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/>
  <mc:AlternateContent xmlns:mc="http://schemas.openxmlformats.org/markup-compatibility/2006">
    <mc:Choice Requires="x15">
      <x15ac:absPath xmlns:x15ac="http://schemas.microsoft.com/office/spreadsheetml/2010/11/ac" url="https://bandrcapital.sharepoint.com/sites/BRCapital-Internal/Real Estate/Deals/2) Active UW and Review/Cantala (Glendale, AZ)/Support and Info/Operating Statements/"/>
    </mc:Choice>
  </mc:AlternateContent>
  <xr:revisionPtr revIDLastSave="1" documentId="8_{9A5A51D8-F1E8-44CD-9639-10617318C4DD}" xr6:coauthVersionLast="47" xr6:coauthVersionMax="47" xr10:uidLastSave="{B607F811-4E2C-423F-9DD1-01CCF45774AC}"/>
  <bookViews>
    <workbookView xWindow="-29475" yWindow="3735" windowWidth="38700" windowHeight="7260" xr2:uid="{00000000-000D-0000-FFFF-FFFF00000000}"/>
  </bookViews>
  <sheets>
    <sheet name="Profit and Loss Variance" sheetId="1" r:id="rId1"/>
  </sheets>
  <externalReferences>
    <externalReference r:id="rId2"/>
  </externalReference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7" i="1" l="1"/>
  <c r="O148" i="1"/>
  <c r="D9" i="1"/>
  <c r="E9" i="1" s="1"/>
  <c r="F9" i="1" s="1"/>
  <c r="G9" i="1" s="1"/>
  <c r="H9" i="1" s="1"/>
  <c r="I9" i="1" s="1"/>
  <c r="J9" i="1" s="1"/>
  <c r="K9" i="1" s="1"/>
  <c r="L9" i="1" s="1"/>
  <c r="M9" i="1" s="1"/>
  <c r="C9" i="1"/>
  <c r="O149" i="1"/>
  <c r="O139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99" i="1"/>
  <c r="O98" i="1"/>
  <c r="O97" i="1"/>
  <c r="O96" i="1"/>
  <c r="O95" i="1"/>
  <c r="O94" i="1"/>
  <c r="O90" i="1"/>
  <c r="O89" i="1"/>
  <c r="O88" i="1"/>
  <c r="O87" i="1"/>
  <c r="O86" i="1"/>
  <c r="O85" i="1"/>
  <c r="O84" i="1"/>
  <c r="O83" i="1"/>
  <c r="O82" i="1"/>
  <c r="O81" i="1"/>
  <c r="O80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3" i="1"/>
  <c r="O52" i="1"/>
  <c r="O51" i="1"/>
  <c r="O50" i="1"/>
  <c r="O49" i="1"/>
  <c r="O48" i="1"/>
  <c r="O47" i="1"/>
  <c r="O46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2" i="1"/>
  <c r="O21" i="1"/>
  <c r="O20" i="1"/>
  <c r="O19" i="1"/>
  <c r="O18" i="1"/>
  <c r="O15" i="1"/>
  <c r="O14" i="1"/>
  <c r="O140" i="1" l="1"/>
  <c r="O150" i="1"/>
  <c r="O141" i="1"/>
  <c r="O153" i="1"/>
  <c r="O144" i="1"/>
  <c r="O154" i="1"/>
  <c r="O132" i="1"/>
  <c r="O145" i="1"/>
  <c r="O133" i="1"/>
  <c r="O146" i="1"/>
  <c r="O134" i="1"/>
  <c r="O147" i="1"/>
  <c r="O138" i="1"/>
</calcChain>
</file>

<file path=xl/sharedStrings.xml><?xml version="1.0" encoding="utf-8"?>
<sst xmlns="http://schemas.openxmlformats.org/spreadsheetml/2006/main" count="379" uniqueCount="157">
  <si>
    <t>Greentree dba Cantala</t>
  </si>
  <si>
    <t>Profit and Loss Variance</t>
  </si>
  <si>
    <t>June 30, 2021</t>
  </si>
  <si>
    <t>Reporting Book:</t>
  </si>
  <si>
    <t>ACCRUAL</t>
  </si>
  <si>
    <t>As of Date:</t>
  </si>
  <si>
    <t>06/30/2021</t>
  </si>
  <si>
    <t>Location:</t>
  </si>
  <si>
    <t xml:space="preserve"> </t>
  </si>
  <si>
    <t>Month Ending</t>
  </si>
  <si>
    <t xml:space="preserve">  REVENUE</t>
  </si>
  <si>
    <t xml:space="preserve">  </t>
  </si>
  <si>
    <t xml:space="preserve">    Rent Revenue</t>
  </si>
  <si>
    <t xml:space="preserve">    </t>
  </si>
  <si>
    <t xml:space="preserve">      </t>
  </si>
  <si>
    <t xml:space="preserve">    Total Rental Income</t>
  </si>
  <si>
    <t xml:space="preserve">    Other Revenue</t>
  </si>
  <si>
    <t xml:space="preserve">    Total Other Revenue</t>
  </si>
  <si>
    <t xml:space="preserve">  TOTAL REVENUE</t>
  </si>
  <si>
    <t xml:space="preserve">  EXPENSES</t>
  </si>
  <si>
    <t xml:space="preserve">    Administrative Expenses</t>
  </si>
  <si>
    <t xml:space="preserve">    Marketing &amp; Retention Expense</t>
  </si>
  <si>
    <t xml:space="preserve">    Total Marketing &amp; Retention Expense</t>
  </si>
  <si>
    <t xml:space="preserve">    Repairs &amp; Maintenance Expense</t>
  </si>
  <si>
    <t xml:space="preserve">    Turnover Maintenance Expense</t>
  </si>
  <si>
    <t xml:space="preserve">    Total Turnover Maintenance Expense</t>
  </si>
  <si>
    <t xml:space="preserve">    Utility Expense</t>
  </si>
  <si>
    <t xml:space="preserve">    Total Utility Expense</t>
  </si>
  <si>
    <t xml:space="preserve">    Taxes &amp; Insurance Expense</t>
  </si>
  <si>
    <t xml:space="preserve">    Total Taxes &amp; Insurance Expense</t>
  </si>
  <si>
    <t xml:space="preserve">  TOTAL OPERATING EXPENSES</t>
  </si>
  <si>
    <t xml:space="preserve">  NET OPERATING INCOME</t>
  </si>
  <si>
    <t>Created on: 07/06/2021 9:27 AM PST</t>
  </si>
  <si>
    <t>5006 - Market Rent</t>
  </si>
  <si>
    <t>5008 - Loss to Lease</t>
  </si>
  <si>
    <t>5016 - Vacancies</t>
  </si>
  <si>
    <t>5080 - Bad Debt</t>
  </si>
  <si>
    <t>5082 - Recovery of Bad Debt</t>
  </si>
  <si>
    <t>5085 - Concessions</t>
  </si>
  <si>
    <t>5095 - Model Units</t>
  </si>
  <si>
    <t>6010 - Admin. Salaries &amp; Wages</t>
  </si>
  <si>
    <t>6010-100 - Admin. Bonuses</t>
  </si>
  <si>
    <t>6011 - Admin. Rental Allowance</t>
  </si>
  <si>
    <t>6012 - Admin. Payroll Tax</t>
  </si>
  <si>
    <t>6015 - Admin. Payroll Tax - L &amp; I</t>
  </si>
  <si>
    <t>6016 - Admin. Medical Insurance</t>
  </si>
  <si>
    <t>6018 - Admin. 401 (k) Matching</t>
  </si>
  <si>
    <t>6019 - Contract Payroll</t>
  </si>
  <si>
    <t>6022 - RealPage - Accounting/Leasing &amp; Rents</t>
  </si>
  <si>
    <t>6027 - Computer Repair/Support</t>
  </si>
  <si>
    <t>6028 - Copy Machine Lease/Maintenance</t>
  </si>
  <si>
    <t>6029 - Dues &amp; Licenses</t>
  </si>
  <si>
    <t>6039 - Employee Recruiting</t>
  </si>
  <si>
    <t>6044 - Internet Service</t>
  </si>
  <si>
    <t>6045 - Management Fee</t>
  </si>
  <si>
    <t>6048 - Misc. Administrative</t>
  </si>
  <si>
    <t>6049 - Legal Fees</t>
  </si>
  <si>
    <t>6052 - Office Supplies</t>
  </si>
  <si>
    <t>6054 - Support/Training</t>
  </si>
  <si>
    <t>6055 - Other Professional Services</t>
  </si>
  <si>
    <t>6060 - Payroll Fees</t>
  </si>
  <si>
    <t>6061 - Pool Permits &amp; Business Licenses</t>
  </si>
  <si>
    <t>6062 - Postage</t>
  </si>
  <si>
    <t>6066 - Security</t>
  </si>
  <si>
    <t>6067 - Service Charges (Bank)</t>
  </si>
  <si>
    <t>6068 - Telephone Answering Service</t>
  </si>
  <si>
    <t>6070 - Telephone</t>
  </si>
  <si>
    <t>6075 - Travel Reimbursement</t>
  </si>
  <si>
    <t>6080 - Uniforms - Admin Staff</t>
  </si>
  <si>
    <t>6305 - R &amp; M Salary &amp; Wages</t>
  </si>
  <si>
    <t>6305-100 - R &amp; M Bonuses</t>
  </si>
  <si>
    <t>6307 - R &amp; M Payroll Tax</t>
  </si>
  <si>
    <t>6310 - R &amp; M Payroll Tax - L &amp; I</t>
  </si>
  <si>
    <t>6311 - R &amp; M Medical Insurance</t>
  </si>
  <si>
    <t>6313 - R &amp; M 401 (k) Matching</t>
  </si>
  <si>
    <t>6315 - Alarm Monitoring/Maint</t>
  </si>
  <si>
    <t>6320 - Appliance Repair</t>
  </si>
  <si>
    <t>6325 - Appliance Supplies</t>
  </si>
  <si>
    <t>6328 - Blinds</t>
  </si>
  <si>
    <t>6330 - Carpet Cleaning</t>
  </si>
  <si>
    <t>6332 - Carpet/Vinyl/Flooring Repair</t>
  </si>
  <si>
    <t>6335 - Cleaning Supplies</t>
  </si>
  <si>
    <t>6340 - Cleaning Services</t>
  </si>
  <si>
    <t>6350 - Electrical Repair</t>
  </si>
  <si>
    <t>6355 - Electrical Supplies</t>
  </si>
  <si>
    <t>6358 - Equip/Vehicles-Repair/Supply</t>
  </si>
  <si>
    <t>6360 - Fire &amp; Safety</t>
  </si>
  <si>
    <t>6362 - General Maintenance Supplies</t>
  </si>
  <si>
    <t>6365 - Glass &amp; Screen Replacement</t>
  </si>
  <si>
    <t>6370 - Hardware Supplies</t>
  </si>
  <si>
    <t>6372 - HVAC Repair</t>
  </si>
  <si>
    <t>6373 - HVAC Supplies</t>
  </si>
  <si>
    <t>6380 - Key and Lock Supply</t>
  </si>
  <si>
    <t>6385 - Landscape Contract</t>
  </si>
  <si>
    <t>6390 - Landscape - Maintenance</t>
  </si>
  <si>
    <t>6400 - Landscape - Other</t>
  </si>
  <si>
    <t>6402 - Landscape - Sprinklers</t>
  </si>
  <si>
    <t>6404 - Light Bulbs</t>
  </si>
  <si>
    <t>6414 - Paint Service</t>
  </si>
  <si>
    <t>6415 - Paint Supplies</t>
  </si>
  <si>
    <t>6430 - Pest Control Service</t>
  </si>
  <si>
    <t>6435 - Plumbing Service</t>
  </si>
  <si>
    <t>6440 - Plumbing Supplies</t>
  </si>
  <si>
    <t>6460 - Pool Supplies</t>
  </si>
  <si>
    <t>6468 - Signage</t>
  </si>
  <si>
    <t>6469 - Storage - Maintenance</t>
  </si>
  <si>
    <t>6470 - Uniforms</t>
  </si>
  <si>
    <t>6474 - Water Removal</t>
  </si>
  <si>
    <t>Gross Scheduled Rent</t>
  </si>
  <si>
    <t>Losses</t>
  </si>
  <si>
    <t>5104 - Cable Income</t>
  </si>
  <si>
    <t>5120 - Interest Income</t>
  </si>
  <si>
    <t>5125 - Late Charges</t>
  </si>
  <si>
    <t>5135 - Miscellaneous Income</t>
  </si>
  <si>
    <t>5136 - Misc. Income-Pet Rent</t>
  </si>
  <si>
    <t>5138 - Month to Month Fees</t>
  </si>
  <si>
    <t>5140 - Nonrefundable Fees</t>
  </si>
  <si>
    <t>5141 - Nonrefundable Pet Fees</t>
  </si>
  <si>
    <t>5145 - NSF Check Charges</t>
  </si>
  <si>
    <t>5150 - Parking</t>
  </si>
  <si>
    <t>5158 - Screening Income</t>
  </si>
  <si>
    <t>5160 - Security Deposit Forfeits</t>
  </si>
  <si>
    <t>5163 - Notice Service Fees</t>
  </si>
  <si>
    <t>5172 - Termination Fees</t>
  </si>
  <si>
    <t>5174 - Utility Income</t>
  </si>
  <si>
    <t>Administrative Payroll</t>
  </si>
  <si>
    <t>Total Administrative Payroll</t>
  </si>
  <si>
    <t>Administrative</t>
  </si>
  <si>
    <t>Total Administrative</t>
  </si>
  <si>
    <t>6205 - Activities</t>
  </si>
  <si>
    <t>6206 - Marketing Costs</t>
  </si>
  <si>
    <t>6210 - Brochures</t>
  </si>
  <si>
    <t>6227 - Internet Advertising</t>
  </si>
  <si>
    <t>6229 - Lease Renewals</t>
  </si>
  <si>
    <t>6233 - Meals &amp; Entertainment</t>
  </si>
  <si>
    <t>6260 - Miscellaneous Marketing</t>
  </si>
  <si>
    <t>6265 - Resident Referrals</t>
  </si>
  <si>
    <t>6270 - Shopping Reports</t>
  </si>
  <si>
    <t>6281 - Realpage Marketing</t>
  </si>
  <si>
    <t>6286 - YieldStar</t>
  </si>
  <si>
    <t>Maintenance Payroll</t>
  </si>
  <si>
    <t>Total Maintenance Payroll</t>
  </si>
  <si>
    <t>Repairs &amp; Maintenance</t>
  </si>
  <si>
    <t>Total Repairs &amp; Maintenance</t>
  </si>
  <si>
    <t>6510 - T/O Carpet Cleaning</t>
  </si>
  <si>
    <t>6515 - T/O Cleaning Services</t>
  </si>
  <si>
    <t>6525 - T/O Painting Services</t>
  </si>
  <si>
    <t>6530 - T/O Painting Supplies</t>
  </si>
  <si>
    <t>6610 - Cable</t>
  </si>
  <si>
    <t>6615 - Electrical- House</t>
  </si>
  <si>
    <t>6615-001 - Electrical - T/O</t>
  </si>
  <si>
    <t>6620 - Gas</t>
  </si>
  <si>
    <t>6633 - Refuse Removal</t>
  </si>
  <si>
    <t>6635 - Sewer</t>
  </si>
  <si>
    <t>6640 - Water</t>
  </si>
  <si>
    <t>6720 - Real Property Taxes</t>
  </si>
  <si>
    <t>6730 - Insurance (Liability/Auto)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</si>
</sst>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\(#,##0.00\)"/>
  </numFmts>
  <fonts count="7">
    <font>
      <sz val="10"/>
      <name val="Arial"/>
      <family val="2"/>
    </font>
    <font>
      <sz val="14"/>
      <name val="Sans-Serif"/>
      <family val="2"/>
    </font>
    <font>
      <sz val="12"/>
      <name val="Sans-Serif"/>
      <family val="2"/>
    </font>
    <font>
      <sz val="7"/>
      <name val="Sans-Serif"/>
      <family val="2"/>
    </font>
    <font>
      <sz val="5"/>
      <name val="Sans-Serif"/>
      <family val="2"/>
    </font>
    <font>
      <sz val="10"/>
      <name val="Arial"/>
      <family val="2"/>
    </font>
    <font>
      <b/>
      <sz val="7"/>
      <name val="Sans-Serif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2" xfId="0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3" fillId="2" borderId="2" xfId="0" applyNumberFormat="1" applyFont="1" applyFill="1" applyBorder="1" applyAlignment="1">
      <alignment horizontal="right"/>
    </xf>
    <xf numFmtId="164" fontId="3" fillId="2" borderId="3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164" fontId="3" fillId="2" borderId="4" xfId="0" applyNumberFormat="1" applyFont="1" applyFill="1" applyBorder="1" applyAlignment="1">
      <alignment horizontal="right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right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tb\Desktop\Cantala%20UW%20Mode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Checker"/>
      <sheetName val="Executive Summary"/>
      <sheetName val="Returns Metrics (Summary)"/>
      <sheetName val="Tables &amp; Graphics (IC Memo)"/>
      <sheetName val="Assumptions (Summary)"/>
      <sheetName val="Assumptions (Unit Matrix)"/>
      <sheetName val="Assumptions (Investor List)"/>
      <sheetName val="Monthly Cashflows"/>
      <sheetName val="Annual Cashflows"/>
      <sheetName val="Yield Maintenance Calculator"/>
      <sheetName val="NOI Breakeven Analysis"/>
      <sheetName val="UW Question Tracker"/>
      <sheetName val="Rent Comp Inputs"/>
      <sheetName val="Unit Pricing"/>
      <sheetName val="Data Import"/>
      <sheetName val="Rent Comp Map"/>
      <sheetName val="Sales Comp Analysis"/>
      <sheetName val="Sales Comp Map"/>
      <sheetName val="IM - Cover Page"/>
      <sheetName val="IM - Net Abstract"/>
      <sheetName val="IM - Annual Cashflows"/>
      <sheetName val="IM - Property Photos"/>
      <sheetName val="IM - Asset Summary"/>
      <sheetName val="IM - Market Summary #1"/>
      <sheetName val="IM - Market Summary #2"/>
      <sheetName val="IM - Rent &amp; Sales Comps"/>
      <sheetName val="IM - Rent Comps (Detailed)"/>
      <sheetName val="IM - Rent Comps Summary"/>
      <sheetName val="IM - Rent Comps (By Floorplans)"/>
      <sheetName val="IM - Sheet Widths"/>
      <sheetName val="IM - Sales Comps Summary"/>
      <sheetName val="Monthly Operations (Actual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61">
          <cell r="C61" t="str">
            <v>RENTAL INCOME</v>
          </cell>
        </row>
        <row r="62">
          <cell r="C62" t="str">
            <v>5006 - Market Rent</v>
          </cell>
        </row>
        <row r="63">
          <cell r="C63" t="str">
            <v>5008 - Loss to Lease</v>
          </cell>
        </row>
        <row r="64">
          <cell r="C64" t="str">
            <v>5016 - Vacancies</v>
          </cell>
        </row>
        <row r="65">
          <cell r="C65" t="str">
            <v>5016-001 - Vacancies-Down Units</v>
          </cell>
        </row>
        <row r="66">
          <cell r="C66" t="str">
            <v>5080 - Bad Debt</v>
          </cell>
        </row>
        <row r="67">
          <cell r="C67" t="str">
            <v>5082 - Recovery of Bad Debt</v>
          </cell>
        </row>
        <row r="68">
          <cell r="C68" t="str">
            <v>5085 - Concessions</v>
          </cell>
        </row>
        <row r="69">
          <cell r="C69" t="str">
            <v>5095 - Model Units</v>
          </cell>
        </row>
        <row r="70">
          <cell r="C70" t="str">
            <v>NET RENTAL INCOME</v>
          </cell>
        </row>
        <row r="72">
          <cell r="C72" t="str">
            <v>OTHER INCOME</v>
          </cell>
        </row>
        <row r="73">
          <cell r="C73" t="str">
            <v>5104 - Cable Income</v>
          </cell>
        </row>
        <row r="74">
          <cell r="C74" t="str">
            <v>5115 - Furniture Rental</v>
          </cell>
        </row>
        <row r="75">
          <cell r="C75" t="str">
            <v>5120 - Interest Income</v>
          </cell>
        </row>
        <row r="76">
          <cell r="C76" t="str">
            <v>5125 - Late Charges</v>
          </cell>
        </row>
        <row r="77">
          <cell r="C77" t="str">
            <v>5135 - Miscellaneous Income</v>
          </cell>
        </row>
        <row r="78">
          <cell r="C78" t="str">
            <v>5136 - Misc. Income-Pet Rent</v>
          </cell>
        </row>
        <row r="79">
          <cell r="C79" t="str">
            <v>5138 - Month to Month Fees</v>
          </cell>
        </row>
        <row r="80">
          <cell r="C80" t="str">
            <v>5140 - Nonrefundable Fees</v>
          </cell>
        </row>
        <row r="81">
          <cell r="C81" t="str">
            <v>5141 - Nonrefundable Pet Fees</v>
          </cell>
        </row>
        <row r="82">
          <cell r="C82" t="str">
            <v>5145 - NSF Check Charges</v>
          </cell>
        </row>
        <row r="83">
          <cell r="C83" t="str">
            <v>5150 - Parking</v>
          </cell>
        </row>
        <row r="84">
          <cell r="C84" t="str">
            <v>5158 - Screening Income</v>
          </cell>
        </row>
        <row r="85">
          <cell r="C85" t="str">
            <v>5160 - Security Deposit Forfeits</v>
          </cell>
        </row>
        <row r="86">
          <cell r="C86" t="str">
            <v>5163 - Notice Service Fees</v>
          </cell>
        </row>
        <row r="87">
          <cell r="C87" t="str">
            <v>5172 - Termination Fees</v>
          </cell>
        </row>
        <row r="88">
          <cell r="C88" t="str">
            <v>5174 - Utility Income</v>
          </cell>
        </row>
        <row r="89">
          <cell r="C89" t="str">
            <v>TOTAL OTHER INCOME</v>
          </cell>
        </row>
        <row r="91">
          <cell r="C91" t="str">
            <v>TOTAL INCOME</v>
          </cell>
        </row>
        <row r="93">
          <cell r="C93" t="str">
            <v>EXPENSES</v>
          </cell>
        </row>
        <row r="94">
          <cell r="C94" t="str">
            <v>OPERATING EXPENSES</v>
          </cell>
        </row>
        <row r="95">
          <cell r="C95" t="str">
            <v>6010 - Admin. Salaries &amp; Wages</v>
          </cell>
        </row>
        <row r="96">
          <cell r="C96" t="str">
            <v>6010-002 - Admin. Salaries - Asst. Mgr.</v>
          </cell>
        </row>
        <row r="97">
          <cell r="C97" t="str">
            <v>6010-100 - Admin. Bonuses</v>
          </cell>
        </row>
        <row r="98">
          <cell r="C98" t="str">
            <v>6011 - Admin. Rental Allowance</v>
          </cell>
        </row>
        <row r="99">
          <cell r="C99" t="str">
            <v>6012 - Admin. Payroll Tax</v>
          </cell>
        </row>
        <row r="100">
          <cell r="C100" t="str">
            <v>6015 - Admin. Payroll Tax - L &amp; I</v>
          </cell>
        </row>
        <row r="101">
          <cell r="C101" t="str">
            <v>6016 - Admin. Medical Insurance</v>
          </cell>
        </row>
        <row r="102">
          <cell r="C102" t="str">
            <v>6018 - Admin. 401 (k) Matching</v>
          </cell>
        </row>
        <row r="103">
          <cell r="C103" t="str">
            <v>6019 - Contract Payroll</v>
          </cell>
        </row>
        <row r="104">
          <cell r="C104" t="str">
            <v>6314 - Contract Payroll - Maintenance</v>
          </cell>
        </row>
        <row r="105">
          <cell r="C105" t="str">
            <v>6022 - RealPage - Accounting/Leasing &amp; Rents</v>
          </cell>
        </row>
        <row r="106">
          <cell r="C106" t="str">
            <v>6027 - Computer Repair/Support</v>
          </cell>
        </row>
        <row r="107">
          <cell r="C107" t="str">
            <v>6028 - Copy Machine Lease/Maintenance</v>
          </cell>
        </row>
        <row r="108">
          <cell r="C108" t="str">
            <v>6029 - Dues &amp; Licenses</v>
          </cell>
        </row>
        <row r="109">
          <cell r="C109" t="str">
            <v>6030 - Compliance Fees</v>
          </cell>
        </row>
        <row r="110">
          <cell r="C110" t="str">
            <v>6039 - Employee Recruiting</v>
          </cell>
        </row>
        <row r="111">
          <cell r="C111" t="str">
            <v>6041 - Forms/Bluemoon Lease</v>
          </cell>
        </row>
        <row r="112">
          <cell r="C112" t="str">
            <v>6043 - HOA Dues</v>
          </cell>
        </row>
        <row r="113">
          <cell r="C113" t="str">
            <v>6044 - Internet Service</v>
          </cell>
        </row>
        <row r="114">
          <cell r="C114" t="str">
            <v>6045 - Management Fee</v>
          </cell>
        </row>
        <row r="115">
          <cell r="C115" t="str">
            <v>6048 - Misc. Administrative</v>
          </cell>
        </row>
        <row r="116">
          <cell r="C116" t="str">
            <v>6049 - Legal Fees</v>
          </cell>
        </row>
        <row r="117">
          <cell r="C117" t="str">
            <v>6052 - Office Supplies</v>
          </cell>
        </row>
        <row r="118">
          <cell r="C118" t="str">
            <v>6054 - Support/Training</v>
          </cell>
        </row>
        <row r="119">
          <cell r="C119" t="str">
            <v>6055 - Other Professional Services</v>
          </cell>
        </row>
        <row r="120">
          <cell r="C120" t="str">
            <v>6060 - Payroll Fees</v>
          </cell>
        </row>
        <row r="121">
          <cell r="C121" t="str">
            <v>6061 - Pool Permits &amp; Business Licenses</v>
          </cell>
        </row>
        <row r="122">
          <cell r="C122" t="str">
            <v>6062 - Postage</v>
          </cell>
        </row>
        <row r="123">
          <cell r="C123" t="str">
            <v>6066 - Security</v>
          </cell>
        </row>
        <row r="124">
          <cell r="C124" t="str">
            <v>6067 - Service Charges (Bank)</v>
          </cell>
        </row>
        <row r="125">
          <cell r="C125" t="str">
            <v>6068 - Telephone Answering Service</v>
          </cell>
        </row>
        <row r="126">
          <cell r="C126" t="str">
            <v>6070 - Telephone</v>
          </cell>
        </row>
        <row r="127">
          <cell r="C127" t="str">
            <v>6075 - Travel Reimbursement</v>
          </cell>
        </row>
        <row r="128">
          <cell r="C128" t="str">
            <v>6080 - Uniforms - Admin Staff</v>
          </cell>
        </row>
        <row r="129">
          <cell r="C129" t="str">
            <v>6205 - Activities</v>
          </cell>
        </row>
        <row r="130">
          <cell r="C130" t="str">
            <v>6206 - Marketing Costs</v>
          </cell>
        </row>
        <row r="131">
          <cell r="C131" t="str">
            <v>6210 - Brochures</v>
          </cell>
        </row>
        <row r="132">
          <cell r="C132" t="str">
            <v>6227 - Internet Advertising</v>
          </cell>
        </row>
        <row r="133">
          <cell r="C133" t="str">
            <v>6229 - Lease Renewals</v>
          </cell>
        </row>
        <row r="134">
          <cell r="C134" t="str">
            <v>6233 - Meals &amp; Entertainment</v>
          </cell>
        </row>
        <row r="135">
          <cell r="C135" t="str">
            <v>6260 - Miscellaneous Marketing</v>
          </cell>
        </row>
        <row r="136">
          <cell r="C136" t="str">
            <v>6265 - Resident Referrals</v>
          </cell>
        </row>
        <row r="137">
          <cell r="C137" t="str">
            <v>6270 - Shopping Reports</v>
          </cell>
        </row>
        <row r="138">
          <cell r="C138" t="str">
            <v>6275 - Signs and Banners</v>
          </cell>
        </row>
        <row r="139">
          <cell r="C139" t="str">
            <v>6281 - Realpage Marketing</v>
          </cell>
        </row>
        <row r="140">
          <cell r="C140" t="str">
            <v>6286 - YieldStar</v>
          </cell>
        </row>
        <row r="141">
          <cell r="C141" t="str">
            <v>6305 - R &amp; M Salary &amp; Wages</v>
          </cell>
        </row>
        <row r="142">
          <cell r="C142" t="str">
            <v>6305-100 - R &amp; M Bonuses</v>
          </cell>
        </row>
        <row r="143">
          <cell r="C143" t="str">
            <v>6307 - R &amp; M Payroll Tax</v>
          </cell>
        </row>
        <row r="144">
          <cell r="C144" t="str">
            <v>6310 - R &amp; M Payroll Tax - L &amp; I</v>
          </cell>
        </row>
        <row r="145">
          <cell r="C145" t="str">
            <v>6311 - R &amp; M Medical Insurance</v>
          </cell>
        </row>
        <row r="146">
          <cell r="C146" t="str">
            <v>6313 - R &amp; M 401 (k) Matching</v>
          </cell>
        </row>
        <row r="147">
          <cell r="C147" t="str">
            <v>6315 - Alarm Monitoring/Maint</v>
          </cell>
        </row>
        <row r="148">
          <cell r="C148" t="str">
            <v>6320 - Appliance Repair</v>
          </cell>
        </row>
        <row r="149">
          <cell r="C149" t="str">
            <v>6325 - Appliance Supplies</v>
          </cell>
        </row>
        <row r="150">
          <cell r="C150" t="str">
            <v>6328 - Blinds</v>
          </cell>
        </row>
        <row r="151">
          <cell r="C151" t="str">
            <v>6330 - Carpet Cleaning</v>
          </cell>
        </row>
        <row r="152">
          <cell r="C152" t="str">
            <v>6332 - Carpet/Vinyl/Flooring Repair</v>
          </cell>
        </row>
        <row r="153">
          <cell r="C153" t="str">
            <v>6349 - Drapery</v>
          </cell>
        </row>
        <row r="154">
          <cell r="C154" t="str">
            <v>6361 - Gate Repairs/Supplies</v>
          </cell>
        </row>
        <row r="155">
          <cell r="C155" t="str">
            <v>6371 - Hot Water Tank Repair/Supply</v>
          </cell>
        </row>
        <row r="156">
          <cell r="C156" t="str">
            <v>6375 - Key and Lock Service</v>
          </cell>
        </row>
        <row r="157">
          <cell r="C157" t="str">
            <v>6363 - General Maintenance Service</v>
          </cell>
        </row>
        <row r="158">
          <cell r="C158" t="str">
            <v>6335 - Cleaning Supplies</v>
          </cell>
        </row>
        <row r="159">
          <cell r="C159" t="str">
            <v>6340 - Cleaning Services</v>
          </cell>
        </row>
        <row r="160">
          <cell r="C160" t="str">
            <v>6350 - Electrical Repair</v>
          </cell>
        </row>
        <row r="161">
          <cell r="C161" t="str">
            <v>6355 - Electrical Supplies</v>
          </cell>
        </row>
        <row r="162">
          <cell r="C162" t="str">
            <v>6358 - Equip/Vehicles-Repair/Supply</v>
          </cell>
        </row>
        <row r="163">
          <cell r="C163" t="str">
            <v>6360 - Fire &amp; Safety</v>
          </cell>
        </row>
        <row r="164">
          <cell r="C164" t="str">
            <v>6362 - General Maintenance Supplies</v>
          </cell>
        </row>
        <row r="165">
          <cell r="C165" t="str">
            <v>6365 - Glass &amp; Screen Replacement</v>
          </cell>
        </row>
        <row r="166">
          <cell r="C166" t="str">
            <v>6370 - Hardware Supplies</v>
          </cell>
        </row>
        <row r="167">
          <cell r="C167" t="str">
            <v>6372 - HVAC Repair</v>
          </cell>
        </row>
        <row r="168">
          <cell r="C168" t="str">
            <v>6373 - HVAC Supplies</v>
          </cell>
        </row>
        <row r="169">
          <cell r="C169" t="str">
            <v>6374 - Janitorial Service/Supply</v>
          </cell>
        </row>
        <row r="170">
          <cell r="C170" t="str">
            <v>6380 - Key and Lock Supply</v>
          </cell>
        </row>
        <row r="171">
          <cell r="C171" t="str">
            <v>6385 - Landscape Contract</v>
          </cell>
        </row>
        <row r="172">
          <cell r="C172" t="str">
            <v>6390 - Landscape - Maintenance</v>
          </cell>
        </row>
        <row r="173">
          <cell r="C173" t="str">
            <v>6400 - Landscape - Other</v>
          </cell>
        </row>
        <row r="174">
          <cell r="C174" t="str">
            <v>6402 - Landscape - Sprinklers</v>
          </cell>
        </row>
        <row r="175">
          <cell r="C175" t="str">
            <v>6404 - Light Bulbs</v>
          </cell>
        </row>
        <row r="176">
          <cell r="C176" t="str">
            <v>6414 - Paint Service</v>
          </cell>
        </row>
        <row r="177">
          <cell r="C177" t="str">
            <v>6415 - Paint Supplies</v>
          </cell>
        </row>
        <row r="178">
          <cell r="C178" t="str">
            <v>6430 - Pest Control Service</v>
          </cell>
        </row>
        <row r="179">
          <cell r="C179" t="str">
            <v>6435 - Plumbing Service</v>
          </cell>
        </row>
        <row r="180">
          <cell r="C180" t="str">
            <v>6440 - Plumbing Supplies</v>
          </cell>
        </row>
        <row r="181">
          <cell r="C181" t="str">
            <v>6460 - Pool Supplies</v>
          </cell>
        </row>
        <row r="182">
          <cell r="C182" t="str">
            <v>6462 - Pool Maintenance</v>
          </cell>
        </row>
        <row r="183">
          <cell r="C183" t="str">
            <v>6468 - Signage</v>
          </cell>
        </row>
        <row r="184">
          <cell r="C184" t="str">
            <v>6469 - Storage - Maintenance</v>
          </cell>
        </row>
        <row r="185">
          <cell r="C185" t="str">
            <v>6470 - Uniforms</v>
          </cell>
        </row>
        <row r="186">
          <cell r="C186" t="str">
            <v>6474 - Water Removal</v>
          </cell>
        </row>
        <row r="187">
          <cell r="C187" t="str">
            <v>6475 - Window Cleaning/Supplies</v>
          </cell>
        </row>
        <row r="188">
          <cell r="C188" t="str">
            <v>6510 - T/O Carpet Cleaning</v>
          </cell>
        </row>
        <row r="189">
          <cell r="C189" t="str">
            <v>6515 - T/O Cleaning Services</v>
          </cell>
        </row>
        <row r="190">
          <cell r="C190" t="str">
            <v>6520 - T/O Cleaning Supplies</v>
          </cell>
        </row>
        <row r="191">
          <cell r="C191" t="str">
            <v>6522 - T/O Flooring</v>
          </cell>
        </row>
        <row r="192">
          <cell r="C192" t="str">
            <v>6525 - T/O Painting Services</v>
          </cell>
        </row>
        <row r="193">
          <cell r="C193" t="str">
            <v>6530 - T/O Painting Supplies</v>
          </cell>
        </row>
        <row r="194">
          <cell r="C194" t="str">
            <v>6540 - T/O Service Contract</v>
          </cell>
        </row>
        <row r="195">
          <cell r="C195" t="str">
            <v>6610 - Cable</v>
          </cell>
        </row>
        <row r="196">
          <cell r="C196" t="str">
            <v>6615 - Electrical- House</v>
          </cell>
        </row>
        <row r="197">
          <cell r="C197" t="str">
            <v>6615-001 - Electrical - T/O</v>
          </cell>
        </row>
        <row r="198">
          <cell r="C198" t="str">
            <v>6620 - Gas</v>
          </cell>
        </row>
        <row r="199">
          <cell r="C199" t="str">
            <v>6633 - Refuse Removal</v>
          </cell>
        </row>
        <row r="200">
          <cell r="C200" t="str">
            <v>6635 - Sewer</v>
          </cell>
        </row>
        <row r="201">
          <cell r="C201" t="str">
            <v>6640 - Water</v>
          </cell>
        </row>
        <row r="202">
          <cell r="C202" t="str">
            <v>6720 - Real Property Taxes</v>
          </cell>
        </row>
        <row r="203">
          <cell r="C203" t="str">
            <v>6730 - Insurance (Liability/Auto)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0"/>
  <sheetViews>
    <sheetView tabSelected="1" zoomScale="120" zoomScaleNormal="12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ColWidth="9.1328125" defaultRowHeight="13"/>
  <cols>
    <col min="1" max="1" width="34.86328125" style="1" customWidth="1"/>
    <col min="2" max="2" width="15.7265625" style="1" customWidth="1"/>
    <col min="3" max="13" width="10.40625" style="1" customWidth="1"/>
    <col min="14" max="14" width="0.86328125" style="1" customWidth="1"/>
    <col min="15" max="16384" width="9.1328125" style="1"/>
  </cols>
  <sheetData>
    <row r="1" spans="1:15" ht="18">
      <c r="A1" s="3" t="s">
        <v>0</v>
      </c>
    </row>
    <row r="2" spans="1:15" ht="18">
      <c r="A2" s="3" t="s">
        <v>1</v>
      </c>
    </row>
    <row r="3" spans="1:15" ht="15.25">
      <c r="A3" s="4" t="s">
        <v>2</v>
      </c>
    </row>
    <row r="4" spans="1:15">
      <c r="A4" s="5" t="s">
        <v>3</v>
      </c>
      <c r="B4" s="5" t="s">
        <v>4</v>
      </c>
    </row>
    <row r="5" spans="1:15">
      <c r="A5" s="5" t="s">
        <v>5</v>
      </c>
      <c r="B5" s="5" t="s">
        <v>6</v>
      </c>
    </row>
    <row r="6" spans="1:15">
      <c r="A6" s="5" t="s">
        <v>7</v>
      </c>
      <c r="B6" s="5" t="s">
        <v>0</v>
      </c>
    </row>
    <row r="7" spans="1:15">
      <c r="A7" s="2" t="s">
        <v>8</v>
      </c>
    </row>
    <row r="8" spans="1:15">
      <c r="A8" s="5" t="s">
        <v>8</v>
      </c>
      <c r="B8" s="14" t="s">
        <v>9</v>
      </c>
      <c r="C8" s="14" t="s">
        <v>9</v>
      </c>
      <c r="D8" s="14" t="s">
        <v>9</v>
      </c>
      <c r="E8" s="14" t="s">
        <v>9</v>
      </c>
      <c r="F8" s="14" t="s">
        <v>9</v>
      </c>
      <c r="G8" s="14" t="s">
        <v>9</v>
      </c>
      <c r="H8" s="14" t="s">
        <v>9</v>
      </c>
      <c r="I8" s="14" t="s">
        <v>9</v>
      </c>
      <c r="J8" s="14" t="s">
        <v>9</v>
      </c>
      <c r="K8" s="14" t="s">
        <v>9</v>
      </c>
      <c r="L8" s="14" t="s">
        <v>9</v>
      </c>
      <c r="M8" s="14" t="s">
        <v>9</v>
      </c>
    </row>
    <row r="9" spans="1:15">
      <c r="A9" s="5" t="s">
        <v>8</v>
      </c>
      <c r="B9" s="15">
        <v>44043</v>
      </c>
      <c r="C9" s="15">
        <f>+EOMONTH(B9,1)</f>
        <v>44074</v>
      </c>
      <c r="D9" s="15">
        <f t="shared" ref="D9:M9" si="0">+EOMONTH(C9,1)</f>
        <v>44104</v>
      </c>
      <c r="E9" s="15">
        <f t="shared" si="0"/>
        <v>44135</v>
      </c>
      <c r="F9" s="15">
        <f t="shared" si="0"/>
        <v>44165</v>
      </c>
      <c r="G9" s="15">
        <f t="shared" si="0"/>
        <v>44196</v>
      </c>
      <c r="H9" s="15">
        <f t="shared" si="0"/>
        <v>44227</v>
      </c>
      <c r="I9" s="15">
        <f t="shared" si="0"/>
        <v>44255</v>
      </c>
      <c r="J9" s="15">
        <f t="shared" si="0"/>
        <v>44286</v>
      </c>
      <c r="K9" s="15">
        <f t="shared" si="0"/>
        <v>44316</v>
      </c>
      <c r="L9" s="15">
        <f t="shared" si="0"/>
        <v>44347</v>
      </c>
      <c r="M9" s="15">
        <f t="shared" si="0"/>
        <v>44377</v>
      </c>
    </row>
    <row r="10" spans="1:15">
      <c r="A10" s="6" t="s">
        <v>8</v>
      </c>
      <c r="B10" s="7" t="s">
        <v>8</v>
      </c>
      <c r="C10" s="7" t="s">
        <v>8</v>
      </c>
      <c r="D10" s="7" t="s">
        <v>8</v>
      </c>
      <c r="E10" s="7" t="s">
        <v>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</row>
    <row r="11" spans="1:15">
      <c r="A11" s="5" t="s">
        <v>10</v>
      </c>
      <c r="B11" s="5" t="s">
        <v>11</v>
      </c>
      <c r="C11" s="5" t="s">
        <v>11</v>
      </c>
      <c r="D11" s="5" t="s">
        <v>11</v>
      </c>
      <c r="E11" s="5" t="s">
        <v>11</v>
      </c>
      <c r="F11" s="5" t="s">
        <v>11</v>
      </c>
      <c r="G11" s="5" t="s">
        <v>11</v>
      </c>
      <c r="H11" s="5" t="s">
        <v>11</v>
      </c>
      <c r="I11" s="5" t="s">
        <v>11</v>
      </c>
      <c r="J11" s="5" t="s">
        <v>11</v>
      </c>
      <c r="K11" s="5" t="s">
        <v>11</v>
      </c>
      <c r="L11" s="5" t="s">
        <v>11</v>
      </c>
      <c r="M11" s="5" t="s">
        <v>11</v>
      </c>
    </row>
    <row r="12" spans="1:15">
      <c r="A12" s="5" t="s">
        <v>12</v>
      </c>
      <c r="B12" s="5" t="s">
        <v>13</v>
      </c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5" t="s">
        <v>13</v>
      </c>
      <c r="M12" s="5" t="s">
        <v>13</v>
      </c>
    </row>
    <row r="13" spans="1:15">
      <c r="A13" s="5" t="s">
        <v>108</v>
      </c>
      <c r="B13" s="5" t="s">
        <v>14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14</v>
      </c>
      <c r="H13" s="5" t="s">
        <v>14</v>
      </c>
      <c r="I13" s="5" t="s">
        <v>14</v>
      </c>
      <c r="J13" s="5" t="s">
        <v>14</v>
      </c>
      <c r="K13" s="5" t="s">
        <v>14</v>
      </c>
      <c r="L13" s="5" t="s">
        <v>14</v>
      </c>
      <c r="M13" s="5" t="s">
        <v>14</v>
      </c>
    </row>
    <row r="14" spans="1:15">
      <c r="A14" s="5" t="s">
        <v>33</v>
      </c>
      <c r="B14" s="8">
        <v>200600</v>
      </c>
      <c r="C14" s="8">
        <v>213850</v>
      </c>
      <c r="D14" s="8">
        <v>214660</v>
      </c>
      <c r="E14" s="8">
        <v>210735</v>
      </c>
      <c r="F14" s="8">
        <v>216343</v>
      </c>
      <c r="G14" s="8">
        <v>209444</v>
      </c>
      <c r="H14" s="8">
        <v>200005</v>
      </c>
      <c r="I14" s="8">
        <v>215519</v>
      </c>
      <c r="J14" s="8">
        <v>223996</v>
      </c>
      <c r="K14" s="8">
        <v>224562</v>
      </c>
      <c r="L14" s="8">
        <v>239221</v>
      </c>
      <c r="M14" s="8">
        <v>252106</v>
      </c>
      <c r="O14" s="13">
        <f>MATCH($A14,'[1]Monthly Operations (Actuals)'!$C$61:$C$203,0)</f>
        <v>2</v>
      </c>
    </row>
    <row r="15" spans="1:15">
      <c r="A15" s="5" t="s">
        <v>34</v>
      </c>
      <c r="B15" s="8">
        <v>-14011</v>
      </c>
      <c r="C15" s="8">
        <v>-24651</v>
      </c>
      <c r="D15" s="8">
        <v>-24645</v>
      </c>
      <c r="E15" s="8">
        <v>-20067</v>
      </c>
      <c r="F15" s="8">
        <v>-22992</v>
      </c>
      <c r="G15" s="8">
        <v>-14495</v>
      </c>
      <c r="H15" s="8">
        <v>-5153.2700000000004</v>
      </c>
      <c r="I15" s="8">
        <v>-18093</v>
      </c>
      <c r="J15" s="8">
        <v>-24452</v>
      </c>
      <c r="K15" s="8">
        <v>-22456</v>
      </c>
      <c r="L15" s="8">
        <v>-34939</v>
      </c>
      <c r="M15" s="8">
        <v>-44430</v>
      </c>
      <c r="O15" s="13">
        <f>MATCH($A15,'[1]Monthly Operations (Actuals)'!$C$61:$C$203,0)</f>
        <v>3</v>
      </c>
    </row>
    <row r="16" spans="1:15">
      <c r="A16" s="5" t="s">
        <v>108</v>
      </c>
      <c r="B16" s="9">
        <v>186589</v>
      </c>
      <c r="C16" s="9">
        <v>189199</v>
      </c>
      <c r="D16" s="9">
        <v>190015</v>
      </c>
      <c r="E16" s="9">
        <v>190668</v>
      </c>
      <c r="F16" s="9">
        <v>193351</v>
      </c>
      <c r="G16" s="9">
        <v>194949</v>
      </c>
      <c r="H16" s="9">
        <v>194851.73</v>
      </c>
      <c r="I16" s="9">
        <v>197426</v>
      </c>
      <c r="J16" s="9">
        <v>199544</v>
      </c>
      <c r="K16" s="9">
        <v>202106</v>
      </c>
      <c r="L16" s="9">
        <v>204282</v>
      </c>
      <c r="M16" s="9">
        <v>207676</v>
      </c>
      <c r="O16" s="13"/>
    </row>
    <row r="17" spans="1:15">
      <c r="A17" s="5" t="s">
        <v>109</v>
      </c>
      <c r="B17" s="5" t="s">
        <v>14</v>
      </c>
      <c r="C17" s="5" t="s">
        <v>14</v>
      </c>
      <c r="D17" s="5" t="s">
        <v>14</v>
      </c>
      <c r="E17" s="5" t="s">
        <v>14</v>
      </c>
      <c r="F17" s="5" t="s">
        <v>14</v>
      </c>
      <c r="G17" s="5" t="s">
        <v>14</v>
      </c>
      <c r="H17" s="5" t="s">
        <v>14</v>
      </c>
      <c r="I17" s="5" t="s">
        <v>14</v>
      </c>
      <c r="J17" s="5" t="s">
        <v>14</v>
      </c>
      <c r="K17" s="5" t="s">
        <v>14</v>
      </c>
      <c r="L17" s="5" t="s">
        <v>14</v>
      </c>
      <c r="M17" s="5" t="s">
        <v>14</v>
      </c>
      <c r="O17" s="13"/>
    </row>
    <row r="18" spans="1:15">
      <c r="A18" s="5" t="s">
        <v>35</v>
      </c>
      <c r="B18" s="8">
        <v>-10254</v>
      </c>
      <c r="C18" s="8">
        <v>-10448</v>
      </c>
      <c r="D18" s="8">
        <v>-12614</v>
      </c>
      <c r="E18" s="8">
        <v>-9084</v>
      </c>
      <c r="F18" s="8">
        <v>-11108</v>
      </c>
      <c r="G18" s="8">
        <v>-13901</v>
      </c>
      <c r="H18" s="8">
        <v>-11359</v>
      </c>
      <c r="I18" s="8">
        <v>-9224</v>
      </c>
      <c r="J18" s="8">
        <v>-11570</v>
      </c>
      <c r="K18" s="8">
        <v>-10863</v>
      </c>
      <c r="L18" s="8">
        <v>-12784</v>
      </c>
      <c r="M18" s="8">
        <v>-14018</v>
      </c>
      <c r="O18" s="13">
        <f>MATCH($A18,'[1]Monthly Operations (Actuals)'!$C$61:$C$203,0)</f>
        <v>4</v>
      </c>
    </row>
    <row r="19" spans="1:15">
      <c r="A19" s="5" t="s">
        <v>36</v>
      </c>
      <c r="B19" s="8">
        <v>-14529.95</v>
      </c>
      <c r="C19" s="8">
        <v>-3426.52</v>
      </c>
      <c r="D19" s="8">
        <v>-1434.08</v>
      </c>
      <c r="E19" s="8">
        <v>2222.12</v>
      </c>
      <c r="F19" s="8">
        <v>-3698.64</v>
      </c>
      <c r="G19" s="8">
        <v>-9084.0300000000007</v>
      </c>
      <c r="H19" s="8">
        <v>-2220.14</v>
      </c>
      <c r="I19" s="8">
        <v>162.55000000000001</v>
      </c>
      <c r="J19" s="8">
        <v>0</v>
      </c>
      <c r="K19" s="8">
        <v>-14770.11</v>
      </c>
      <c r="L19" s="8">
        <v>0</v>
      </c>
      <c r="M19" s="8">
        <v>-5014.3100000000004</v>
      </c>
      <c r="O19" s="13">
        <f>MATCH($A19,'[1]Monthly Operations (Actuals)'!$C$61:$C$203,0)</f>
        <v>6</v>
      </c>
    </row>
    <row r="20" spans="1:15">
      <c r="A20" s="5" t="s">
        <v>37</v>
      </c>
      <c r="B20" s="8">
        <v>0</v>
      </c>
      <c r="C20" s="8">
        <v>0</v>
      </c>
      <c r="D20" s="8">
        <v>0</v>
      </c>
      <c r="E20" s="8">
        <v>1664.69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O20" s="13">
        <f>MATCH($A20,'[1]Monthly Operations (Actuals)'!$C$61:$C$203,0)</f>
        <v>7</v>
      </c>
    </row>
    <row r="21" spans="1:15">
      <c r="A21" s="5" t="s">
        <v>38</v>
      </c>
      <c r="B21" s="8">
        <v>-5690.91</v>
      </c>
      <c r="C21" s="8">
        <v>-567</v>
      </c>
      <c r="D21" s="8">
        <v>-854.02</v>
      </c>
      <c r="E21" s="8">
        <v>-613.04</v>
      </c>
      <c r="F21" s="8">
        <v>421.91</v>
      </c>
      <c r="G21" s="8">
        <v>2815.48</v>
      </c>
      <c r="H21" s="8">
        <v>-200</v>
      </c>
      <c r="I21" s="8">
        <v>0</v>
      </c>
      <c r="J21" s="8">
        <v>-2232.5</v>
      </c>
      <c r="K21" s="8">
        <v>-1046</v>
      </c>
      <c r="L21" s="8">
        <v>-991</v>
      </c>
      <c r="M21" s="8">
        <v>250</v>
      </c>
      <c r="O21" s="13">
        <f>MATCH($A21,'[1]Monthly Operations (Actuals)'!$C$61:$C$203,0)</f>
        <v>8</v>
      </c>
    </row>
    <row r="22" spans="1:15">
      <c r="A22" s="5" t="s">
        <v>39</v>
      </c>
      <c r="B22" s="8">
        <v>-1125</v>
      </c>
      <c r="C22" s="8">
        <v>-1475</v>
      </c>
      <c r="D22" s="8">
        <v>-1475</v>
      </c>
      <c r="E22" s="8">
        <v>-1311</v>
      </c>
      <c r="F22" s="8">
        <v>-1412</v>
      </c>
      <c r="G22" s="8">
        <v>-1375</v>
      </c>
      <c r="H22" s="8">
        <v>-1319</v>
      </c>
      <c r="I22" s="8">
        <v>-1455</v>
      </c>
      <c r="J22" s="8">
        <v>-1513</v>
      </c>
      <c r="K22" s="8">
        <v>-1464</v>
      </c>
      <c r="L22" s="8">
        <v>-1564</v>
      </c>
      <c r="M22" s="8">
        <v>-1603</v>
      </c>
      <c r="O22" s="13">
        <f>MATCH($A22,'[1]Monthly Operations (Actuals)'!$C$61:$C$203,0)</f>
        <v>9</v>
      </c>
    </row>
    <row r="23" spans="1:15">
      <c r="A23" s="5" t="s">
        <v>109</v>
      </c>
      <c r="B23" s="9">
        <v>-31599.86</v>
      </c>
      <c r="C23" s="9">
        <v>-15916.52</v>
      </c>
      <c r="D23" s="9">
        <v>-16377.1</v>
      </c>
      <c r="E23" s="9">
        <v>-7121.23</v>
      </c>
      <c r="F23" s="9">
        <v>-15796.73</v>
      </c>
      <c r="G23" s="9">
        <v>-21544.55</v>
      </c>
      <c r="H23" s="9">
        <v>-15098.14</v>
      </c>
      <c r="I23" s="9">
        <v>-10516.45</v>
      </c>
      <c r="J23" s="9">
        <v>-15315.5</v>
      </c>
      <c r="K23" s="9">
        <v>-28143.11</v>
      </c>
      <c r="L23" s="9">
        <v>-15339</v>
      </c>
      <c r="M23" s="9">
        <v>-20385.310000000001</v>
      </c>
      <c r="O23" s="13"/>
    </row>
    <row r="24" spans="1:15">
      <c r="A24" s="5" t="s">
        <v>15</v>
      </c>
      <c r="B24" s="9">
        <v>154989.14000000001</v>
      </c>
      <c r="C24" s="9">
        <v>173282.48</v>
      </c>
      <c r="D24" s="9">
        <v>173637.9</v>
      </c>
      <c r="E24" s="9">
        <v>183546.77</v>
      </c>
      <c r="F24" s="9">
        <v>177554.27</v>
      </c>
      <c r="G24" s="9">
        <v>173404.45</v>
      </c>
      <c r="H24" s="9">
        <v>179753.59</v>
      </c>
      <c r="I24" s="9">
        <v>186909.55</v>
      </c>
      <c r="J24" s="9">
        <v>184228.5</v>
      </c>
      <c r="K24" s="9">
        <v>173962.89</v>
      </c>
      <c r="L24" s="9">
        <v>188943</v>
      </c>
      <c r="M24" s="9">
        <v>187290.69</v>
      </c>
      <c r="O24" s="13"/>
    </row>
    <row r="25" spans="1:15">
      <c r="A25" s="5" t="s">
        <v>16</v>
      </c>
      <c r="B25" s="5" t="s">
        <v>13</v>
      </c>
      <c r="C25" s="5" t="s">
        <v>13</v>
      </c>
      <c r="D25" s="5" t="s">
        <v>13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5" t="s">
        <v>13</v>
      </c>
      <c r="M25" s="5" t="s">
        <v>13</v>
      </c>
      <c r="O25" s="13"/>
    </row>
    <row r="26" spans="1:15">
      <c r="A26" s="5" t="s">
        <v>110</v>
      </c>
      <c r="B26" s="8">
        <v>10096</v>
      </c>
      <c r="C26" s="8">
        <v>10974</v>
      </c>
      <c r="D26" s="8">
        <v>11110</v>
      </c>
      <c r="E26" s="8">
        <v>11813</v>
      </c>
      <c r="F26" s="8">
        <v>12027</v>
      </c>
      <c r="G26" s="8">
        <v>11487.12</v>
      </c>
      <c r="H26" s="8">
        <v>12450</v>
      </c>
      <c r="I26" s="8">
        <v>12671</v>
      </c>
      <c r="J26" s="8">
        <v>12661</v>
      </c>
      <c r="K26" s="8">
        <v>11927.23</v>
      </c>
      <c r="L26" s="8">
        <v>12747</v>
      </c>
      <c r="M26" s="8">
        <v>12287</v>
      </c>
      <c r="O26" s="13">
        <f>MATCH($A26,'[1]Monthly Operations (Actuals)'!$C$61:$C$203,0)</f>
        <v>13</v>
      </c>
    </row>
    <row r="27" spans="1:15">
      <c r="A27" s="5" t="s">
        <v>111</v>
      </c>
      <c r="B27" s="8">
        <v>6.71</v>
      </c>
      <c r="C27" s="8">
        <v>6.78</v>
      </c>
      <c r="D27" s="8">
        <v>6.71</v>
      </c>
      <c r="E27" s="8">
        <v>6.03</v>
      </c>
      <c r="F27" s="8">
        <v>6.32</v>
      </c>
      <c r="G27" s="8">
        <v>6.17</v>
      </c>
      <c r="H27" s="8">
        <v>5.5600000000000005</v>
      </c>
      <c r="I27" s="8">
        <v>6.41</v>
      </c>
      <c r="J27" s="8">
        <v>5.83</v>
      </c>
      <c r="K27" s="8">
        <v>5.54</v>
      </c>
      <c r="L27" s="8">
        <v>6.33</v>
      </c>
      <c r="M27" s="8">
        <v>35.75</v>
      </c>
      <c r="O27" s="13">
        <f>MATCH($A27,'[1]Monthly Operations (Actuals)'!$C$61:$C$203,0)</f>
        <v>15</v>
      </c>
    </row>
    <row r="28" spans="1:15">
      <c r="A28" s="5" t="s">
        <v>112</v>
      </c>
      <c r="B28" s="8">
        <v>-420</v>
      </c>
      <c r="C28" s="8">
        <v>0</v>
      </c>
      <c r="D28" s="8">
        <v>0</v>
      </c>
      <c r="E28" s="8">
        <v>2710</v>
      </c>
      <c r="F28" s="8">
        <v>4460</v>
      </c>
      <c r="G28" s="8">
        <v>3315</v>
      </c>
      <c r="H28" s="8">
        <v>6305</v>
      </c>
      <c r="I28" s="8">
        <v>2595</v>
      </c>
      <c r="J28" s="8">
        <v>4785</v>
      </c>
      <c r="K28" s="8">
        <v>1112.1400000000001</v>
      </c>
      <c r="L28" s="8">
        <v>5905</v>
      </c>
      <c r="M28" s="8">
        <v>-275</v>
      </c>
      <c r="O28" s="13">
        <f>MATCH($A28,'[1]Monthly Operations (Actuals)'!$C$61:$C$203,0)</f>
        <v>16</v>
      </c>
    </row>
    <row r="29" spans="1:15">
      <c r="A29" s="5" t="s">
        <v>113</v>
      </c>
      <c r="B29" s="8">
        <v>0</v>
      </c>
      <c r="C29" s="8">
        <v>-246.16</v>
      </c>
      <c r="D29" s="8">
        <v>0</v>
      </c>
      <c r="E29" s="8">
        <v>0</v>
      </c>
      <c r="F29" s="8">
        <v>0</v>
      </c>
      <c r="G29" s="8">
        <v>246.16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O29" s="13">
        <f>MATCH($A29,'[1]Monthly Operations (Actuals)'!$C$61:$C$203,0)</f>
        <v>17</v>
      </c>
    </row>
    <row r="30" spans="1:15">
      <c r="A30" s="5" t="s">
        <v>114</v>
      </c>
      <c r="B30" s="8">
        <v>994</v>
      </c>
      <c r="C30" s="8">
        <v>1048</v>
      </c>
      <c r="D30" s="8">
        <v>1095</v>
      </c>
      <c r="E30" s="8">
        <v>1060</v>
      </c>
      <c r="F30" s="8">
        <v>1098</v>
      </c>
      <c r="G30" s="8">
        <v>1108</v>
      </c>
      <c r="H30" s="8">
        <v>1136</v>
      </c>
      <c r="I30" s="8">
        <v>1123</v>
      </c>
      <c r="J30" s="8">
        <v>1189</v>
      </c>
      <c r="K30" s="8">
        <v>1191</v>
      </c>
      <c r="L30" s="8">
        <v>1211</v>
      </c>
      <c r="M30" s="8">
        <v>1285</v>
      </c>
      <c r="O30" s="13">
        <f>MATCH($A30,'[1]Monthly Operations (Actuals)'!$C$61:$C$203,0)</f>
        <v>18</v>
      </c>
    </row>
    <row r="31" spans="1:15">
      <c r="A31" s="5" t="s">
        <v>115</v>
      </c>
      <c r="B31" s="8">
        <v>472.15</v>
      </c>
      <c r="C31" s="8">
        <v>695.85</v>
      </c>
      <c r="D31" s="8">
        <v>407</v>
      </c>
      <c r="E31" s="8">
        <v>367</v>
      </c>
      <c r="F31" s="8">
        <v>807</v>
      </c>
      <c r="G31" s="8">
        <v>787</v>
      </c>
      <c r="H31" s="8">
        <v>671</v>
      </c>
      <c r="I31" s="8">
        <v>568</v>
      </c>
      <c r="J31" s="8">
        <v>348</v>
      </c>
      <c r="K31" s="8">
        <v>600</v>
      </c>
      <c r="L31" s="8">
        <v>916</v>
      </c>
      <c r="M31" s="8">
        <v>-93</v>
      </c>
      <c r="O31" s="13">
        <f>MATCH($A31,'[1]Monthly Operations (Actuals)'!$C$61:$C$203,0)</f>
        <v>19</v>
      </c>
    </row>
    <row r="32" spans="1:15">
      <c r="A32" s="5" t="s">
        <v>116</v>
      </c>
      <c r="B32" s="8">
        <v>981.5</v>
      </c>
      <c r="C32" s="8">
        <v>706</v>
      </c>
      <c r="D32" s="8">
        <v>625</v>
      </c>
      <c r="E32" s="8">
        <v>250</v>
      </c>
      <c r="F32" s="8">
        <v>250</v>
      </c>
      <c r="G32" s="8">
        <v>250</v>
      </c>
      <c r="H32" s="8">
        <v>-750</v>
      </c>
      <c r="I32" s="8">
        <v>125</v>
      </c>
      <c r="J32" s="8">
        <v>-625</v>
      </c>
      <c r="K32" s="8">
        <v>0</v>
      </c>
      <c r="L32" s="8">
        <v>250</v>
      </c>
      <c r="M32" s="8">
        <v>283</v>
      </c>
      <c r="O32" s="13">
        <f>MATCH($A32,'[1]Monthly Operations (Actuals)'!$C$61:$C$203,0)</f>
        <v>20</v>
      </c>
    </row>
    <row r="33" spans="1:15">
      <c r="A33" s="5" t="s">
        <v>117</v>
      </c>
      <c r="B33" s="8">
        <v>0</v>
      </c>
      <c r="C33" s="8">
        <v>200</v>
      </c>
      <c r="D33" s="8">
        <v>0</v>
      </c>
      <c r="E33" s="8">
        <v>200</v>
      </c>
      <c r="F33" s="8">
        <v>35</v>
      </c>
      <c r="G33" s="8">
        <v>200</v>
      </c>
      <c r="H33" s="8">
        <v>600</v>
      </c>
      <c r="I33" s="8">
        <v>200</v>
      </c>
      <c r="J33" s="8">
        <v>200</v>
      </c>
      <c r="K33" s="8">
        <v>200</v>
      </c>
      <c r="L33" s="8">
        <v>200</v>
      </c>
      <c r="M33" s="8">
        <v>400</v>
      </c>
      <c r="O33" s="13">
        <f>MATCH($A33,'[1]Monthly Operations (Actuals)'!$C$61:$C$203,0)</f>
        <v>21</v>
      </c>
    </row>
    <row r="34" spans="1:15">
      <c r="A34" s="5" t="s">
        <v>118</v>
      </c>
      <c r="B34" s="8">
        <v>40.86</v>
      </c>
      <c r="C34" s="8">
        <v>0</v>
      </c>
      <c r="D34" s="8">
        <v>109.14</v>
      </c>
      <c r="E34" s="8">
        <v>0</v>
      </c>
      <c r="F34" s="8">
        <v>0</v>
      </c>
      <c r="G34" s="8">
        <v>0</v>
      </c>
      <c r="H34" s="8">
        <v>75</v>
      </c>
      <c r="I34" s="8">
        <v>0</v>
      </c>
      <c r="J34" s="8">
        <v>150</v>
      </c>
      <c r="K34" s="8">
        <v>300</v>
      </c>
      <c r="L34" s="8">
        <v>150</v>
      </c>
      <c r="M34" s="8">
        <v>0</v>
      </c>
      <c r="O34" s="13">
        <f>MATCH($A34,'[1]Monthly Operations (Actuals)'!$C$61:$C$203,0)</f>
        <v>22</v>
      </c>
    </row>
    <row r="35" spans="1:15">
      <c r="A35" s="5" t="s">
        <v>119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8</v>
      </c>
      <c r="L35" s="8">
        <v>1164.08</v>
      </c>
      <c r="M35" s="8">
        <v>32.92</v>
      </c>
      <c r="O35" s="13">
        <f>MATCH($A35,'[1]Monthly Operations (Actuals)'!$C$61:$C$203,0)</f>
        <v>23</v>
      </c>
    </row>
    <row r="36" spans="1:15">
      <c r="A36" s="5" t="s">
        <v>120</v>
      </c>
      <c r="B36" s="8">
        <v>584.73</v>
      </c>
      <c r="C36" s="8">
        <v>21.25</v>
      </c>
      <c r="D36" s="8">
        <v>291.25</v>
      </c>
      <c r="E36" s="8">
        <v>358.75</v>
      </c>
      <c r="F36" s="8">
        <v>358.75</v>
      </c>
      <c r="G36" s="8">
        <v>-364</v>
      </c>
      <c r="H36" s="8">
        <v>70.48</v>
      </c>
      <c r="I36" s="8">
        <v>-490.89</v>
      </c>
      <c r="J36" s="8">
        <v>-2.77</v>
      </c>
      <c r="K36" s="8">
        <v>132.22999999999999</v>
      </c>
      <c r="L36" s="8">
        <v>287.23</v>
      </c>
      <c r="M36" s="8">
        <v>237.23</v>
      </c>
      <c r="O36" s="13">
        <f>MATCH($A36,'[1]Monthly Operations (Actuals)'!$C$61:$C$203,0)</f>
        <v>24</v>
      </c>
    </row>
    <row r="37" spans="1:15">
      <c r="A37" s="5" t="s">
        <v>121</v>
      </c>
      <c r="B37" s="8">
        <v>406.16</v>
      </c>
      <c r="C37" s="8">
        <v>480</v>
      </c>
      <c r="D37" s="8">
        <v>713.13</v>
      </c>
      <c r="E37" s="8">
        <v>315.58</v>
      </c>
      <c r="F37" s="8">
        <v>1134.48</v>
      </c>
      <c r="G37" s="8">
        <v>-300.56</v>
      </c>
      <c r="H37" s="8">
        <v>435.78</v>
      </c>
      <c r="I37" s="8">
        <v>30</v>
      </c>
      <c r="J37" s="8">
        <v>638.57000000000005</v>
      </c>
      <c r="K37" s="8">
        <v>2946.54</v>
      </c>
      <c r="L37" s="8">
        <v>244.78</v>
      </c>
      <c r="M37" s="8">
        <v>30</v>
      </c>
      <c r="O37" s="13">
        <f>MATCH($A37,'[1]Monthly Operations (Actuals)'!$C$61:$C$203,0)</f>
        <v>25</v>
      </c>
    </row>
    <row r="38" spans="1:15">
      <c r="A38" s="5" t="s">
        <v>122</v>
      </c>
      <c r="B38" s="8">
        <v>35</v>
      </c>
      <c r="C38" s="8">
        <v>35</v>
      </c>
      <c r="D38" s="8">
        <v>280</v>
      </c>
      <c r="E38" s="8">
        <v>805</v>
      </c>
      <c r="F38" s="8">
        <v>323</v>
      </c>
      <c r="G38" s="8">
        <v>315</v>
      </c>
      <c r="H38" s="8">
        <v>420</v>
      </c>
      <c r="I38" s="8">
        <v>560</v>
      </c>
      <c r="J38" s="8">
        <v>840</v>
      </c>
      <c r="K38" s="8">
        <v>105</v>
      </c>
      <c r="L38" s="8">
        <v>1015</v>
      </c>
      <c r="M38" s="8">
        <v>315</v>
      </c>
      <c r="O38" s="13">
        <f>MATCH($A38,'[1]Monthly Operations (Actuals)'!$C$61:$C$203,0)</f>
        <v>26</v>
      </c>
    </row>
    <row r="39" spans="1:15">
      <c r="A39" s="5" t="s">
        <v>123</v>
      </c>
      <c r="B39" s="8">
        <v>1513.78</v>
      </c>
      <c r="C39" s="8">
        <v>306.8</v>
      </c>
      <c r="D39" s="8">
        <v>2087.85</v>
      </c>
      <c r="E39" s="8">
        <v>4868</v>
      </c>
      <c r="F39" s="8">
        <v>2084</v>
      </c>
      <c r="G39" s="8">
        <v>2301.5</v>
      </c>
      <c r="H39" s="8">
        <v>200</v>
      </c>
      <c r="I39" s="8">
        <v>0</v>
      </c>
      <c r="J39" s="8">
        <v>2342</v>
      </c>
      <c r="K39" s="8">
        <v>200</v>
      </c>
      <c r="L39" s="8">
        <v>3008.64</v>
      </c>
      <c r="M39" s="8">
        <v>624.13</v>
      </c>
      <c r="O39" s="13">
        <f>MATCH($A39,'[1]Monthly Operations (Actuals)'!$C$61:$C$203,0)</f>
        <v>27</v>
      </c>
    </row>
    <row r="40" spans="1:15">
      <c r="A40" s="5" t="s">
        <v>124</v>
      </c>
      <c r="B40" s="8">
        <v>7441.95</v>
      </c>
      <c r="C40" s="8">
        <v>7338.77</v>
      </c>
      <c r="D40" s="8">
        <v>7485.05</v>
      </c>
      <c r="E40" s="8">
        <v>9912.67</v>
      </c>
      <c r="F40" s="8">
        <v>8965.07</v>
      </c>
      <c r="G40" s="8">
        <v>6461.58</v>
      </c>
      <c r="H40" s="8">
        <v>8359.3700000000008</v>
      </c>
      <c r="I40" s="8">
        <v>7179.76</v>
      </c>
      <c r="J40" s="8">
        <v>8270.15</v>
      </c>
      <c r="K40" s="8">
        <v>4176.54</v>
      </c>
      <c r="L40" s="8">
        <v>7012.75</v>
      </c>
      <c r="M40" s="8">
        <v>8067.87</v>
      </c>
      <c r="O40" s="13">
        <f>MATCH($A40,'[1]Monthly Operations (Actuals)'!$C$61:$C$203,0)</f>
        <v>28</v>
      </c>
    </row>
    <row r="41" spans="1:15">
      <c r="A41" s="5" t="s">
        <v>17</v>
      </c>
      <c r="B41" s="9">
        <v>22152.84</v>
      </c>
      <c r="C41" s="9">
        <v>21566.29</v>
      </c>
      <c r="D41" s="9">
        <v>24210.13</v>
      </c>
      <c r="E41" s="9">
        <v>32666.03</v>
      </c>
      <c r="F41" s="9">
        <v>31548.62</v>
      </c>
      <c r="G41" s="9">
        <v>25812.97</v>
      </c>
      <c r="H41" s="9">
        <v>29978.19</v>
      </c>
      <c r="I41" s="9">
        <v>24567.279999999999</v>
      </c>
      <c r="J41" s="9">
        <v>30801.78</v>
      </c>
      <c r="K41" s="9">
        <v>22904.22</v>
      </c>
      <c r="L41" s="9">
        <v>34117.81</v>
      </c>
      <c r="M41" s="9">
        <v>23229.9</v>
      </c>
      <c r="O41" s="13"/>
    </row>
    <row r="42" spans="1:15">
      <c r="A42" s="5" t="s">
        <v>18</v>
      </c>
      <c r="B42" s="10">
        <v>177141.98</v>
      </c>
      <c r="C42" s="10">
        <v>194848.77</v>
      </c>
      <c r="D42" s="10">
        <v>197848.03</v>
      </c>
      <c r="E42" s="10">
        <v>216212.8</v>
      </c>
      <c r="F42" s="10">
        <v>209102.89</v>
      </c>
      <c r="G42" s="10">
        <v>199217.42</v>
      </c>
      <c r="H42" s="10">
        <v>209731.78</v>
      </c>
      <c r="I42" s="10">
        <v>211476.83</v>
      </c>
      <c r="J42" s="10">
        <v>215030.28</v>
      </c>
      <c r="K42" s="10">
        <v>196867.11</v>
      </c>
      <c r="L42" s="10">
        <v>223060.81</v>
      </c>
      <c r="M42" s="10">
        <v>210520.59</v>
      </c>
      <c r="O42" s="13"/>
    </row>
    <row r="43" spans="1:15">
      <c r="A43" s="5" t="s">
        <v>19</v>
      </c>
      <c r="B43" s="11" t="s">
        <v>11</v>
      </c>
      <c r="C43" s="11" t="s">
        <v>11</v>
      </c>
      <c r="D43" s="11" t="s">
        <v>11</v>
      </c>
      <c r="E43" s="11" t="s">
        <v>11</v>
      </c>
      <c r="F43" s="11" t="s">
        <v>11</v>
      </c>
      <c r="G43" s="11" t="s">
        <v>11</v>
      </c>
      <c r="H43" s="11" t="s">
        <v>11</v>
      </c>
      <c r="I43" s="11" t="s">
        <v>11</v>
      </c>
      <c r="J43" s="11" t="s">
        <v>11</v>
      </c>
      <c r="K43" s="11" t="s">
        <v>11</v>
      </c>
      <c r="L43" s="11" t="s">
        <v>11</v>
      </c>
      <c r="M43" s="11" t="s">
        <v>11</v>
      </c>
      <c r="O43" s="13"/>
    </row>
    <row r="44" spans="1:15">
      <c r="A44" s="5" t="s">
        <v>20</v>
      </c>
      <c r="B44" s="5" t="s">
        <v>13</v>
      </c>
      <c r="C44" s="5" t="s">
        <v>13</v>
      </c>
      <c r="D44" s="5" t="s">
        <v>13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5" t="s">
        <v>13</v>
      </c>
      <c r="M44" s="5" t="s">
        <v>13</v>
      </c>
      <c r="O44" s="13"/>
    </row>
    <row r="45" spans="1:15">
      <c r="A45" s="5" t="s">
        <v>125</v>
      </c>
      <c r="B45" s="5" t="s">
        <v>14</v>
      </c>
      <c r="C45" s="5" t="s">
        <v>14</v>
      </c>
      <c r="D45" s="5" t="s">
        <v>14</v>
      </c>
      <c r="E45" s="5" t="s">
        <v>14</v>
      </c>
      <c r="F45" s="5" t="s">
        <v>14</v>
      </c>
      <c r="G45" s="5" t="s">
        <v>14</v>
      </c>
      <c r="H45" s="5" t="s">
        <v>14</v>
      </c>
      <c r="I45" s="5" t="s">
        <v>14</v>
      </c>
      <c r="J45" s="5" t="s">
        <v>14</v>
      </c>
      <c r="K45" s="5" t="s">
        <v>14</v>
      </c>
      <c r="L45" s="5" t="s">
        <v>14</v>
      </c>
      <c r="M45" s="5" t="s">
        <v>14</v>
      </c>
      <c r="O45" s="13"/>
    </row>
    <row r="46" spans="1:15">
      <c r="A46" s="5" t="s">
        <v>40</v>
      </c>
      <c r="B46" s="8">
        <v>6914.11</v>
      </c>
      <c r="C46" s="8">
        <v>6395.59</v>
      </c>
      <c r="D46" s="8">
        <v>8052.94</v>
      </c>
      <c r="E46" s="8">
        <v>8060.93</v>
      </c>
      <c r="F46" s="8">
        <v>6615.36</v>
      </c>
      <c r="G46" s="8">
        <v>5975</v>
      </c>
      <c r="H46" s="8">
        <v>3700.56</v>
      </c>
      <c r="I46" s="8">
        <v>5937.07</v>
      </c>
      <c r="J46" s="8">
        <v>6503.7</v>
      </c>
      <c r="K46" s="8">
        <v>8702.8799999999992</v>
      </c>
      <c r="L46" s="8">
        <v>2788.68</v>
      </c>
      <c r="M46" s="8">
        <v>6662.56</v>
      </c>
      <c r="O46" s="13">
        <f>MATCH($A46,'[1]Monthly Operations (Actuals)'!$C$61:$C$203,0)</f>
        <v>35</v>
      </c>
    </row>
    <row r="47" spans="1:15">
      <c r="A47" s="5" t="s">
        <v>41</v>
      </c>
      <c r="B47" s="8">
        <v>2839.94</v>
      </c>
      <c r="C47" s="8">
        <v>1400</v>
      </c>
      <c r="D47" s="8">
        <v>975</v>
      </c>
      <c r="E47" s="8">
        <v>2029.24</v>
      </c>
      <c r="F47" s="8">
        <v>1184</v>
      </c>
      <c r="G47" s="8">
        <v>1425</v>
      </c>
      <c r="H47" s="8">
        <v>2039.76</v>
      </c>
      <c r="I47" s="8">
        <v>1175</v>
      </c>
      <c r="J47" s="8">
        <v>800</v>
      </c>
      <c r="K47" s="8">
        <v>3799.2</v>
      </c>
      <c r="L47" s="8">
        <v>0</v>
      </c>
      <c r="M47" s="8">
        <v>1342</v>
      </c>
      <c r="O47" s="13">
        <f>MATCH($A47,'[1]Monthly Operations (Actuals)'!$C$61:$C$203,0)</f>
        <v>37</v>
      </c>
    </row>
    <row r="48" spans="1:15">
      <c r="A48" s="5" t="s">
        <v>42</v>
      </c>
      <c r="B48" s="8">
        <v>0</v>
      </c>
      <c r="C48" s="8">
        <v>0</v>
      </c>
      <c r="D48" s="8">
        <v>410</v>
      </c>
      <c r="E48" s="8">
        <v>279</v>
      </c>
      <c r="F48" s="8">
        <v>535</v>
      </c>
      <c r="G48" s="8">
        <v>279</v>
      </c>
      <c r="H48" s="8">
        <v>279</v>
      </c>
      <c r="I48" s="8">
        <v>279</v>
      </c>
      <c r="J48" s="8">
        <v>279</v>
      </c>
      <c r="K48" s="8">
        <v>279</v>
      </c>
      <c r="L48" s="8">
        <v>279</v>
      </c>
      <c r="M48" s="8">
        <v>279</v>
      </c>
      <c r="O48" s="13">
        <f>MATCH($A48,'[1]Monthly Operations (Actuals)'!$C$61:$C$203,0)</f>
        <v>38</v>
      </c>
    </row>
    <row r="49" spans="1:15">
      <c r="A49" s="5" t="s">
        <v>43</v>
      </c>
      <c r="B49" s="8">
        <v>717.21</v>
      </c>
      <c r="C49" s="8">
        <v>563.55999999999995</v>
      </c>
      <c r="D49" s="8">
        <v>674.2</v>
      </c>
      <c r="E49" s="8">
        <v>767.63</v>
      </c>
      <c r="F49" s="8">
        <v>552.13</v>
      </c>
      <c r="G49" s="8">
        <v>577.01</v>
      </c>
      <c r="H49" s="8">
        <v>689.71</v>
      </c>
      <c r="I49" s="8">
        <v>798.6</v>
      </c>
      <c r="J49" s="8">
        <v>642.76</v>
      </c>
      <c r="K49" s="8">
        <v>971.33</v>
      </c>
      <c r="L49" s="8">
        <v>205.24</v>
      </c>
      <c r="M49" s="8">
        <v>545.69000000000005</v>
      </c>
      <c r="O49" s="13">
        <f>MATCH($A49,'[1]Monthly Operations (Actuals)'!$C$61:$C$203,0)</f>
        <v>39</v>
      </c>
    </row>
    <row r="50" spans="1:15">
      <c r="A50" s="5" t="s">
        <v>44</v>
      </c>
      <c r="B50" s="8">
        <v>83.8</v>
      </c>
      <c r="C50" s="8">
        <v>65.11</v>
      </c>
      <c r="D50" s="8">
        <v>74.53</v>
      </c>
      <c r="E50" s="8">
        <v>78.09</v>
      </c>
      <c r="F50" s="8">
        <v>65.39</v>
      </c>
      <c r="G50" s="8">
        <v>68.680000000000007</v>
      </c>
      <c r="H50" s="8">
        <v>74.010000000000005</v>
      </c>
      <c r="I50" s="8">
        <v>62.86</v>
      </c>
      <c r="J50" s="8">
        <v>66.56</v>
      </c>
      <c r="K50" s="8">
        <v>121.91</v>
      </c>
      <c r="L50" s="8">
        <v>25.94</v>
      </c>
      <c r="M50" s="8">
        <v>69.61</v>
      </c>
      <c r="O50" s="13">
        <f>MATCH($A50,'[1]Monthly Operations (Actuals)'!$C$61:$C$203,0)</f>
        <v>40</v>
      </c>
    </row>
    <row r="51" spans="1:15">
      <c r="A51" s="5" t="s">
        <v>45</v>
      </c>
      <c r="B51" s="8">
        <v>1654.32</v>
      </c>
      <c r="C51" s="8">
        <v>1654.61</v>
      </c>
      <c r="D51" s="8">
        <v>1656.4</v>
      </c>
      <c r="E51" s="8">
        <v>1799.14</v>
      </c>
      <c r="F51" s="8">
        <v>1581.66</v>
      </c>
      <c r="G51" s="8">
        <v>1654.32</v>
      </c>
      <c r="H51" s="8">
        <v>1681.69</v>
      </c>
      <c r="I51" s="8">
        <v>1743.88</v>
      </c>
      <c r="J51" s="8">
        <v>1743.88</v>
      </c>
      <c r="K51" s="8">
        <v>2615.8200000000002</v>
      </c>
      <c r="L51" s="8">
        <v>1789.77</v>
      </c>
      <c r="M51" s="8">
        <v>1743.94</v>
      </c>
      <c r="O51" s="13">
        <f>MATCH($A51,'[1]Monthly Operations (Actuals)'!$C$61:$C$203,0)</f>
        <v>41</v>
      </c>
    </row>
    <row r="52" spans="1:15">
      <c r="A52" s="5" t="s">
        <v>46</v>
      </c>
      <c r="B52" s="8">
        <v>0</v>
      </c>
      <c r="C52" s="8">
        <v>0</v>
      </c>
      <c r="D52" s="8">
        <v>241.33</v>
      </c>
      <c r="E52" s="8">
        <v>126.45</v>
      </c>
      <c r="F52" s="8">
        <v>159.76</v>
      </c>
      <c r="G52" s="8">
        <v>172.47</v>
      </c>
      <c r="H52" s="8">
        <v>156.75</v>
      </c>
      <c r="I52" s="8">
        <v>147.08000000000001</v>
      </c>
      <c r="J52" s="8">
        <v>167.03</v>
      </c>
      <c r="K52" s="8">
        <v>255.48</v>
      </c>
      <c r="L52" s="8">
        <v>83.48</v>
      </c>
      <c r="M52" s="8">
        <v>196.47</v>
      </c>
      <c r="O52" s="13">
        <f>MATCH($A52,'[1]Monthly Operations (Actuals)'!$C$61:$C$203,0)</f>
        <v>42</v>
      </c>
    </row>
    <row r="53" spans="1:15">
      <c r="A53" s="5" t="s">
        <v>47</v>
      </c>
      <c r="B53" s="8">
        <v>225.81</v>
      </c>
      <c r="C53" s="8">
        <v>200.56</v>
      </c>
      <c r="D53" s="8">
        <v>0</v>
      </c>
      <c r="E53" s="8">
        <v>1315.94</v>
      </c>
      <c r="F53" s="8">
        <v>1072.82</v>
      </c>
      <c r="G53" s="8">
        <v>0</v>
      </c>
      <c r="H53" s="8">
        <v>1259.51</v>
      </c>
      <c r="I53" s="8">
        <v>620.41999999999996</v>
      </c>
      <c r="J53" s="8">
        <v>606.76</v>
      </c>
      <c r="K53" s="8">
        <v>816.44</v>
      </c>
      <c r="L53" s="8">
        <v>424.35</v>
      </c>
      <c r="M53" s="8">
        <v>3103.62</v>
      </c>
      <c r="O53" s="13">
        <f>MATCH($A53,'[1]Monthly Operations (Actuals)'!$C$61:$C$203,0)</f>
        <v>43</v>
      </c>
    </row>
    <row r="54" spans="1:15">
      <c r="A54" s="5" t="s">
        <v>126</v>
      </c>
      <c r="B54" s="9">
        <v>12435.19</v>
      </c>
      <c r="C54" s="9">
        <v>10279.43</v>
      </c>
      <c r="D54" s="9">
        <v>12084.4</v>
      </c>
      <c r="E54" s="9">
        <v>14456.42</v>
      </c>
      <c r="F54" s="9">
        <v>11766.12</v>
      </c>
      <c r="G54" s="9">
        <v>10151.48</v>
      </c>
      <c r="H54" s="9">
        <v>9880.99</v>
      </c>
      <c r="I54" s="9">
        <v>10763.91</v>
      </c>
      <c r="J54" s="9">
        <v>10809.69</v>
      </c>
      <c r="K54" s="9">
        <v>17562.060000000001</v>
      </c>
      <c r="L54" s="9">
        <v>5596.46</v>
      </c>
      <c r="M54" s="9">
        <v>13942.89</v>
      </c>
      <c r="O54" s="13"/>
    </row>
    <row r="55" spans="1:15">
      <c r="A55" s="5" t="s">
        <v>127</v>
      </c>
      <c r="B55" s="5" t="s">
        <v>14</v>
      </c>
      <c r="C55" s="5" t="s">
        <v>14</v>
      </c>
      <c r="D55" s="5" t="s">
        <v>14</v>
      </c>
      <c r="E55" s="5" t="s">
        <v>14</v>
      </c>
      <c r="F55" s="5" t="s">
        <v>14</v>
      </c>
      <c r="G55" s="5" t="s">
        <v>14</v>
      </c>
      <c r="H55" s="5" t="s">
        <v>14</v>
      </c>
      <c r="I55" s="5" t="s">
        <v>14</v>
      </c>
      <c r="J55" s="5" t="s">
        <v>14</v>
      </c>
      <c r="K55" s="5" t="s">
        <v>14</v>
      </c>
      <c r="L55" s="5" t="s">
        <v>14</v>
      </c>
      <c r="M55" s="5" t="s">
        <v>14</v>
      </c>
      <c r="O55" s="13"/>
    </row>
    <row r="56" spans="1:15">
      <c r="A56" s="5" t="s">
        <v>48</v>
      </c>
      <c r="B56" s="8">
        <v>1162.1600000000001</v>
      </c>
      <c r="C56" s="8">
        <v>1185.6500000000001</v>
      </c>
      <c r="D56" s="8">
        <v>1171.71</v>
      </c>
      <c r="E56" s="8">
        <v>1448.28</v>
      </c>
      <c r="F56" s="8">
        <v>1142.8800000000001</v>
      </c>
      <c r="G56" s="8">
        <v>1151.48</v>
      </c>
      <c r="H56" s="8">
        <v>1284.03</v>
      </c>
      <c r="I56" s="8">
        <v>1290.5899999999999</v>
      </c>
      <c r="J56" s="8">
        <v>1252.3800000000001</v>
      </c>
      <c r="K56" s="8">
        <v>1264.47</v>
      </c>
      <c r="L56" s="8">
        <v>1261.55</v>
      </c>
      <c r="M56" s="8">
        <v>1230.31</v>
      </c>
      <c r="O56" s="13">
        <f>MATCH($A56,'[1]Monthly Operations (Actuals)'!$C$61:$C$203,0)</f>
        <v>45</v>
      </c>
    </row>
    <row r="57" spans="1:15">
      <c r="A57" s="5" t="s">
        <v>49</v>
      </c>
      <c r="B57" s="8">
        <v>294.39999999999998</v>
      </c>
      <c r="C57" s="8">
        <v>294.39999999999998</v>
      </c>
      <c r="D57" s="8">
        <v>294.39999999999998</v>
      </c>
      <c r="E57" s="8">
        <v>294.39999999999998</v>
      </c>
      <c r="F57" s="8">
        <v>294.39999999999998</v>
      </c>
      <c r="G57" s="8">
        <v>294.39999999999998</v>
      </c>
      <c r="H57" s="8">
        <v>294.39999999999998</v>
      </c>
      <c r="I57" s="8">
        <v>412.36</v>
      </c>
      <c r="J57" s="8">
        <v>294.39999999999998</v>
      </c>
      <c r="K57" s="8">
        <v>294.39999999999998</v>
      </c>
      <c r="L57" s="8">
        <v>294.39999999999998</v>
      </c>
      <c r="M57" s="8">
        <v>294.39999999999998</v>
      </c>
      <c r="O57" s="13">
        <f>MATCH($A57,'[1]Monthly Operations (Actuals)'!$C$61:$C$203,0)</f>
        <v>46</v>
      </c>
    </row>
    <row r="58" spans="1:15">
      <c r="A58" s="5" t="s">
        <v>50</v>
      </c>
      <c r="B58" s="8">
        <v>228.71</v>
      </c>
      <c r="C58" s="8">
        <v>0</v>
      </c>
      <c r="D58" s="8">
        <v>228.72</v>
      </c>
      <c r="E58" s="8">
        <v>487.39</v>
      </c>
      <c r="F58" s="8">
        <v>465.16</v>
      </c>
      <c r="G58" s="8">
        <v>228.7</v>
      </c>
      <c r="H58" s="8">
        <v>453.4</v>
      </c>
      <c r="I58" s="8">
        <v>478.25</v>
      </c>
      <c r="J58" s="8">
        <v>30.53</v>
      </c>
      <c r="K58" s="8">
        <v>228.71</v>
      </c>
      <c r="L58" s="8">
        <v>413.09</v>
      </c>
      <c r="M58" s="8">
        <v>241.21</v>
      </c>
      <c r="O58" s="13">
        <f>MATCH($A58,'[1]Monthly Operations (Actuals)'!$C$61:$C$203,0)</f>
        <v>47</v>
      </c>
    </row>
    <row r="59" spans="1:15">
      <c r="A59" s="5" t="s">
        <v>51</v>
      </c>
      <c r="B59" s="8">
        <v>0</v>
      </c>
      <c r="C59" s="8">
        <v>0</v>
      </c>
      <c r="D59" s="8">
        <v>0</v>
      </c>
      <c r="E59" s="8">
        <v>0</v>
      </c>
      <c r="F59" s="8">
        <v>739.68</v>
      </c>
      <c r="G59" s="8">
        <v>35</v>
      </c>
      <c r="H59" s="8">
        <v>0</v>
      </c>
      <c r="I59" s="8">
        <v>0</v>
      </c>
      <c r="J59" s="8">
        <v>170</v>
      </c>
      <c r="K59" s="8">
        <v>0</v>
      </c>
      <c r="L59" s="8">
        <v>875.16</v>
      </c>
      <c r="M59" s="8">
        <v>64.02</v>
      </c>
      <c r="O59" s="13">
        <f>MATCH($A59,'[1]Monthly Operations (Actuals)'!$C$61:$C$203,0)</f>
        <v>48</v>
      </c>
    </row>
    <row r="60" spans="1:15">
      <c r="A60" s="5" t="s">
        <v>52</v>
      </c>
      <c r="B60" s="8">
        <v>0</v>
      </c>
      <c r="C60" s="8">
        <v>22.38</v>
      </c>
      <c r="D60" s="8">
        <v>44.5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250</v>
      </c>
      <c r="M60" s="8">
        <v>440</v>
      </c>
      <c r="O60" s="13">
        <f>MATCH($A60,'[1]Monthly Operations (Actuals)'!$C$61:$C$203,0)</f>
        <v>50</v>
      </c>
    </row>
    <row r="61" spans="1:15">
      <c r="A61" s="5" t="s">
        <v>53</v>
      </c>
      <c r="B61" s="8">
        <v>124.44</v>
      </c>
      <c r="C61" s="8">
        <v>124.44</v>
      </c>
      <c r="D61" s="8">
        <v>337.88</v>
      </c>
      <c r="E61" s="8">
        <v>0</v>
      </c>
      <c r="F61" s="8">
        <v>136.34</v>
      </c>
      <c r="G61" s="8">
        <v>135.88999999999999</v>
      </c>
      <c r="H61" s="8">
        <v>135.88999999999999</v>
      </c>
      <c r="I61" s="8">
        <v>135.88999999999999</v>
      </c>
      <c r="J61" s="8">
        <v>271.77999999999997</v>
      </c>
      <c r="K61" s="8">
        <v>135.88999999999999</v>
      </c>
      <c r="L61" s="8">
        <v>0</v>
      </c>
      <c r="M61" s="8">
        <v>136.34</v>
      </c>
      <c r="O61" s="13">
        <f>MATCH($A61,'[1]Monthly Operations (Actuals)'!$C$61:$C$203,0)</f>
        <v>53</v>
      </c>
    </row>
    <row r="62" spans="1:15">
      <c r="A62" s="5" t="s">
        <v>54</v>
      </c>
      <c r="B62" s="8">
        <v>5314.26</v>
      </c>
      <c r="C62" s="8">
        <v>5845.46</v>
      </c>
      <c r="D62" s="8">
        <v>5935.44</v>
      </c>
      <c r="E62" s="8">
        <v>6486.38</v>
      </c>
      <c r="F62" s="8">
        <v>6273.09</v>
      </c>
      <c r="G62" s="8">
        <v>5976.52</v>
      </c>
      <c r="H62" s="8">
        <v>6291.95</v>
      </c>
      <c r="I62" s="8">
        <v>6344.3</v>
      </c>
      <c r="J62" s="8">
        <v>6450.91</v>
      </c>
      <c r="K62" s="8">
        <v>5906.01</v>
      </c>
      <c r="L62" s="8">
        <v>6691.82</v>
      </c>
      <c r="M62" s="8">
        <v>6315.62</v>
      </c>
      <c r="O62" s="13">
        <f>MATCH($A62,'[1]Monthly Operations (Actuals)'!$C$61:$C$203,0)</f>
        <v>54</v>
      </c>
    </row>
    <row r="63" spans="1:15">
      <c r="A63" s="5" t="s">
        <v>55</v>
      </c>
      <c r="B63" s="8">
        <v>64.52</v>
      </c>
      <c r="C63" s="8">
        <v>85.73</v>
      </c>
      <c r="D63" s="8">
        <v>79.98</v>
      </c>
      <c r="E63" s="8">
        <v>78.91</v>
      </c>
      <c r="F63" s="8">
        <v>72.72</v>
      </c>
      <c r="G63" s="8">
        <v>93.25</v>
      </c>
      <c r="H63" s="8">
        <v>71</v>
      </c>
      <c r="I63" s="8">
        <v>70.67</v>
      </c>
      <c r="J63" s="8">
        <v>69.22</v>
      </c>
      <c r="K63" s="8">
        <v>156.6</v>
      </c>
      <c r="L63" s="8">
        <v>68.64</v>
      </c>
      <c r="M63" s="8">
        <v>71.41</v>
      </c>
      <c r="O63" s="13">
        <f>MATCH($A63,'[1]Monthly Operations (Actuals)'!$C$61:$C$203,0)</f>
        <v>55</v>
      </c>
    </row>
    <row r="64" spans="1:15">
      <c r="A64" s="5" t="s">
        <v>56</v>
      </c>
      <c r="B64" s="8">
        <v>335.5</v>
      </c>
      <c r="C64" s="8">
        <v>1153</v>
      </c>
      <c r="D64" s="8">
        <v>-11.5</v>
      </c>
      <c r="E64" s="8">
        <v>1102.1600000000001</v>
      </c>
      <c r="F64" s="8">
        <v>1226</v>
      </c>
      <c r="G64" s="8">
        <v>139</v>
      </c>
      <c r="H64" s="8">
        <v>-96</v>
      </c>
      <c r="I64" s="8">
        <v>283.82</v>
      </c>
      <c r="J64" s="8">
        <v>-192</v>
      </c>
      <c r="K64" s="8">
        <v>1612.64</v>
      </c>
      <c r="L64" s="8">
        <v>-232</v>
      </c>
      <c r="M64" s="8">
        <v>2303.8200000000002</v>
      </c>
      <c r="O64" s="13">
        <f>MATCH($A64,'[1]Monthly Operations (Actuals)'!$C$61:$C$203,0)</f>
        <v>56</v>
      </c>
    </row>
    <row r="65" spans="1:15">
      <c r="A65" s="5" t="s">
        <v>57</v>
      </c>
      <c r="B65" s="8">
        <v>241.37</v>
      </c>
      <c r="C65" s="8">
        <v>32.97</v>
      </c>
      <c r="D65" s="8">
        <v>208.62</v>
      </c>
      <c r="E65" s="8">
        <v>398.96</v>
      </c>
      <c r="F65" s="8">
        <v>0</v>
      </c>
      <c r="G65" s="8">
        <v>210.5</v>
      </c>
      <c r="H65" s="8">
        <v>81.06</v>
      </c>
      <c r="I65" s="8">
        <v>57.03</v>
      </c>
      <c r="J65" s="8">
        <v>417.3</v>
      </c>
      <c r="K65" s="8">
        <v>59.06</v>
      </c>
      <c r="L65" s="8">
        <v>0</v>
      </c>
      <c r="M65" s="8">
        <v>166.98</v>
      </c>
      <c r="O65" s="13">
        <f>MATCH($A65,'[1]Monthly Operations (Actuals)'!$C$61:$C$203,0)</f>
        <v>57</v>
      </c>
    </row>
    <row r="66" spans="1:15">
      <c r="A66" s="5" t="s">
        <v>58</v>
      </c>
      <c r="B66" s="8">
        <v>919.97</v>
      </c>
      <c r="C66" s="8">
        <v>920.42</v>
      </c>
      <c r="D66" s="8">
        <v>923.93</v>
      </c>
      <c r="E66" s="8">
        <v>929.89</v>
      </c>
      <c r="F66" s="8">
        <v>919.22</v>
      </c>
      <c r="G66" s="8">
        <v>920.18</v>
      </c>
      <c r="H66" s="8">
        <v>932.6</v>
      </c>
      <c r="I66" s="8">
        <v>933.14</v>
      </c>
      <c r="J66" s="8">
        <v>933.04</v>
      </c>
      <c r="K66" s="8">
        <v>952.05</v>
      </c>
      <c r="L66" s="8">
        <v>933.47</v>
      </c>
      <c r="M66" s="8">
        <v>937.67</v>
      </c>
      <c r="O66" s="13">
        <f>MATCH($A66,'[1]Monthly Operations (Actuals)'!$C$61:$C$203,0)</f>
        <v>58</v>
      </c>
    </row>
    <row r="67" spans="1:15">
      <c r="A67" s="5" t="s">
        <v>59</v>
      </c>
      <c r="B67" s="8">
        <v>194.81</v>
      </c>
      <c r="C67" s="8">
        <v>104.81</v>
      </c>
      <c r="D67" s="8">
        <v>284.81</v>
      </c>
      <c r="E67" s="8">
        <v>184.99</v>
      </c>
      <c r="F67" s="8">
        <v>104.81</v>
      </c>
      <c r="G67" s="8">
        <v>589.41999999999996</v>
      </c>
      <c r="H67" s="8">
        <v>374.81</v>
      </c>
      <c r="I67" s="8">
        <v>194.81</v>
      </c>
      <c r="J67" s="8">
        <v>194.81</v>
      </c>
      <c r="K67" s="8">
        <v>0</v>
      </c>
      <c r="L67" s="8">
        <v>0</v>
      </c>
      <c r="M67" s="8">
        <v>0</v>
      </c>
      <c r="O67" s="13">
        <f>MATCH($A67,'[1]Monthly Operations (Actuals)'!$C$61:$C$203,0)</f>
        <v>59</v>
      </c>
    </row>
    <row r="68" spans="1:15">
      <c r="A68" s="5" t="s">
        <v>60</v>
      </c>
      <c r="B68" s="8">
        <v>274.58</v>
      </c>
      <c r="C68" s="8">
        <v>277.93</v>
      </c>
      <c r="D68" s="8">
        <v>304.19</v>
      </c>
      <c r="E68" s="8">
        <v>383.19</v>
      </c>
      <c r="F68" s="8">
        <v>268.94</v>
      </c>
      <c r="G68" s="8">
        <v>276.11</v>
      </c>
      <c r="H68" s="8">
        <v>272.70999999999998</v>
      </c>
      <c r="I68" s="8">
        <v>276.72000000000003</v>
      </c>
      <c r="J68" s="8">
        <v>276</v>
      </c>
      <c r="K68" s="8">
        <v>417.93</v>
      </c>
      <c r="L68" s="8">
        <v>279.20999999999998</v>
      </c>
      <c r="M68" s="8">
        <v>338.31</v>
      </c>
      <c r="O68" s="13">
        <f>MATCH($A68,'[1]Monthly Operations (Actuals)'!$C$61:$C$203,0)</f>
        <v>60</v>
      </c>
    </row>
    <row r="69" spans="1:15">
      <c r="A69" s="5" t="s">
        <v>61</v>
      </c>
      <c r="B69" s="8">
        <v>0</v>
      </c>
      <c r="C69" s="8">
        <v>495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495</v>
      </c>
      <c r="O69" s="13">
        <f>MATCH($A69,'[1]Monthly Operations (Actuals)'!$C$61:$C$203,0)</f>
        <v>61</v>
      </c>
    </row>
    <row r="70" spans="1:15">
      <c r="A70" s="5" t="s">
        <v>62</v>
      </c>
      <c r="B70" s="8">
        <v>45.06</v>
      </c>
      <c r="C70" s="8">
        <v>58.19</v>
      </c>
      <c r="D70" s="8">
        <v>28.58</v>
      </c>
      <c r="E70" s="8">
        <v>26.5</v>
      </c>
      <c r="F70" s="8">
        <v>21</v>
      </c>
      <c r="G70" s="8">
        <v>21</v>
      </c>
      <c r="H70" s="8">
        <v>24</v>
      </c>
      <c r="I70" s="8">
        <v>51.42</v>
      </c>
      <c r="J70" s="8">
        <v>22.11</v>
      </c>
      <c r="K70" s="8">
        <v>21.42</v>
      </c>
      <c r="L70" s="8">
        <v>19.579999999999998</v>
      </c>
      <c r="M70" s="8">
        <v>11.22</v>
      </c>
      <c r="O70" s="13">
        <f>MATCH($A70,'[1]Monthly Operations (Actuals)'!$C$61:$C$203,0)</f>
        <v>62</v>
      </c>
    </row>
    <row r="71" spans="1:15">
      <c r="A71" s="5" t="s">
        <v>63</v>
      </c>
      <c r="B71" s="8">
        <v>0</v>
      </c>
      <c r="C71" s="8">
        <v>750</v>
      </c>
      <c r="D71" s="8">
        <v>1582.26</v>
      </c>
      <c r="E71" s="8">
        <v>750</v>
      </c>
      <c r="F71" s="8">
        <v>751.5</v>
      </c>
      <c r="G71" s="8">
        <v>753</v>
      </c>
      <c r="H71" s="8">
        <v>751.5</v>
      </c>
      <c r="I71" s="8">
        <v>750</v>
      </c>
      <c r="J71" s="8">
        <v>750</v>
      </c>
      <c r="K71" s="8">
        <v>750</v>
      </c>
      <c r="L71" s="8">
        <v>0</v>
      </c>
      <c r="M71" s="8">
        <v>751.5</v>
      </c>
      <c r="O71" s="13">
        <f>MATCH($A71,'[1]Monthly Operations (Actuals)'!$C$61:$C$203,0)</f>
        <v>63</v>
      </c>
    </row>
    <row r="72" spans="1:15">
      <c r="A72" s="5" t="s">
        <v>64</v>
      </c>
      <c r="B72" s="8">
        <v>582.79999999999995</v>
      </c>
      <c r="C72" s="8">
        <v>739.46</v>
      </c>
      <c r="D72" s="8">
        <v>423.15</v>
      </c>
      <c r="E72" s="8">
        <v>374.93</v>
      </c>
      <c r="F72" s="8">
        <v>308.7</v>
      </c>
      <c r="G72" s="8">
        <v>108.75</v>
      </c>
      <c r="H72" s="8">
        <v>335.35</v>
      </c>
      <c r="I72" s="8">
        <v>324.85000000000002</v>
      </c>
      <c r="J72" s="8">
        <v>292.2</v>
      </c>
      <c r="K72" s="8">
        <v>238.39</v>
      </c>
      <c r="L72" s="8">
        <v>272.92</v>
      </c>
      <c r="M72" s="8">
        <v>317.19</v>
      </c>
      <c r="O72" s="13">
        <f>MATCH($A72,'[1]Monthly Operations (Actuals)'!$C$61:$C$203,0)</f>
        <v>64</v>
      </c>
    </row>
    <row r="73" spans="1:15">
      <c r="A73" s="5" t="s">
        <v>65</v>
      </c>
      <c r="B73" s="8">
        <v>45</v>
      </c>
      <c r="C73" s="8">
        <v>45</v>
      </c>
      <c r="D73" s="8">
        <v>45</v>
      </c>
      <c r="E73" s="8">
        <v>45</v>
      </c>
      <c r="F73" s="8">
        <v>45</v>
      </c>
      <c r="G73" s="8">
        <v>45</v>
      </c>
      <c r="H73" s="8">
        <v>45</v>
      </c>
      <c r="I73" s="8">
        <v>45</v>
      </c>
      <c r="J73" s="8">
        <v>45</v>
      </c>
      <c r="K73" s="8">
        <v>45</v>
      </c>
      <c r="L73" s="8">
        <v>0</v>
      </c>
      <c r="M73" s="8">
        <v>45</v>
      </c>
      <c r="O73" s="13">
        <f>MATCH($A73,'[1]Monthly Operations (Actuals)'!$C$61:$C$203,0)</f>
        <v>65</v>
      </c>
    </row>
    <row r="74" spans="1:15">
      <c r="A74" s="5" t="s">
        <v>66</v>
      </c>
      <c r="B74" s="8">
        <v>205.99</v>
      </c>
      <c r="C74" s="8">
        <v>209.1</v>
      </c>
      <c r="D74" s="8">
        <v>354.04</v>
      </c>
      <c r="E74" s="8">
        <v>0</v>
      </c>
      <c r="F74" s="8">
        <v>222.27</v>
      </c>
      <c r="G74" s="8">
        <v>222.72</v>
      </c>
      <c r="H74" s="8">
        <v>222.72</v>
      </c>
      <c r="I74" s="8">
        <v>224.83</v>
      </c>
      <c r="J74" s="8">
        <v>489.82</v>
      </c>
      <c r="K74" s="8">
        <v>225.63</v>
      </c>
      <c r="L74" s="8">
        <v>40</v>
      </c>
      <c r="M74" s="8">
        <v>225.18</v>
      </c>
      <c r="O74" s="13">
        <f>MATCH($A74,'[1]Monthly Operations (Actuals)'!$C$61:$C$203,0)</f>
        <v>66</v>
      </c>
    </row>
    <row r="75" spans="1:15">
      <c r="A75" s="5" t="s">
        <v>67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73.25</v>
      </c>
      <c r="L75" s="8">
        <v>0</v>
      </c>
      <c r="M75" s="8">
        <v>0</v>
      </c>
      <c r="O75" s="13">
        <f>MATCH($A75,'[1]Monthly Operations (Actuals)'!$C$61:$C$203,0)</f>
        <v>67</v>
      </c>
    </row>
    <row r="76" spans="1:15">
      <c r="A76" s="5" t="s">
        <v>68</v>
      </c>
      <c r="B76" s="8">
        <v>611.9</v>
      </c>
      <c r="C76" s="8">
        <v>0</v>
      </c>
      <c r="D76" s="8">
        <v>0</v>
      </c>
      <c r="E76" s="8">
        <v>35.090000000000003</v>
      </c>
      <c r="F76" s="8">
        <v>600</v>
      </c>
      <c r="G76" s="8">
        <v>204.28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O76" s="13">
        <f>MATCH($A76,'[1]Monthly Operations (Actuals)'!$C$61:$C$203,0)</f>
        <v>68</v>
      </c>
    </row>
    <row r="77" spans="1:15">
      <c r="A77" s="5" t="s">
        <v>128</v>
      </c>
      <c r="B77" s="9">
        <v>10645.47</v>
      </c>
      <c r="C77" s="9">
        <v>12343.94</v>
      </c>
      <c r="D77" s="9">
        <v>12235.71</v>
      </c>
      <c r="E77" s="9">
        <v>13026.07</v>
      </c>
      <c r="F77" s="9">
        <v>13591.71</v>
      </c>
      <c r="G77" s="9">
        <v>11405.2</v>
      </c>
      <c r="H77" s="9">
        <v>11474.42</v>
      </c>
      <c r="I77" s="9">
        <v>11873.68</v>
      </c>
      <c r="J77" s="9">
        <v>11767.5</v>
      </c>
      <c r="K77" s="9">
        <v>12381.45</v>
      </c>
      <c r="L77" s="9">
        <v>11167.84</v>
      </c>
      <c r="M77" s="9">
        <v>14385.18</v>
      </c>
      <c r="O77" s="13"/>
    </row>
    <row r="78" spans="1:15">
      <c r="A78" s="5" t="s">
        <v>20</v>
      </c>
      <c r="B78" s="9">
        <v>23080.66</v>
      </c>
      <c r="C78" s="9">
        <v>22623.37</v>
      </c>
      <c r="D78" s="9">
        <v>24320.11</v>
      </c>
      <c r="E78" s="9">
        <v>27482.49</v>
      </c>
      <c r="F78" s="9">
        <v>25357.83</v>
      </c>
      <c r="G78" s="9">
        <v>21556.68</v>
      </c>
      <c r="H78" s="9">
        <v>21355.41</v>
      </c>
      <c r="I78" s="9">
        <v>22637.59</v>
      </c>
      <c r="J78" s="9">
        <v>22577.19</v>
      </c>
      <c r="K78" s="9">
        <v>29943.51</v>
      </c>
      <c r="L78" s="9">
        <v>16764.3</v>
      </c>
      <c r="M78" s="9">
        <v>28328.07</v>
      </c>
      <c r="O78" s="13"/>
    </row>
    <row r="79" spans="1:15">
      <c r="A79" s="5" t="s">
        <v>21</v>
      </c>
      <c r="B79" s="5" t="s">
        <v>13</v>
      </c>
      <c r="C79" s="5" t="s">
        <v>13</v>
      </c>
      <c r="D79" s="5" t="s">
        <v>13</v>
      </c>
      <c r="E79" s="5" t="s">
        <v>13</v>
      </c>
      <c r="F79" s="5" t="s">
        <v>13</v>
      </c>
      <c r="G79" s="5" t="s">
        <v>13</v>
      </c>
      <c r="H79" s="5" t="s">
        <v>13</v>
      </c>
      <c r="I79" s="5" t="s">
        <v>13</v>
      </c>
      <c r="J79" s="5" t="s">
        <v>13</v>
      </c>
      <c r="K79" s="5" t="s">
        <v>13</v>
      </c>
      <c r="L79" s="5" t="s">
        <v>13</v>
      </c>
      <c r="M79" s="5" t="s">
        <v>13</v>
      </c>
      <c r="O79" s="13"/>
    </row>
    <row r="80" spans="1:15">
      <c r="A80" s="5" t="s">
        <v>129</v>
      </c>
      <c r="B80" s="8">
        <v>30.74</v>
      </c>
      <c r="C80" s="8">
        <v>0</v>
      </c>
      <c r="D80" s="8">
        <v>92.41</v>
      </c>
      <c r="E80" s="8">
        <v>110.05</v>
      </c>
      <c r="F80" s="8">
        <v>0</v>
      </c>
      <c r="G80" s="8">
        <v>299.42</v>
      </c>
      <c r="H80" s="8">
        <v>0</v>
      </c>
      <c r="I80" s="8">
        <v>96.46</v>
      </c>
      <c r="J80" s="8">
        <v>61.09</v>
      </c>
      <c r="K80" s="8">
        <v>104.07</v>
      </c>
      <c r="L80" s="8">
        <v>0</v>
      </c>
      <c r="M80" s="8">
        <v>96.25</v>
      </c>
      <c r="O80" s="13">
        <f>MATCH($A80,'[1]Monthly Operations (Actuals)'!$C$61:$C$203,0)</f>
        <v>69</v>
      </c>
    </row>
    <row r="81" spans="1:15">
      <c r="A81" s="5" t="s">
        <v>130</v>
      </c>
      <c r="B81" s="8">
        <v>0</v>
      </c>
      <c r="C81" s="8">
        <v>0</v>
      </c>
      <c r="D81" s="8">
        <v>0</v>
      </c>
      <c r="E81" s="8">
        <v>71.16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O81" s="13">
        <f>MATCH($A81,'[1]Monthly Operations (Actuals)'!$C$61:$C$203,0)</f>
        <v>70</v>
      </c>
    </row>
    <row r="82" spans="1:15">
      <c r="A82" s="5" t="s">
        <v>131</v>
      </c>
      <c r="B82" s="8">
        <v>0</v>
      </c>
      <c r="C82" s="8">
        <v>0</v>
      </c>
      <c r="D82" s="8">
        <v>0</v>
      </c>
      <c r="E82" s="8">
        <v>1156.8699999999999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O82" s="13">
        <f>MATCH($A82,'[1]Monthly Operations (Actuals)'!$C$61:$C$203,0)</f>
        <v>71</v>
      </c>
    </row>
    <row r="83" spans="1:15">
      <c r="A83" s="5" t="s">
        <v>132</v>
      </c>
      <c r="B83" s="8">
        <v>1947.65</v>
      </c>
      <c r="C83" s="8">
        <v>2399</v>
      </c>
      <c r="D83" s="8">
        <v>1612.4</v>
      </c>
      <c r="E83" s="8">
        <v>1994.5</v>
      </c>
      <c r="F83" s="8">
        <v>1619.01</v>
      </c>
      <c r="G83" s="8">
        <v>1339.43</v>
      </c>
      <c r="H83" s="8">
        <v>1647</v>
      </c>
      <c r="I83" s="8">
        <v>1647</v>
      </c>
      <c r="J83" s="8">
        <v>1741.99</v>
      </c>
      <c r="K83" s="8">
        <v>1962</v>
      </c>
      <c r="L83" s="8">
        <v>0</v>
      </c>
      <c r="M83" s="8">
        <v>1647</v>
      </c>
      <c r="O83" s="13">
        <f>MATCH($A83,'[1]Monthly Operations (Actuals)'!$C$61:$C$203,0)</f>
        <v>72</v>
      </c>
    </row>
    <row r="84" spans="1:15">
      <c r="A84" s="5" t="s">
        <v>133</v>
      </c>
      <c r="B84" s="8">
        <v>45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45</v>
      </c>
      <c r="I84" s="8">
        <v>0</v>
      </c>
      <c r="J84" s="8">
        <v>115</v>
      </c>
      <c r="K84" s="8">
        <v>0</v>
      </c>
      <c r="L84" s="8">
        <v>45</v>
      </c>
      <c r="M84" s="8">
        <v>0</v>
      </c>
      <c r="O84" s="13">
        <f>MATCH($A84,'[1]Monthly Operations (Actuals)'!$C$61:$C$203,0)</f>
        <v>73</v>
      </c>
    </row>
    <row r="85" spans="1:15">
      <c r="A85" s="5" t="s">
        <v>134</v>
      </c>
      <c r="B85" s="8">
        <v>0</v>
      </c>
      <c r="C85" s="8">
        <v>137.91</v>
      </c>
      <c r="D85" s="8">
        <v>29.97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118.38</v>
      </c>
      <c r="K85" s="8">
        <v>0</v>
      </c>
      <c r="L85" s="8">
        <v>0</v>
      </c>
      <c r="M85" s="8">
        <v>51.92</v>
      </c>
      <c r="O85" s="13">
        <f>MATCH($A85,'[1]Monthly Operations (Actuals)'!$C$61:$C$203,0)</f>
        <v>74</v>
      </c>
    </row>
    <row r="86" spans="1:15">
      <c r="A86" s="5" t="s">
        <v>135</v>
      </c>
      <c r="B86" s="8">
        <v>582.16999999999996</v>
      </c>
      <c r="C86" s="8">
        <v>633.92999999999995</v>
      </c>
      <c r="D86" s="8">
        <v>611.66</v>
      </c>
      <c r="E86" s="8">
        <v>388.96</v>
      </c>
      <c r="F86" s="8">
        <v>568.96</v>
      </c>
      <c r="G86" s="8">
        <v>556.39</v>
      </c>
      <c r="H86" s="8">
        <v>539.98</v>
      </c>
      <c r="I86" s="8">
        <v>861.27</v>
      </c>
      <c r="J86" s="8">
        <v>693.44</v>
      </c>
      <c r="K86" s="8">
        <v>797.98</v>
      </c>
      <c r="L86" s="8">
        <v>960.7</v>
      </c>
      <c r="M86" s="8">
        <v>714.51</v>
      </c>
      <c r="O86" s="13">
        <f>MATCH($A86,'[1]Monthly Operations (Actuals)'!$C$61:$C$203,0)</f>
        <v>75</v>
      </c>
    </row>
    <row r="87" spans="1:15">
      <c r="A87" s="5" t="s">
        <v>136</v>
      </c>
      <c r="B87" s="8">
        <v>0</v>
      </c>
      <c r="C87" s="8">
        <v>0</v>
      </c>
      <c r="D87" s="8">
        <v>0</v>
      </c>
      <c r="E87" s="8">
        <v>500</v>
      </c>
      <c r="F87" s="8">
        <v>500</v>
      </c>
      <c r="G87" s="8">
        <v>0</v>
      </c>
      <c r="H87" s="8">
        <v>500</v>
      </c>
      <c r="I87" s="8">
        <v>7</v>
      </c>
      <c r="J87" s="8">
        <v>193</v>
      </c>
      <c r="K87" s="8">
        <v>0</v>
      </c>
      <c r="L87" s="8">
        <v>0</v>
      </c>
      <c r="M87" s="8">
        <v>0</v>
      </c>
      <c r="O87" s="13">
        <f>MATCH($A87,'[1]Monthly Operations (Actuals)'!$C$61:$C$203,0)</f>
        <v>76</v>
      </c>
    </row>
    <row r="88" spans="1:15">
      <c r="A88" s="5" t="s">
        <v>137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40</v>
      </c>
      <c r="L88" s="8">
        <v>0</v>
      </c>
      <c r="M88" s="8">
        <v>120</v>
      </c>
      <c r="O88" s="13">
        <f>MATCH($A88,'[1]Monthly Operations (Actuals)'!$C$61:$C$203,0)</f>
        <v>77</v>
      </c>
    </row>
    <row r="89" spans="1:15">
      <c r="A89" s="5" t="s">
        <v>138</v>
      </c>
      <c r="B89" s="8">
        <v>632.91999999999996</v>
      </c>
      <c r="C89" s="8">
        <v>632.91999999999996</v>
      </c>
      <c r="D89" s="8">
        <v>632.91999999999996</v>
      </c>
      <c r="E89" s="8">
        <v>632.91999999999996</v>
      </c>
      <c r="F89" s="8">
        <v>632.91999999999996</v>
      </c>
      <c r="G89" s="8">
        <v>632.91999999999996</v>
      </c>
      <c r="H89" s="8">
        <v>649</v>
      </c>
      <c r="I89" s="8">
        <v>649</v>
      </c>
      <c r="J89" s="8">
        <v>649</v>
      </c>
      <c r="K89" s="8">
        <v>648.99</v>
      </c>
      <c r="L89" s="8">
        <v>649</v>
      </c>
      <c r="M89" s="8">
        <v>649</v>
      </c>
      <c r="O89" s="13">
        <f>MATCH($A89,'[1]Monthly Operations (Actuals)'!$C$61:$C$203,0)</f>
        <v>79</v>
      </c>
    </row>
    <row r="90" spans="1:15">
      <c r="A90" s="5" t="s">
        <v>139</v>
      </c>
      <c r="B90" s="8">
        <v>677.12</v>
      </c>
      <c r="C90" s="8">
        <v>677.13</v>
      </c>
      <c r="D90" s="8">
        <v>677.13</v>
      </c>
      <c r="E90" s="8">
        <v>677.13</v>
      </c>
      <c r="F90" s="8">
        <v>677.13</v>
      </c>
      <c r="G90" s="8">
        <v>677.13</v>
      </c>
      <c r="H90" s="8">
        <v>693.2</v>
      </c>
      <c r="I90" s="8">
        <v>693.2</v>
      </c>
      <c r="J90" s="8">
        <v>693.2</v>
      </c>
      <c r="K90" s="8">
        <v>693.2</v>
      </c>
      <c r="L90" s="8">
        <v>693.2</v>
      </c>
      <c r="M90" s="8">
        <v>693.2</v>
      </c>
      <c r="O90" s="13">
        <f>MATCH($A90,'[1]Monthly Operations (Actuals)'!$C$61:$C$203,0)</f>
        <v>80</v>
      </c>
    </row>
    <row r="91" spans="1:15">
      <c r="A91" s="5" t="s">
        <v>22</v>
      </c>
      <c r="B91" s="9">
        <v>3915.6</v>
      </c>
      <c r="C91" s="9">
        <v>4480.8900000000003</v>
      </c>
      <c r="D91" s="9">
        <v>3656.49</v>
      </c>
      <c r="E91" s="9">
        <v>5531.59</v>
      </c>
      <c r="F91" s="9">
        <v>3998.02</v>
      </c>
      <c r="G91" s="9">
        <v>3505.29</v>
      </c>
      <c r="H91" s="9">
        <v>4074.18</v>
      </c>
      <c r="I91" s="9">
        <v>3953.93</v>
      </c>
      <c r="J91" s="9">
        <v>4265.1000000000004</v>
      </c>
      <c r="K91" s="9">
        <v>4246.24</v>
      </c>
      <c r="L91" s="9">
        <v>2347.9</v>
      </c>
      <c r="M91" s="9">
        <v>3971.88</v>
      </c>
      <c r="O91" s="13"/>
    </row>
    <row r="92" spans="1:15">
      <c r="A92" s="5" t="s">
        <v>23</v>
      </c>
      <c r="B92" s="5" t="s">
        <v>13</v>
      </c>
      <c r="C92" s="5" t="s">
        <v>13</v>
      </c>
      <c r="D92" s="5" t="s">
        <v>13</v>
      </c>
      <c r="E92" s="5" t="s">
        <v>13</v>
      </c>
      <c r="F92" s="5" t="s">
        <v>13</v>
      </c>
      <c r="G92" s="5" t="s">
        <v>13</v>
      </c>
      <c r="H92" s="5" t="s">
        <v>13</v>
      </c>
      <c r="I92" s="5" t="s">
        <v>13</v>
      </c>
      <c r="J92" s="5" t="s">
        <v>13</v>
      </c>
      <c r="K92" s="5" t="s">
        <v>13</v>
      </c>
      <c r="L92" s="5" t="s">
        <v>13</v>
      </c>
      <c r="M92" s="5" t="s">
        <v>13</v>
      </c>
      <c r="O92" s="13"/>
    </row>
    <row r="93" spans="1:15">
      <c r="A93" s="5" t="s">
        <v>140</v>
      </c>
      <c r="B93" s="5" t="s">
        <v>14</v>
      </c>
      <c r="C93" s="5" t="s">
        <v>14</v>
      </c>
      <c r="D93" s="5" t="s">
        <v>14</v>
      </c>
      <c r="E93" s="5" t="s">
        <v>14</v>
      </c>
      <c r="F93" s="5" t="s">
        <v>14</v>
      </c>
      <c r="G93" s="5" t="s">
        <v>14</v>
      </c>
      <c r="H93" s="5" t="s">
        <v>14</v>
      </c>
      <c r="I93" s="5" t="s">
        <v>14</v>
      </c>
      <c r="J93" s="5" t="s">
        <v>14</v>
      </c>
      <c r="K93" s="5" t="s">
        <v>14</v>
      </c>
      <c r="L93" s="5" t="s">
        <v>14</v>
      </c>
      <c r="M93" s="5" t="s">
        <v>14</v>
      </c>
      <c r="O93" s="13"/>
    </row>
    <row r="94" spans="1:15">
      <c r="A94" s="5" t="s">
        <v>69</v>
      </c>
      <c r="B94" s="8">
        <v>6501.48</v>
      </c>
      <c r="C94" s="8">
        <v>7593.42</v>
      </c>
      <c r="D94" s="8">
        <v>7819.14</v>
      </c>
      <c r="E94" s="8">
        <v>11281.35</v>
      </c>
      <c r="F94" s="8">
        <v>7366.09</v>
      </c>
      <c r="G94" s="8">
        <v>6962.44</v>
      </c>
      <c r="H94" s="8">
        <v>6948.46</v>
      </c>
      <c r="I94" s="8">
        <v>7287.86</v>
      </c>
      <c r="J94" s="8">
        <v>6794.34</v>
      </c>
      <c r="K94" s="8">
        <v>11150.28</v>
      </c>
      <c r="L94" s="8">
        <v>7734.32</v>
      </c>
      <c r="M94" s="8">
        <v>6694.24</v>
      </c>
      <c r="O94" s="13">
        <f>MATCH($A94,'[1]Monthly Operations (Actuals)'!$C$61:$C$203,0)</f>
        <v>81</v>
      </c>
    </row>
    <row r="95" spans="1:15">
      <c r="A95" s="5" t="s">
        <v>70</v>
      </c>
      <c r="B95" s="8">
        <v>1574.64</v>
      </c>
      <c r="C95" s="8">
        <v>500</v>
      </c>
      <c r="D95" s="8">
        <v>300</v>
      </c>
      <c r="E95" s="8">
        <v>2165.2399999999998</v>
      </c>
      <c r="F95" s="8">
        <v>268</v>
      </c>
      <c r="G95" s="8">
        <v>1300</v>
      </c>
      <c r="H95" s="8">
        <v>1366.6</v>
      </c>
      <c r="I95" s="8">
        <v>500</v>
      </c>
      <c r="J95" s="8">
        <v>350</v>
      </c>
      <c r="K95" s="8">
        <v>2547.1999999999998</v>
      </c>
      <c r="L95" s="8">
        <v>0</v>
      </c>
      <c r="M95" s="8">
        <v>600</v>
      </c>
      <c r="O95" s="13">
        <f>MATCH($A95,'[1]Monthly Operations (Actuals)'!$C$61:$C$203,0)</f>
        <v>82</v>
      </c>
    </row>
    <row r="96" spans="1:15">
      <c r="A96" s="5" t="s">
        <v>71</v>
      </c>
      <c r="B96" s="8">
        <v>636.04</v>
      </c>
      <c r="C96" s="8">
        <v>593.19000000000005</v>
      </c>
      <c r="D96" s="8">
        <v>568.51</v>
      </c>
      <c r="E96" s="8">
        <v>971.86</v>
      </c>
      <c r="F96" s="8">
        <v>549.48</v>
      </c>
      <c r="G96" s="8">
        <v>639.11</v>
      </c>
      <c r="H96" s="8">
        <v>802.03</v>
      </c>
      <c r="I96" s="8">
        <v>889.6</v>
      </c>
      <c r="J96" s="8">
        <v>668.61</v>
      </c>
      <c r="K96" s="8">
        <v>999.91</v>
      </c>
      <c r="L96" s="8">
        <v>535.59</v>
      </c>
      <c r="M96" s="8">
        <v>829.01</v>
      </c>
      <c r="O96" s="13">
        <f>MATCH($A96,'[1]Monthly Operations (Actuals)'!$C$61:$C$203,0)</f>
        <v>83</v>
      </c>
    </row>
    <row r="97" spans="1:15">
      <c r="A97" s="5" t="s">
        <v>72</v>
      </c>
      <c r="B97" s="8">
        <v>407.49</v>
      </c>
      <c r="C97" s="8">
        <v>377.95</v>
      </c>
      <c r="D97" s="8">
        <v>365.28</v>
      </c>
      <c r="E97" s="8">
        <v>624.14</v>
      </c>
      <c r="F97" s="8">
        <v>353.55</v>
      </c>
      <c r="G97" s="8">
        <v>411.03</v>
      </c>
      <c r="H97" s="8">
        <v>466.44</v>
      </c>
      <c r="I97" s="8">
        <v>387.3</v>
      </c>
      <c r="J97" s="8">
        <v>387.14</v>
      </c>
      <c r="K97" s="8">
        <v>682.19</v>
      </c>
      <c r="L97" s="8">
        <v>365.52</v>
      </c>
      <c r="M97" s="8">
        <v>365.2</v>
      </c>
      <c r="O97" s="13">
        <f>MATCH($A97,'[1]Monthly Operations (Actuals)'!$C$61:$C$203,0)</f>
        <v>84</v>
      </c>
    </row>
    <row r="98" spans="1:15">
      <c r="A98" s="5" t="s">
        <v>73</v>
      </c>
      <c r="B98" s="8">
        <v>709.06</v>
      </c>
      <c r="C98" s="8">
        <v>701.73</v>
      </c>
      <c r="D98" s="8">
        <v>727.9</v>
      </c>
      <c r="E98" s="8">
        <v>1085.94</v>
      </c>
      <c r="F98" s="8">
        <v>723.05</v>
      </c>
      <c r="G98" s="8">
        <v>724.95</v>
      </c>
      <c r="H98" s="8">
        <v>726.4</v>
      </c>
      <c r="I98" s="8">
        <v>770.55</v>
      </c>
      <c r="J98" s="8">
        <v>762.64</v>
      </c>
      <c r="K98" s="8">
        <v>1187.19</v>
      </c>
      <c r="L98" s="8">
        <v>762.64</v>
      </c>
      <c r="M98" s="8">
        <v>10.43</v>
      </c>
      <c r="O98" s="13">
        <f>MATCH($A98,'[1]Monthly Operations (Actuals)'!$C$61:$C$203,0)</f>
        <v>85</v>
      </c>
    </row>
    <row r="99" spans="1:15">
      <c r="A99" s="5" t="s">
        <v>74</v>
      </c>
      <c r="B99" s="8">
        <v>0</v>
      </c>
      <c r="C99" s="8">
        <v>0</v>
      </c>
      <c r="D99" s="8">
        <v>91.12</v>
      </c>
      <c r="E99" s="8">
        <v>320.20999999999998</v>
      </c>
      <c r="F99" s="8">
        <v>216.89</v>
      </c>
      <c r="G99" s="8">
        <v>252.04</v>
      </c>
      <c r="H99" s="8">
        <v>257.86</v>
      </c>
      <c r="I99" s="8">
        <v>222.87</v>
      </c>
      <c r="J99" s="8">
        <v>222.53</v>
      </c>
      <c r="K99" s="8">
        <v>394.47</v>
      </c>
      <c r="L99" s="8">
        <v>211.48</v>
      </c>
      <c r="M99" s="8">
        <v>201.87</v>
      </c>
      <c r="O99" s="13">
        <f>MATCH($A99,'[1]Monthly Operations (Actuals)'!$C$61:$C$203,0)</f>
        <v>86</v>
      </c>
    </row>
    <row r="100" spans="1:15">
      <c r="A100" s="5" t="s">
        <v>141</v>
      </c>
      <c r="B100" s="9">
        <v>9828.7099999999991</v>
      </c>
      <c r="C100" s="9">
        <v>9766.2900000000009</v>
      </c>
      <c r="D100" s="9">
        <v>9871.9500000000007</v>
      </c>
      <c r="E100" s="9">
        <v>16448.740000000002</v>
      </c>
      <c r="F100" s="9">
        <v>9477.06</v>
      </c>
      <c r="G100" s="9">
        <v>10289.57</v>
      </c>
      <c r="H100" s="9">
        <v>10567.79</v>
      </c>
      <c r="I100" s="9">
        <v>10058.18</v>
      </c>
      <c r="J100" s="9">
        <v>9185.26</v>
      </c>
      <c r="K100" s="9">
        <v>16961.240000000002</v>
      </c>
      <c r="L100" s="9">
        <v>9609.5499999999993</v>
      </c>
      <c r="M100" s="9">
        <v>8700.75</v>
      </c>
      <c r="O100" s="13"/>
    </row>
    <row r="101" spans="1:15">
      <c r="A101" s="5" t="s">
        <v>142</v>
      </c>
      <c r="B101" s="5" t="s">
        <v>14</v>
      </c>
      <c r="C101" s="5" t="s">
        <v>14</v>
      </c>
      <c r="D101" s="5" t="s">
        <v>14</v>
      </c>
      <c r="E101" s="5" t="s">
        <v>14</v>
      </c>
      <c r="F101" s="5" t="s">
        <v>14</v>
      </c>
      <c r="G101" s="5" t="s">
        <v>14</v>
      </c>
      <c r="H101" s="5" t="s">
        <v>14</v>
      </c>
      <c r="I101" s="5" t="s">
        <v>14</v>
      </c>
      <c r="J101" s="5" t="s">
        <v>14</v>
      </c>
      <c r="K101" s="5" t="s">
        <v>14</v>
      </c>
      <c r="L101" s="5" t="s">
        <v>14</v>
      </c>
      <c r="M101" s="5" t="s">
        <v>14</v>
      </c>
      <c r="O101" s="13"/>
    </row>
    <row r="102" spans="1:15">
      <c r="A102" s="5" t="s">
        <v>75</v>
      </c>
      <c r="B102" s="8">
        <v>159.38999999999999</v>
      </c>
      <c r="C102" s="8">
        <v>94.2</v>
      </c>
      <c r="D102" s="8">
        <v>47.06</v>
      </c>
      <c r="E102" s="8">
        <v>188.4</v>
      </c>
      <c r="F102" s="8">
        <v>94.2</v>
      </c>
      <c r="G102" s="8">
        <v>94.2</v>
      </c>
      <c r="H102" s="8">
        <v>188.41</v>
      </c>
      <c r="I102" s="8">
        <v>0</v>
      </c>
      <c r="J102" s="8">
        <v>257.54000000000002</v>
      </c>
      <c r="K102" s="8">
        <v>47.1</v>
      </c>
      <c r="L102" s="8">
        <v>0</v>
      </c>
      <c r="M102" s="8">
        <v>188.4</v>
      </c>
      <c r="O102" s="13">
        <f>MATCH($A102,'[1]Monthly Operations (Actuals)'!$C$61:$C$203,0)</f>
        <v>87</v>
      </c>
    </row>
    <row r="103" spans="1:15">
      <c r="A103" s="5" t="s">
        <v>76</v>
      </c>
      <c r="B103" s="8">
        <v>44.39</v>
      </c>
      <c r="C103" s="8">
        <v>0</v>
      </c>
      <c r="D103" s="8">
        <v>0</v>
      </c>
      <c r="E103" s="8">
        <v>42.44</v>
      </c>
      <c r="F103" s="8">
        <v>36.11</v>
      </c>
      <c r="G103" s="8">
        <v>22.2</v>
      </c>
      <c r="H103" s="8">
        <v>0</v>
      </c>
      <c r="I103" s="8">
        <v>36.880000000000003</v>
      </c>
      <c r="J103" s="8">
        <v>90.13</v>
      </c>
      <c r="K103" s="8">
        <v>25.87</v>
      </c>
      <c r="L103" s="8">
        <v>11.6</v>
      </c>
      <c r="M103" s="8">
        <v>24.93</v>
      </c>
      <c r="O103" s="13">
        <f>MATCH($A103,'[1]Monthly Operations (Actuals)'!$C$61:$C$203,0)</f>
        <v>88</v>
      </c>
    </row>
    <row r="104" spans="1:15">
      <c r="A104" s="5" t="s">
        <v>77</v>
      </c>
      <c r="B104" s="8">
        <v>73.94</v>
      </c>
      <c r="C104" s="8">
        <v>122.8</v>
      </c>
      <c r="D104" s="8">
        <v>26.75</v>
      </c>
      <c r="E104" s="8">
        <v>63.66</v>
      </c>
      <c r="F104" s="8">
        <v>0</v>
      </c>
      <c r="G104" s="8">
        <v>132.9</v>
      </c>
      <c r="H104" s="8">
        <v>0</v>
      </c>
      <c r="I104" s="8">
        <v>85.35</v>
      </c>
      <c r="J104" s="8">
        <v>168.7</v>
      </c>
      <c r="K104" s="8">
        <v>181.27</v>
      </c>
      <c r="L104" s="8">
        <v>0</v>
      </c>
      <c r="M104" s="8">
        <v>51.01</v>
      </c>
      <c r="O104" s="13">
        <f>MATCH($A104,'[1]Monthly Operations (Actuals)'!$C$61:$C$203,0)</f>
        <v>89</v>
      </c>
    </row>
    <row r="105" spans="1:15">
      <c r="A105" s="5" t="s">
        <v>78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46.72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O105" s="13">
        <f>MATCH($A105,'[1]Monthly Operations (Actuals)'!$C$61:$C$203,0)</f>
        <v>90</v>
      </c>
    </row>
    <row r="106" spans="1:15">
      <c r="A106" s="5" t="s">
        <v>79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45</v>
      </c>
      <c r="L106" s="8">
        <v>0</v>
      </c>
      <c r="M106" s="8">
        <v>0</v>
      </c>
      <c r="O106" s="13">
        <f>MATCH($A106,'[1]Monthly Operations (Actuals)'!$C$61:$C$203,0)</f>
        <v>91</v>
      </c>
    </row>
    <row r="107" spans="1:15">
      <c r="A107" s="5" t="s">
        <v>80</v>
      </c>
      <c r="B107" s="8">
        <v>0</v>
      </c>
      <c r="C107" s="8">
        <v>-955.5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O107" s="13">
        <f>MATCH($A107,'[1]Monthly Operations (Actuals)'!$C$61:$C$203,0)</f>
        <v>92</v>
      </c>
    </row>
    <row r="108" spans="1:15">
      <c r="A108" s="5" t="s">
        <v>81</v>
      </c>
      <c r="B108" s="8">
        <v>0</v>
      </c>
      <c r="C108" s="8">
        <v>19.809999999999999</v>
      </c>
      <c r="D108" s="8">
        <v>117.74</v>
      </c>
      <c r="E108" s="8">
        <v>92.36</v>
      </c>
      <c r="F108" s="8">
        <v>30.11</v>
      </c>
      <c r="G108" s="8">
        <v>211.4</v>
      </c>
      <c r="H108" s="8">
        <v>40.94</v>
      </c>
      <c r="I108" s="8">
        <v>27.42</v>
      </c>
      <c r="J108" s="8">
        <v>171.87</v>
      </c>
      <c r="K108" s="8">
        <v>2.66</v>
      </c>
      <c r="L108" s="8">
        <v>46.14</v>
      </c>
      <c r="M108" s="8">
        <v>25.57</v>
      </c>
      <c r="O108" s="13">
        <f>MATCH($A108,'[1]Monthly Operations (Actuals)'!$C$61:$C$203,0)</f>
        <v>98</v>
      </c>
    </row>
    <row r="109" spans="1:15">
      <c r="A109" s="5" t="s">
        <v>82</v>
      </c>
      <c r="B109" s="8">
        <v>2575</v>
      </c>
      <c r="C109" s="8">
        <v>750</v>
      </c>
      <c r="D109" s="8">
        <v>0</v>
      </c>
      <c r="E109" s="8">
        <v>0</v>
      </c>
      <c r="F109" s="8">
        <v>740</v>
      </c>
      <c r="G109" s="8">
        <v>370</v>
      </c>
      <c r="H109" s="8">
        <v>0</v>
      </c>
      <c r="I109" s="8">
        <v>0</v>
      </c>
      <c r="J109" s="8">
        <v>370</v>
      </c>
      <c r="K109" s="8">
        <v>0</v>
      </c>
      <c r="L109" s="8">
        <v>0</v>
      </c>
      <c r="M109" s="8">
        <v>200</v>
      </c>
      <c r="O109" s="13">
        <f>MATCH($A109,'[1]Monthly Operations (Actuals)'!$C$61:$C$203,0)</f>
        <v>99</v>
      </c>
    </row>
    <row r="110" spans="1:15">
      <c r="A110" s="5" t="s">
        <v>83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76.290000000000006</v>
      </c>
      <c r="I110" s="8">
        <v>0</v>
      </c>
      <c r="J110" s="8">
        <v>0</v>
      </c>
      <c r="K110" s="8">
        <v>189.44</v>
      </c>
      <c r="L110" s="8">
        <v>0</v>
      </c>
      <c r="M110" s="8">
        <v>0</v>
      </c>
      <c r="O110" s="13">
        <f>MATCH($A110,'[1]Monthly Operations (Actuals)'!$C$61:$C$203,0)</f>
        <v>100</v>
      </c>
    </row>
    <row r="111" spans="1:15">
      <c r="A111" s="5" t="s">
        <v>84</v>
      </c>
      <c r="B111" s="8">
        <v>0</v>
      </c>
      <c r="C111" s="8">
        <v>76.23</v>
      </c>
      <c r="D111" s="8">
        <v>0</v>
      </c>
      <c r="E111" s="8">
        <v>10.119999999999999</v>
      </c>
      <c r="F111" s="8">
        <v>73.989999999999995</v>
      </c>
      <c r="G111" s="8">
        <v>31.55</v>
      </c>
      <c r="H111" s="8">
        <v>101.29</v>
      </c>
      <c r="I111" s="8">
        <v>0</v>
      </c>
      <c r="J111" s="8">
        <v>63.4</v>
      </c>
      <c r="K111" s="8">
        <v>0</v>
      </c>
      <c r="L111" s="8">
        <v>0</v>
      </c>
      <c r="M111" s="8">
        <v>137.59</v>
      </c>
      <c r="O111" s="13">
        <f>MATCH($A111,'[1]Monthly Operations (Actuals)'!$C$61:$C$203,0)</f>
        <v>101</v>
      </c>
    </row>
    <row r="112" spans="1:15">
      <c r="A112" s="5" t="s">
        <v>85</v>
      </c>
      <c r="B112" s="8">
        <v>0</v>
      </c>
      <c r="C112" s="8">
        <v>0</v>
      </c>
      <c r="D112" s="8">
        <v>0</v>
      </c>
      <c r="E112" s="8">
        <v>107.5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556.4</v>
      </c>
      <c r="L112" s="8">
        <v>0</v>
      </c>
      <c r="M112" s="8">
        <v>0</v>
      </c>
      <c r="O112" s="13">
        <f>MATCH($A112,'[1]Monthly Operations (Actuals)'!$C$61:$C$203,0)</f>
        <v>102</v>
      </c>
    </row>
    <row r="113" spans="1:15">
      <c r="A113" s="5" t="s">
        <v>86</v>
      </c>
      <c r="B113" s="8">
        <v>60.16</v>
      </c>
      <c r="C113" s="8">
        <v>12.48</v>
      </c>
      <c r="D113" s="8">
        <v>42.95</v>
      </c>
      <c r="E113" s="8">
        <v>0</v>
      </c>
      <c r="F113" s="8">
        <v>0</v>
      </c>
      <c r="G113" s="8">
        <v>0</v>
      </c>
      <c r="H113" s="8">
        <v>0</v>
      </c>
      <c r="I113" s="8">
        <v>24.22</v>
      </c>
      <c r="J113" s="8">
        <v>0</v>
      </c>
      <c r="K113" s="8">
        <v>0</v>
      </c>
      <c r="L113" s="8">
        <v>0</v>
      </c>
      <c r="M113" s="8">
        <v>203.11</v>
      </c>
      <c r="O113" s="13">
        <f>MATCH($A113,'[1]Monthly Operations (Actuals)'!$C$61:$C$203,0)</f>
        <v>103</v>
      </c>
    </row>
    <row r="114" spans="1:15">
      <c r="A114" s="5" t="s">
        <v>87</v>
      </c>
      <c r="B114" s="8">
        <v>152.52000000000001</v>
      </c>
      <c r="C114" s="8">
        <v>416.51</v>
      </c>
      <c r="D114" s="8">
        <v>171.21</v>
      </c>
      <c r="E114" s="8">
        <v>94.16</v>
      </c>
      <c r="F114" s="8">
        <v>183.88</v>
      </c>
      <c r="G114" s="8">
        <v>399.16</v>
      </c>
      <c r="H114" s="8">
        <v>207.88</v>
      </c>
      <c r="I114" s="8">
        <v>0</v>
      </c>
      <c r="J114" s="8">
        <v>187.2</v>
      </c>
      <c r="K114" s="8">
        <v>91.84</v>
      </c>
      <c r="L114" s="8">
        <v>127.27</v>
      </c>
      <c r="M114" s="8">
        <v>186.67</v>
      </c>
      <c r="O114" s="13">
        <f>MATCH($A114,'[1]Monthly Operations (Actuals)'!$C$61:$C$203,0)</f>
        <v>104</v>
      </c>
    </row>
    <row r="115" spans="1:15">
      <c r="A115" s="5" t="s">
        <v>88</v>
      </c>
      <c r="B115" s="8">
        <v>134.94999999999999</v>
      </c>
      <c r="C115" s="8">
        <v>0</v>
      </c>
      <c r="D115" s="8">
        <v>0</v>
      </c>
      <c r="E115" s="8">
        <v>102</v>
      </c>
      <c r="F115" s="8">
        <v>148.35</v>
      </c>
      <c r="G115" s="8">
        <v>0</v>
      </c>
      <c r="H115" s="8">
        <v>0</v>
      </c>
      <c r="I115" s="8">
        <v>0</v>
      </c>
      <c r="J115" s="8">
        <v>144.79</v>
      </c>
      <c r="K115" s="8">
        <v>0</v>
      </c>
      <c r="L115" s="8">
        <v>0</v>
      </c>
      <c r="M115" s="8">
        <v>0</v>
      </c>
      <c r="O115" s="13">
        <f>MATCH($A115,'[1]Monthly Operations (Actuals)'!$C$61:$C$203,0)</f>
        <v>105</v>
      </c>
    </row>
    <row r="116" spans="1:15">
      <c r="A116" s="5" t="s">
        <v>89</v>
      </c>
      <c r="B116" s="8">
        <v>0</v>
      </c>
      <c r="C116" s="8">
        <v>0</v>
      </c>
      <c r="D116" s="8">
        <v>0</v>
      </c>
      <c r="E116" s="8">
        <v>0</v>
      </c>
      <c r="F116" s="8">
        <v>89.02</v>
      </c>
      <c r="G116" s="8">
        <v>27.68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O116" s="13">
        <f>MATCH($A116,'[1]Monthly Operations (Actuals)'!$C$61:$C$203,0)</f>
        <v>106</v>
      </c>
    </row>
    <row r="117" spans="1:15">
      <c r="A117" s="5" t="s">
        <v>90</v>
      </c>
      <c r="B117" s="8">
        <v>460</v>
      </c>
      <c r="C117" s="8">
        <v>289.92</v>
      </c>
      <c r="D117" s="8">
        <v>130</v>
      </c>
      <c r="E117" s="8">
        <v>85</v>
      </c>
      <c r="F117" s="8">
        <v>0</v>
      </c>
      <c r="G117" s="8">
        <v>120</v>
      </c>
      <c r="H117" s="8">
        <v>145</v>
      </c>
      <c r="I117" s="8">
        <v>0</v>
      </c>
      <c r="J117" s="8">
        <v>255</v>
      </c>
      <c r="K117" s="8">
        <v>425</v>
      </c>
      <c r="L117" s="8">
        <v>390</v>
      </c>
      <c r="M117" s="8">
        <v>0</v>
      </c>
      <c r="O117" s="13">
        <f>MATCH($A117,'[1]Monthly Operations (Actuals)'!$C$61:$C$203,0)</f>
        <v>107</v>
      </c>
    </row>
    <row r="118" spans="1:15">
      <c r="A118" s="5" t="s">
        <v>91</v>
      </c>
      <c r="B118" s="8">
        <v>0</v>
      </c>
      <c r="C118" s="8">
        <v>272.92</v>
      </c>
      <c r="D118" s="8">
        <v>0</v>
      </c>
      <c r="E118" s="8">
        <v>95.79</v>
      </c>
      <c r="F118" s="8">
        <v>0</v>
      </c>
      <c r="G118" s="8">
        <v>0</v>
      </c>
      <c r="H118" s="8">
        <v>0</v>
      </c>
      <c r="I118" s="8">
        <v>107.42</v>
      </c>
      <c r="J118" s="8">
        <v>47.16</v>
      </c>
      <c r="K118" s="8">
        <v>450.21</v>
      </c>
      <c r="L118" s="8">
        <v>0</v>
      </c>
      <c r="M118" s="8">
        <v>0</v>
      </c>
      <c r="O118" s="13">
        <f>MATCH($A118,'[1]Monthly Operations (Actuals)'!$C$61:$C$203,0)</f>
        <v>108</v>
      </c>
    </row>
    <row r="119" spans="1:15">
      <c r="A119" s="5" t="s">
        <v>92</v>
      </c>
      <c r="B119" s="8">
        <v>111.7</v>
      </c>
      <c r="C119" s="8">
        <v>31.42</v>
      </c>
      <c r="D119" s="8">
        <v>169.61</v>
      </c>
      <c r="E119" s="8">
        <v>203.38</v>
      </c>
      <c r="F119" s="8">
        <v>148.21</v>
      </c>
      <c r="G119" s="8">
        <v>129.97</v>
      </c>
      <c r="H119" s="8">
        <v>23.79</v>
      </c>
      <c r="I119" s="8">
        <v>305.82</v>
      </c>
      <c r="J119" s="8">
        <v>90.54</v>
      </c>
      <c r="K119" s="8">
        <v>0</v>
      </c>
      <c r="L119" s="8">
        <v>161.07</v>
      </c>
      <c r="M119" s="8">
        <v>47.79</v>
      </c>
      <c r="O119" s="13">
        <f>MATCH($A119,'[1]Monthly Operations (Actuals)'!$C$61:$C$203,0)</f>
        <v>110</v>
      </c>
    </row>
    <row r="120" spans="1:15">
      <c r="A120" s="5" t="s">
        <v>93</v>
      </c>
      <c r="B120" s="8">
        <v>2675</v>
      </c>
      <c r="C120" s="8">
        <v>2675</v>
      </c>
      <c r="D120" s="8">
        <v>2675</v>
      </c>
      <c r="E120" s="8">
        <v>2675</v>
      </c>
      <c r="F120" s="8">
        <v>2675</v>
      </c>
      <c r="G120" s="8">
        <v>2675</v>
      </c>
      <c r="H120" s="8">
        <v>2424</v>
      </c>
      <c r="I120" s="8">
        <v>2424</v>
      </c>
      <c r="J120" s="8">
        <v>2424</v>
      </c>
      <c r="K120" s="8">
        <v>2424</v>
      </c>
      <c r="L120" s="8">
        <v>2424</v>
      </c>
      <c r="M120" s="8">
        <v>2424</v>
      </c>
      <c r="O120" s="13">
        <f>MATCH($A120,'[1]Monthly Operations (Actuals)'!$C$61:$C$203,0)</f>
        <v>111</v>
      </c>
    </row>
    <row r="121" spans="1:15">
      <c r="A121" s="5" t="s">
        <v>94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9.16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O121" s="13">
        <f>MATCH($A121,'[1]Monthly Operations (Actuals)'!$C$61:$C$203,0)</f>
        <v>112</v>
      </c>
    </row>
    <row r="122" spans="1:15">
      <c r="A122" s="5" t="s">
        <v>95</v>
      </c>
      <c r="B122" s="8">
        <v>382.2</v>
      </c>
      <c r="C122" s="8">
        <v>860.5</v>
      </c>
      <c r="D122" s="8">
        <v>322.14</v>
      </c>
      <c r="E122" s="8">
        <v>1095.28</v>
      </c>
      <c r="F122" s="8">
        <v>691.24</v>
      </c>
      <c r="G122" s="8">
        <v>431.34</v>
      </c>
      <c r="H122" s="8">
        <v>54.6</v>
      </c>
      <c r="I122" s="8">
        <v>255.73</v>
      </c>
      <c r="J122" s="8">
        <v>0</v>
      </c>
      <c r="K122" s="8">
        <v>442.43</v>
      </c>
      <c r="L122" s="8">
        <v>0</v>
      </c>
      <c r="M122" s="8">
        <v>281.85000000000002</v>
      </c>
      <c r="O122" s="13">
        <f>MATCH($A122,'[1]Monthly Operations (Actuals)'!$C$61:$C$203,0)</f>
        <v>113</v>
      </c>
    </row>
    <row r="123" spans="1:15">
      <c r="A123" s="5" t="s">
        <v>96</v>
      </c>
      <c r="B123" s="8">
        <v>65.52</v>
      </c>
      <c r="C123" s="8">
        <v>107.64</v>
      </c>
      <c r="D123" s="8">
        <v>196.56</v>
      </c>
      <c r="E123" s="8">
        <v>65.52</v>
      </c>
      <c r="F123" s="8">
        <v>322.14</v>
      </c>
      <c r="G123" s="8">
        <v>144.11000000000001</v>
      </c>
      <c r="H123" s="8">
        <v>81.900000000000006</v>
      </c>
      <c r="I123" s="8">
        <v>187.44</v>
      </c>
      <c r="J123" s="8">
        <v>0</v>
      </c>
      <c r="K123" s="8">
        <v>0</v>
      </c>
      <c r="L123" s="8">
        <v>0</v>
      </c>
      <c r="M123" s="8">
        <v>0</v>
      </c>
      <c r="O123" s="13">
        <f>MATCH($A123,'[1]Monthly Operations (Actuals)'!$C$61:$C$203,0)</f>
        <v>114</v>
      </c>
    </row>
    <row r="124" spans="1:15">
      <c r="A124" s="5" t="s">
        <v>97</v>
      </c>
      <c r="B124" s="8">
        <v>164.98</v>
      </c>
      <c r="C124" s="8">
        <v>0</v>
      </c>
      <c r="D124" s="8">
        <v>137.59</v>
      </c>
      <c r="E124" s="8">
        <v>208.65</v>
      </c>
      <c r="F124" s="8">
        <v>0</v>
      </c>
      <c r="G124" s="8">
        <v>0</v>
      </c>
      <c r="H124" s="8">
        <v>168.02</v>
      </c>
      <c r="I124" s="8">
        <v>0</v>
      </c>
      <c r="J124" s="8">
        <v>262.18</v>
      </c>
      <c r="K124" s="8">
        <v>0</v>
      </c>
      <c r="L124" s="8">
        <v>106.16</v>
      </c>
      <c r="M124" s="8">
        <v>69.989999999999995</v>
      </c>
      <c r="O124" s="13">
        <f>MATCH($A124,'[1]Monthly Operations (Actuals)'!$C$61:$C$203,0)</f>
        <v>115</v>
      </c>
    </row>
    <row r="125" spans="1:15">
      <c r="A125" s="5" t="s">
        <v>98</v>
      </c>
      <c r="B125" s="8">
        <v>0</v>
      </c>
      <c r="C125" s="8">
        <v>0</v>
      </c>
      <c r="D125" s="8">
        <v>0</v>
      </c>
      <c r="E125" s="8">
        <v>0</v>
      </c>
      <c r="F125" s="8">
        <v>150</v>
      </c>
      <c r="G125" s="8">
        <v>0</v>
      </c>
      <c r="H125" s="8">
        <v>0</v>
      </c>
      <c r="I125" s="8">
        <v>200</v>
      </c>
      <c r="J125" s="8">
        <v>0</v>
      </c>
      <c r="K125" s="8">
        <v>0</v>
      </c>
      <c r="L125" s="8">
        <v>0</v>
      </c>
      <c r="M125" s="8">
        <v>0</v>
      </c>
      <c r="O125" s="13">
        <f>MATCH($A125,'[1]Monthly Operations (Actuals)'!$C$61:$C$203,0)</f>
        <v>116</v>
      </c>
    </row>
    <row r="126" spans="1:15">
      <c r="A126" s="5" t="s">
        <v>99</v>
      </c>
      <c r="B126" s="8">
        <v>174.17</v>
      </c>
      <c r="C126" s="8">
        <v>0</v>
      </c>
      <c r="D126" s="8">
        <v>16.36</v>
      </c>
      <c r="E126" s="8">
        <v>48.65</v>
      </c>
      <c r="F126" s="8">
        <v>40.43</v>
      </c>
      <c r="G126" s="8">
        <v>37.96</v>
      </c>
      <c r="H126" s="8">
        <v>0</v>
      </c>
      <c r="I126" s="8">
        <v>0</v>
      </c>
      <c r="J126" s="8">
        <v>50.76</v>
      </c>
      <c r="K126" s="8">
        <v>257.93</v>
      </c>
      <c r="L126" s="8">
        <v>0</v>
      </c>
      <c r="M126" s="8">
        <v>0</v>
      </c>
      <c r="O126" s="13">
        <f>MATCH($A126,'[1]Monthly Operations (Actuals)'!$C$61:$C$203,0)</f>
        <v>117</v>
      </c>
    </row>
    <row r="127" spans="1:15">
      <c r="A127" s="5" t="s">
        <v>100</v>
      </c>
      <c r="B127" s="8">
        <v>192</v>
      </c>
      <c r="C127" s="8">
        <v>-102</v>
      </c>
      <c r="D127" s="8">
        <v>-339</v>
      </c>
      <c r="E127" s="8">
        <v>118</v>
      </c>
      <c r="F127" s="8">
        <v>-57.3</v>
      </c>
      <c r="G127" s="8">
        <v>71</v>
      </c>
      <c r="H127" s="8">
        <v>-109</v>
      </c>
      <c r="I127" s="8">
        <v>-115</v>
      </c>
      <c r="J127" s="8">
        <v>-111</v>
      </c>
      <c r="K127" s="8">
        <v>414</v>
      </c>
      <c r="L127" s="8">
        <v>-343</v>
      </c>
      <c r="M127" s="8">
        <v>463</v>
      </c>
      <c r="O127" s="13">
        <f>MATCH($A127,'[1]Monthly Operations (Actuals)'!$C$61:$C$203,0)</f>
        <v>118</v>
      </c>
    </row>
    <row r="128" spans="1:15">
      <c r="A128" s="5" t="s">
        <v>101</v>
      </c>
      <c r="B128" s="8">
        <v>0</v>
      </c>
      <c r="C128" s="8">
        <v>0</v>
      </c>
      <c r="D128" s="8">
        <v>0</v>
      </c>
      <c r="E128" s="8">
        <v>0</v>
      </c>
      <c r="F128" s="8">
        <v>185.75</v>
      </c>
      <c r="G128" s="8">
        <v>0</v>
      </c>
      <c r="H128" s="8">
        <v>0</v>
      </c>
      <c r="I128" s="8">
        <v>0</v>
      </c>
      <c r="J128" s="8">
        <v>169</v>
      </c>
      <c r="K128" s="8">
        <v>89.81</v>
      </c>
      <c r="L128" s="8">
        <v>0</v>
      </c>
      <c r="M128" s="8">
        <v>0</v>
      </c>
      <c r="O128" s="13">
        <f>MATCH($A128,'[1]Monthly Operations (Actuals)'!$C$61:$C$203,0)</f>
        <v>119</v>
      </c>
    </row>
    <row r="129" spans="1:15">
      <c r="A129" s="5" t="s">
        <v>102</v>
      </c>
      <c r="B129" s="8">
        <v>154.36000000000001</v>
      </c>
      <c r="C129" s="8">
        <v>181.58</v>
      </c>
      <c r="D129" s="8">
        <v>360.07</v>
      </c>
      <c r="E129" s="8">
        <v>172.85</v>
      </c>
      <c r="F129" s="8">
        <v>208.04</v>
      </c>
      <c r="G129" s="8">
        <v>337.6</v>
      </c>
      <c r="H129" s="8">
        <v>407.09</v>
      </c>
      <c r="I129" s="8">
        <v>523.92999999999995</v>
      </c>
      <c r="J129" s="8">
        <v>348.9</v>
      </c>
      <c r="K129" s="8">
        <v>250.25</v>
      </c>
      <c r="L129" s="8">
        <v>81.63</v>
      </c>
      <c r="M129" s="8">
        <v>136.84</v>
      </c>
      <c r="O129" s="13">
        <f>MATCH($A129,'[1]Monthly Operations (Actuals)'!$C$61:$C$203,0)</f>
        <v>120</v>
      </c>
    </row>
    <row r="130" spans="1:15">
      <c r="A130" s="5" t="s">
        <v>103</v>
      </c>
      <c r="B130" s="8">
        <v>66.739999999999995</v>
      </c>
      <c r="C130" s="8">
        <v>143.28</v>
      </c>
      <c r="D130" s="8">
        <v>105.92</v>
      </c>
      <c r="E130" s="8">
        <v>0</v>
      </c>
      <c r="F130" s="8">
        <v>0</v>
      </c>
      <c r="G130" s="8">
        <v>157.62</v>
      </c>
      <c r="H130" s="8">
        <v>15.28</v>
      </c>
      <c r="I130" s="8">
        <v>0</v>
      </c>
      <c r="J130" s="8">
        <v>376.94</v>
      </c>
      <c r="K130" s="8">
        <v>0</v>
      </c>
      <c r="L130" s="8">
        <v>0</v>
      </c>
      <c r="M130" s="8">
        <v>49.13</v>
      </c>
      <c r="O130" s="13">
        <f>MATCH($A130,'[1]Monthly Operations (Actuals)'!$C$61:$C$203,0)</f>
        <v>121</v>
      </c>
    </row>
    <row r="131" spans="1:15">
      <c r="A131" s="5" t="s">
        <v>104</v>
      </c>
      <c r="B131" s="8">
        <v>0</v>
      </c>
      <c r="C131" s="8">
        <v>86.28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O131" s="13">
        <f>MATCH($A131,'[1]Monthly Operations (Actuals)'!$C$61:$C$203,0)</f>
        <v>123</v>
      </c>
    </row>
    <row r="132" spans="1:15">
      <c r="A132" s="5" t="s">
        <v>105</v>
      </c>
      <c r="B132" s="8">
        <v>86.28</v>
      </c>
      <c r="C132" s="8">
        <v>0</v>
      </c>
      <c r="D132" s="8">
        <v>0</v>
      </c>
      <c r="E132" s="8">
        <v>86.28</v>
      </c>
      <c r="F132" s="8">
        <v>86.28</v>
      </c>
      <c r="G132" s="8">
        <v>258.83999999999997</v>
      </c>
      <c r="H132" s="8">
        <v>0</v>
      </c>
      <c r="I132" s="8">
        <v>86.28</v>
      </c>
      <c r="J132" s="8">
        <v>172.56</v>
      </c>
      <c r="K132" s="8">
        <v>0</v>
      </c>
      <c r="L132" s="8">
        <v>0</v>
      </c>
      <c r="M132" s="8">
        <v>0</v>
      </c>
      <c r="O132" s="13">
        <f>MATCH($A132,'[1]Monthly Operations (Actuals)'!$C$61:$C$203,0)</f>
        <v>124</v>
      </c>
    </row>
    <row r="133" spans="1:15">
      <c r="A133" s="5" t="s">
        <v>106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348.6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600</v>
      </c>
      <c r="O133" s="13">
        <f>MATCH($A133,'[1]Monthly Operations (Actuals)'!$C$61:$C$203,0)</f>
        <v>125</v>
      </c>
    </row>
    <row r="134" spans="1:15">
      <c r="A134" s="5" t="s">
        <v>107</v>
      </c>
      <c r="B134" s="8">
        <v>0</v>
      </c>
      <c r="C134" s="8">
        <v>0</v>
      </c>
      <c r="D134" s="8">
        <v>0</v>
      </c>
      <c r="E134" s="8">
        <v>-2755.66</v>
      </c>
      <c r="F134" s="8">
        <v>0</v>
      </c>
      <c r="G134" s="8">
        <v>0</v>
      </c>
      <c r="H134" s="8">
        <v>55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O134" s="13">
        <f>MATCH($A134,'[1]Monthly Operations (Actuals)'!$C$61:$C$203,0)</f>
        <v>126</v>
      </c>
    </row>
    <row r="135" spans="1:15">
      <c r="A135" s="5" t="s">
        <v>143</v>
      </c>
      <c r="B135" s="9">
        <v>7733.3</v>
      </c>
      <c r="C135" s="9">
        <v>5083.07</v>
      </c>
      <c r="D135" s="9">
        <v>4179.96</v>
      </c>
      <c r="E135" s="9">
        <v>2799.38</v>
      </c>
      <c r="F135" s="9">
        <v>5845.45</v>
      </c>
      <c r="G135" s="9">
        <v>6047.85</v>
      </c>
      <c r="H135" s="9">
        <v>3889.65</v>
      </c>
      <c r="I135" s="9">
        <v>4149.49</v>
      </c>
      <c r="J135" s="9">
        <v>5539.67</v>
      </c>
      <c r="K135" s="9">
        <v>5893.21</v>
      </c>
      <c r="L135" s="9">
        <v>3004.87</v>
      </c>
      <c r="M135" s="9">
        <v>5089.88</v>
      </c>
      <c r="O135" s="13"/>
    </row>
    <row r="136" spans="1:15">
      <c r="A136" s="5" t="s">
        <v>23</v>
      </c>
      <c r="B136" s="9">
        <v>17562.009999999998</v>
      </c>
      <c r="C136" s="9">
        <v>14849.36</v>
      </c>
      <c r="D136" s="9">
        <v>14051.91</v>
      </c>
      <c r="E136" s="9">
        <v>19248.12</v>
      </c>
      <c r="F136" s="9">
        <v>15322.51</v>
      </c>
      <c r="G136" s="9">
        <v>16337.42</v>
      </c>
      <c r="H136" s="9">
        <v>14457.44</v>
      </c>
      <c r="I136" s="9">
        <v>14207.67</v>
      </c>
      <c r="J136" s="9">
        <v>14724.93</v>
      </c>
      <c r="K136" s="9">
        <v>22854.45</v>
      </c>
      <c r="L136" s="9">
        <v>12614.42</v>
      </c>
      <c r="M136" s="9">
        <v>13790.63</v>
      </c>
      <c r="O136" s="13"/>
    </row>
    <row r="137" spans="1:15">
      <c r="A137" s="5" t="s">
        <v>24</v>
      </c>
      <c r="B137" s="5" t="s">
        <v>13</v>
      </c>
      <c r="C137" s="5" t="s">
        <v>13</v>
      </c>
      <c r="D137" s="5" t="s">
        <v>13</v>
      </c>
      <c r="E137" s="5" t="s">
        <v>13</v>
      </c>
      <c r="F137" s="5" t="s">
        <v>13</v>
      </c>
      <c r="G137" s="5" t="s">
        <v>13</v>
      </c>
      <c r="H137" s="5" t="s">
        <v>13</v>
      </c>
      <c r="I137" s="5" t="s">
        <v>13</v>
      </c>
      <c r="J137" s="5" t="s">
        <v>13</v>
      </c>
      <c r="K137" s="5" t="s">
        <v>13</v>
      </c>
      <c r="L137" s="5" t="s">
        <v>13</v>
      </c>
      <c r="M137" s="5" t="s">
        <v>13</v>
      </c>
      <c r="O137" s="13"/>
    </row>
    <row r="138" spans="1:15">
      <c r="A138" s="5" t="s">
        <v>144</v>
      </c>
      <c r="B138" s="8">
        <v>95</v>
      </c>
      <c r="C138" s="8">
        <v>455</v>
      </c>
      <c r="D138" s="8">
        <v>0</v>
      </c>
      <c r="E138" s="8">
        <v>515</v>
      </c>
      <c r="F138" s="8">
        <v>0</v>
      </c>
      <c r="G138" s="8">
        <v>260</v>
      </c>
      <c r="H138" s="8">
        <v>225</v>
      </c>
      <c r="I138" s="8">
        <v>140</v>
      </c>
      <c r="J138" s="8">
        <v>0</v>
      </c>
      <c r="K138" s="8">
        <v>0</v>
      </c>
      <c r="L138" s="8">
        <v>175</v>
      </c>
      <c r="M138" s="8">
        <v>0</v>
      </c>
      <c r="O138" s="13">
        <f>MATCH($A138,'[1]Monthly Operations (Actuals)'!$C$61:$C$203,0)</f>
        <v>128</v>
      </c>
    </row>
    <row r="139" spans="1:15">
      <c r="A139" s="5" t="s">
        <v>145</v>
      </c>
      <c r="B139" s="8">
        <v>1095</v>
      </c>
      <c r="C139" s="8">
        <v>555</v>
      </c>
      <c r="D139" s="8">
        <v>0</v>
      </c>
      <c r="E139" s="8">
        <v>0</v>
      </c>
      <c r="F139" s="8">
        <v>1510</v>
      </c>
      <c r="G139" s="8">
        <v>0</v>
      </c>
      <c r="H139" s="8">
        <v>0</v>
      </c>
      <c r="I139" s="8">
        <v>0</v>
      </c>
      <c r="J139" s="8">
        <v>190</v>
      </c>
      <c r="K139" s="8">
        <v>85</v>
      </c>
      <c r="L139" s="8">
        <v>0</v>
      </c>
      <c r="M139" s="8">
        <v>65</v>
      </c>
      <c r="O139" s="13">
        <f>MATCH($A139,'[1]Monthly Operations (Actuals)'!$C$61:$C$203,0)</f>
        <v>129</v>
      </c>
    </row>
    <row r="140" spans="1:15">
      <c r="A140" s="5" t="s">
        <v>146</v>
      </c>
      <c r="B140" s="8">
        <v>300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100</v>
      </c>
      <c r="K140" s="8">
        <v>0</v>
      </c>
      <c r="L140" s="8">
        <v>0</v>
      </c>
      <c r="M140" s="8">
        <v>0</v>
      </c>
      <c r="O140" s="13">
        <f>MATCH($A140,'[1]Monthly Operations (Actuals)'!$C$61:$C$203,0)</f>
        <v>132</v>
      </c>
    </row>
    <row r="141" spans="1:15">
      <c r="A141" s="5" t="s">
        <v>147</v>
      </c>
      <c r="B141" s="8">
        <v>734.89</v>
      </c>
      <c r="C141" s="8">
        <v>0</v>
      </c>
      <c r="D141" s="8">
        <v>156.21</v>
      </c>
      <c r="E141" s="8">
        <v>254.15</v>
      </c>
      <c r="F141" s="8">
        <v>0</v>
      </c>
      <c r="G141" s="8">
        <v>0</v>
      </c>
      <c r="H141" s="8">
        <v>23.03</v>
      </c>
      <c r="I141" s="8">
        <v>0</v>
      </c>
      <c r="J141" s="8">
        <v>389.17</v>
      </c>
      <c r="K141" s="8">
        <v>14.97</v>
      </c>
      <c r="L141" s="8">
        <v>0</v>
      </c>
      <c r="M141" s="8">
        <v>0</v>
      </c>
      <c r="O141" s="13">
        <f>MATCH($A141,'[1]Monthly Operations (Actuals)'!$C$61:$C$203,0)</f>
        <v>133</v>
      </c>
    </row>
    <row r="142" spans="1:15">
      <c r="A142" s="5" t="s">
        <v>25</v>
      </c>
      <c r="B142" s="9">
        <v>2224.89</v>
      </c>
      <c r="C142" s="9">
        <v>1010</v>
      </c>
      <c r="D142" s="9">
        <v>156.21</v>
      </c>
      <c r="E142" s="9">
        <v>769.15</v>
      </c>
      <c r="F142" s="9">
        <v>1510</v>
      </c>
      <c r="G142" s="9">
        <v>260</v>
      </c>
      <c r="H142" s="9">
        <v>248.03</v>
      </c>
      <c r="I142" s="9">
        <v>140</v>
      </c>
      <c r="J142" s="9">
        <v>679.17</v>
      </c>
      <c r="K142" s="9">
        <v>99.97</v>
      </c>
      <c r="L142" s="9">
        <v>175</v>
      </c>
      <c r="M142" s="9">
        <v>65</v>
      </c>
      <c r="O142" s="13"/>
    </row>
    <row r="143" spans="1:15">
      <c r="A143" s="5" t="s">
        <v>26</v>
      </c>
      <c r="B143" s="5" t="s">
        <v>13</v>
      </c>
      <c r="C143" s="5" t="s">
        <v>13</v>
      </c>
      <c r="D143" s="5" t="s">
        <v>13</v>
      </c>
      <c r="E143" s="5" t="s">
        <v>13</v>
      </c>
      <c r="F143" s="5" t="s">
        <v>13</v>
      </c>
      <c r="G143" s="5" t="s">
        <v>13</v>
      </c>
      <c r="H143" s="5" t="s">
        <v>13</v>
      </c>
      <c r="I143" s="5" t="s">
        <v>13</v>
      </c>
      <c r="J143" s="5" t="s">
        <v>13</v>
      </c>
      <c r="K143" s="5" t="s">
        <v>13</v>
      </c>
      <c r="L143" s="5" t="s">
        <v>13</v>
      </c>
      <c r="M143" s="5" t="s">
        <v>13</v>
      </c>
      <c r="O143" s="13"/>
    </row>
    <row r="144" spans="1:15">
      <c r="A144" s="5" t="s">
        <v>148</v>
      </c>
      <c r="B144" s="8">
        <v>7512.72</v>
      </c>
      <c r="C144" s="8">
        <v>7512.72</v>
      </c>
      <c r="D144" s="8">
        <v>7512.72</v>
      </c>
      <c r="E144" s="8">
        <v>7512.72</v>
      </c>
      <c r="F144" s="8">
        <v>7512.72</v>
      </c>
      <c r="G144" s="8">
        <v>7512.72</v>
      </c>
      <c r="H144" s="8">
        <v>7511.39</v>
      </c>
      <c r="I144" s="8">
        <v>7512.72</v>
      </c>
      <c r="J144" s="8">
        <v>7512.72</v>
      </c>
      <c r="K144" s="8">
        <v>8200.0499999999993</v>
      </c>
      <c r="L144" s="8">
        <v>7887.62</v>
      </c>
      <c r="M144" s="8">
        <v>7887.62</v>
      </c>
      <c r="O144" s="13">
        <f>MATCH($A144,'[1]Monthly Operations (Actuals)'!$C$61:$C$203,0)</f>
        <v>135</v>
      </c>
    </row>
    <row r="145" spans="1:16">
      <c r="A145" s="5" t="s">
        <v>149</v>
      </c>
      <c r="B145" s="8">
        <v>999.1</v>
      </c>
      <c r="C145" s="8">
        <v>5118.21</v>
      </c>
      <c r="D145" s="8">
        <v>1117.71</v>
      </c>
      <c r="E145" s="8">
        <v>1172.53</v>
      </c>
      <c r="F145" s="8">
        <v>-2830.38</v>
      </c>
      <c r="G145" s="8">
        <v>700.02</v>
      </c>
      <c r="H145" s="8">
        <v>972.22</v>
      </c>
      <c r="I145" s="8">
        <v>752.11</v>
      </c>
      <c r="J145" s="8">
        <v>706.39</v>
      </c>
      <c r="K145" s="8">
        <v>671.02</v>
      </c>
      <c r="L145" s="8">
        <v>705.69</v>
      </c>
      <c r="M145" s="8">
        <v>812.7</v>
      </c>
      <c r="O145" s="13">
        <f>MATCH($A145,'[1]Monthly Operations (Actuals)'!$C$61:$C$203,0)</f>
        <v>136</v>
      </c>
    </row>
    <row r="146" spans="1:16">
      <c r="A146" s="5" t="s">
        <v>150</v>
      </c>
      <c r="B146" s="8">
        <v>1059.9100000000001</v>
      </c>
      <c r="C146" s="8">
        <v>1147.19</v>
      </c>
      <c r="D146" s="8">
        <v>1184.3499999999999</v>
      </c>
      <c r="E146" s="8">
        <v>1156.01</v>
      </c>
      <c r="F146" s="8">
        <v>691.12</v>
      </c>
      <c r="G146" s="8">
        <v>208.02</v>
      </c>
      <c r="H146" s="8">
        <v>604.49</v>
      </c>
      <c r="I146" s="8">
        <v>963.89</v>
      </c>
      <c r="J146" s="8">
        <v>885.52</v>
      </c>
      <c r="K146" s="8">
        <v>159.38999999999999</v>
      </c>
      <c r="L146" s="8">
        <v>388.13</v>
      </c>
      <c r="M146" s="8">
        <v>840.24</v>
      </c>
      <c r="O146" s="13">
        <f>MATCH($A146,'[1]Monthly Operations (Actuals)'!$C$61:$C$203,0)</f>
        <v>137</v>
      </c>
    </row>
    <row r="147" spans="1:16">
      <c r="A147" s="5" t="s">
        <v>151</v>
      </c>
      <c r="B147" s="8">
        <v>65.19</v>
      </c>
      <c r="C147" s="8">
        <v>102.68</v>
      </c>
      <c r="D147" s="8">
        <v>114.91</v>
      </c>
      <c r="E147" s="8">
        <v>161.31</v>
      </c>
      <c r="F147" s="8">
        <v>142.62</v>
      </c>
      <c r="G147" s="8">
        <v>130.38999999999999</v>
      </c>
      <c r="H147" s="8">
        <v>28.4</v>
      </c>
      <c r="I147" s="8">
        <v>204.06</v>
      </c>
      <c r="J147" s="8">
        <v>257.93</v>
      </c>
      <c r="K147" s="8">
        <v>156.79</v>
      </c>
      <c r="L147" s="8">
        <v>108.9</v>
      </c>
      <c r="M147" s="8">
        <v>202.7</v>
      </c>
      <c r="O147" s="13">
        <f>MATCH($A147,'[1]Monthly Operations (Actuals)'!$C$61:$C$203,0)</f>
        <v>138</v>
      </c>
    </row>
    <row r="148" spans="1:16">
      <c r="A148" s="5" t="s">
        <v>152</v>
      </c>
      <c r="B148" s="8">
        <v>1378.29</v>
      </c>
      <c r="C148" s="8">
        <v>1175.0899999999999</v>
      </c>
      <c r="D148" s="8">
        <v>2216.2399999999998</v>
      </c>
      <c r="E148" s="8">
        <v>1472.24</v>
      </c>
      <c r="F148" s="8">
        <v>1328.09</v>
      </c>
      <c r="G148" s="8">
        <v>1380.22</v>
      </c>
      <c r="H148" s="8">
        <v>1290</v>
      </c>
      <c r="I148" s="8">
        <v>952.32</v>
      </c>
      <c r="J148" s="8">
        <v>2570.39</v>
      </c>
      <c r="K148" s="8">
        <v>1192.21</v>
      </c>
      <c r="L148" s="8">
        <v>1024.57</v>
      </c>
      <c r="M148" s="8">
        <v>2412.58</v>
      </c>
      <c r="O148" s="13">
        <f>MATCH($A148,'[1]Monthly Operations (Actuals)'!$C$61:$C$203,0)</f>
        <v>139</v>
      </c>
    </row>
    <row r="149" spans="1:16">
      <c r="A149" s="5" t="s">
        <v>153</v>
      </c>
      <c r="B149" s="8">
        <v>2771.44</v>
      </c>
      <c r="C149" s="8">
        <v>3200</v>
      </c>
      <c r="D149" s="8">
        <v>2571.44</v>
      </c>
      <c r="E149" s="8">
        <v>2242.88</v>
      </c>
      <c r="F149" s="8">
        <v>2421.44</v>
      </c>
      <c r="G149" s="8">
        <v>2721.44</v>
      </c>
      <c r="H149" s="8">
        <v>2857.82</v>
      </c>
      <c r="I149" s="8">
        <v>3415.82</v>
      </c>
      <c r="J149" s="8">
        <v>2710</v>
      </c>
      <c r="K149" s="8">
        <v>2789.64</v>
      </c>
      <c r="L149" s="8">
        <v>2641.35</v>
      </c>
      <c r="M149" s="8">
        <v>2956.15</v>
      </c>
      <c r="O149" s="13">
        <f>MATCH($A149,'[1]Monthly Operations (Actuals)'!$C$61:$C$203,0)</f>
        <v>140</v>
      </c>
    </row>
    <row r="150" spans="1:16">
      <c r="A150" s="5" t="s">
        <v>154</v>
      </c>
      <c r="B150" s="8">
        <v>4270.58</v>
      </c>
      <c r="C150" s="8">
        <v>5104</v>
      </c>
      <c r="D150" s="8">
        <v>5377.7</v>
      </c>
      <c r="E150" s="8">
        <v>4034.08</v>
      </c>
      <c r="F150" s="8">
        <v>2799.05</v>
      </c>
      <c r="G150" s="8">
        <v>2460.23</v>
      </c>
      <c r="H150" s="8">
        <v>1040.1400000000001</v>
      </c>
      <c r="I150" s="8">
        <v>5299.57</v>
      </c>
      <c r="J150" s="8">
        <v>1750.34</v>
      </c>
      <c r="K150" s="8">
        <v>3852.59</v>
      </c>
      <c r="L150" s="8">
        <v>5142.8999999999996</v>
      </c>
      <c r="M150" s="8">
        <v>6531.16</v>
      </c>
      <c r="O150" s="13">
        <f>MATCH($A150,'[1]Monthly Operations (Actuals)'!$C$61:$C$203,0)</f>
        <v>141</v>
      </c>
    </row>
    <row r="151" spans="1:16">
      <c r="A151" s="5" t="s">
        <v>27</v>
      </c>
      <c r="B151" s="9">
        <v>18057.23</v>
      </c>
      <c r="C151" s="9">
        <v>23359.89</v>
      </c>
      <c r="D151" s="9">
        <v>20095.07</v>
      </c>
      <c r="E151" s="9">
        <v>17751.77</v>
      </c>
      <c r="F151" s="9">
        <v>12064.66</v>
      </c>
      <c r="G151" s="9">
        <v>15113.04</v>
      </c>
      <c r="H151" s="9">
        <v>14304.46</v>
      </c>
      <c r="I151" s="9">
        <v>19100.490000000002</v>
      </c>
      <c r="J151" s="9">
        <v>16393.29</v>
      </c>
      <c r="K151" s="9">
        <v>17021.689999999999</v>
      </c>
      <c r="L151" s="9">
        <v>17899.16</v>
      </c>
      <c r="M151" s="9">
        <v>21643.15</v>
      </c>
      <c r="O151" s="13"/>
    </row>
    <row r="152" spans="1:16">
      <c r="A152" s="5" t="s">
        <v>28</v>
      </c>
      <c r="B152" s="5" t="s">
        <v>13</v>
      </c>
      <c r="C152" s="5" t="s">
        <v>13</v>
      </c>
      <c r="D152" s="5" t="s">
        <v>13</v>
      </c>
      <c r="E152" s="5" t="s">
        <v>13</v>
      </c>
      <c r="F152" s="5" t="s">
        <v>13</v>
      </c>
      <c r="G152" s="5" t="s">
        <v>13</v>
      </c>
      <c r="H152" s="5" t="s">
        <v>13</v>
      </c>
      <c r="I152" s="5" t="s">
        <v>13</v>
      </c>
      <c r="J152" s="5" t="s">
        <v>13</v>
      </c>
      <c r="K152" s="5" t="s">
        <v>13</v>
      </c>
      <c r="L152" s="5" t="s">
        <v>13</v>
      </c>
      <c r="M152" s="5" t="s">
        <v>13</v>
      </c>
      <c r="O152" s="13"/>
    </row>
    <row r="153" spans="1:16">
      <c r="A153" s="5" t="s">
        <v>155</v>
      </c>
      <c r="B153" s="8">
        <v>9236</v>
      </c>
      <c r="C153" s="8">
        <v>9236</v>
      </c>
      <c r="D153" s="8">
        <v>9236</v>
      </c>
      <c r="E153" s="8">
        <v>9236</v>
      </c>
      <c r="F153" s="8">
        <v>7905.31</v>
      </c>
      <c r="G153" s="8">
        <v>9035.01</v>
      </c>
      <c r="H153" s="8">
        <v>9485</v>
      </c>
      <c r="I153" s="8">
        <v>9485</v>
      </c>
      <c r="J153" s="8">
        <v>9485</v>
      </c>
      <c r="K153" s="8">
        <v>9485</v>
      </c>
      <c r="L153" s="8">
        <v>9485</v>
      </c>
      <c r="M153" s="8">
        <v>9485</v>
      </c>
      <c r="O153" s="13">
        <f>MATCH($A153,'[1]Monthly Operations (Actuals)'!$C$61:$C$203,0)</f>
        <v>142</v>
      </c>
    </row>
    <row r="154" spans="1:16">
      <c r="A154" s="5" t="s">
        <v>156</v>
      </c>
      <c r="B154" s="8">
        <v>4743</v>
      </c>
      <c r="C154" s="8">
        <v>4743</v>
      </c>
      <c r="D154" s="8">
        <v>4743</v>
      </c>
      <c r="E154" s="8">
        <v>4743</v>
      </c>
      <c r="F154" s="8">
        <v>4743</v>
      </c>
      <c r="G154" s="8">
        <v>6469.12</v>
      </c>
      <c r="H154" s="8">
        <v>6469.08</v>
      </c>
      <c r="I154" s="8">
        <v>6469.08</v>
      </c>
      <c r="J154" s="8">
        <v>6469.08</v>
      </c>
      <c r="K154" s="8">
        <v>6469.08</v>
      </c>
      <c r="L154" s="8">
        <v>6469.08</v>
      </c>
      <c r="M154" s="8">
        <v>6469.08</v>
      </c>
      <c r="O154" s="13">
        <f>MATCH($A154,'[1]Monthly Operations (Actuals)'!$C$61:$C$203,0)</f>
        <v>143</v>
      </c>
    </row>
    <row r="155" spans="1:16">
      <c r="A155" s="5" t="s">
        <v>29</v>
      </c>
      <c r="B155" s="9">
        <v>13979</v>
      </c>
      <c r="C155" s="9">
        <v>13979</v>
      </c>
      <c r="D155" s="9">
        <v>13979</v>
      </c>
      <c r="E155" s="9">
        <v>13979</v>
      </c>
      <c r="F155" s="9">
        <v>12648.31</v>
      </c>
      <c r="G155" s="9">
        <v>15504.13</v>
      </c>
      <c r="H155" s="9">
        <v>15954.08</v>
      </c>
      <c r="I155" s="9">
        <v>15954.08</v>
      </c>
      <c r="J155" s="9">
        <v>15954.08</v>
      </c>
      <c r="K155" s="9">
        <v>15954.08</v>
      </c>
      <c r="L155" s="9">
        <v>15954.08</v>
      </c>
      <c r="M155" s="9">
        <v>15954.08</v>
      </c>
      <c r="O155" s="13"/>
    </row>
    <row r="156" spans="1:16">
      <c r="A156" s="5" t="s">
        <v>30</v>
      </c>
      <c r="B156" s="10">
        <v>78819.39</v>
      </c>
      <c r="C156" s="10">
        <v>80302.509999999995</v>
      </c>
      <c r="D156" s="10">
        <v>76258.789999999994</v>
      </c>
      <c r="E156" s="10">
        <v>84762.12</v>
      </c>
      <c r="F156" s="10">
        <v>70901.33</v>
      </c>
      <c r="G156" s="10">
        <v>72276.56</v>
      </c>
      <c r="H156" s="10">
        <v>70393.600000000006</v>
      </c>
      <c r="I156" s="10">
        <v>75993.759999999995</v>
      </c>
      <c r="J156" s="10">
        <v>74593.759999999995</v>
      </c>
      <c r="K156" s="10">
        <v>90119.94</v>
      </c>
      <c r="L156" s="10">
        <v>65754.86</v>
      </c>
      <c r="M156" s="10">
        <v>83752.81</v>
      </c>
      <c r="O156" s="13"/>
    </row>
    <row r="157" spans="1:16" ht="13.75" thickBot="1">
      <c r="A157" s="5" t="s">
        <v>31</v>
      </c>
      <c r="B157" s="12">
        <v>98322.59</v>
      </c>
      <c r="C157" s="12">
        <v>114546.26</v>
      </c>
      <c r="D157" s="12">
        <v>121589.24</v>
      </c>
      <c r="E157" s="12">
        <v>131450.68</v>
      </c>
      <c r="F157" s="12">
        <v>138201.56</v>
      </c>
      <c r="G157" s="12">
        <v>126940.86</v>
      </c>
      <c r="H157" s="12">
        <v>139338.18</v>
      </c>
      <c r="I157" s="12">
        <v>135483.07</v>
      </c>
      <c r="J157" s="12">
        <v>140436.51999999999</v>
      </c>
      <c r="K157" s="12">
        <v>106747.17</v>
      </c>
      <c r="L157" s="12">
        <v>157305.95000000001</v>
      </c>
      <c r="M157" s="12">
        <v>126767.78</v>
      </c>
      <c r="O157" s="13"/>
      <c r="P157" s="16">
        <f t="shared" ref="P157" si="1">SUM(C157:N157)</f>
        <v>1438807.27</v>
      </c>
    </row>
    <row r="158" spans="1:16" ht="13.75" thickTop="1">
      <c r="A158" s="2" t="s">
        <v>8</v>
      </c>
    </row>
    <row r="159" spans="1:16">
      <c r="A159" s="2" t="s">
        <v>8</v>
      </c>
    </row>
    <row r="160" spans="1:16">
      <c r="A160" s="5" t="s">
        <v>32</v>
      </c>
    </row>
  </sheetData>
  <pageMargins left="0.75" right="0.75" top="1" bottom="1" header="0.5" footer="0.5"/>
  <pageSetup orientation="portrait" horizontalDpi="300" verticalDpi="300"/>
  <ignoredErrors>
    <ignoredError sqref="A1:IU8 B17:N17 B15:N15 P14:IU15 B14:N14 A24:N25 B18:N18 B19:N19 B20:N20 B21:N21 B22:N22 B55:N55 B46:N46 B47:N47 B48:N48 B49:N49 B50:N50 B51:N51 B52:N52 B53:N53 A78:N79 B56:N56 B57:N57 B58:N58 B59:N59 B60:N60 B61:N61 B62:N62 B63:N63 B64:N64 B65:N65 B66:N66 B67:N67 B68:N68 B69:N69 B70:N70 B71:N71 B72:N72 B73:N73 B74:N74 B75:N75 B76:N76 B101:N101 B94:N94 B95:N95 B96:N96 B97:N97 B98:N98 B99:N99 A136:N137 B102:N102 B103:N103 B104:N104 B105:N105 B106:N106 B107:N107 B108:N108 B109:N109 B110:N110 B111:N111 B112:N112 B113:N113 B114:N114 B115:N115 B116:N116 B117:N117 B118:N118 B119:N119 B120:N120 B121:N121 B122:N122 B123:N123 B124:N124 B125:N125 B126:N126 B127:N127 B128:N128 B129:N129 B130:N130 B131:N131 B132:N132 B133:N133 B134:N134 B13:IU13 B16:N16 B23:N23 A41:N44 B26:N26 B27:N27 B28:N28 B29:N29 B30:N30 B31:N31 B32:N32 B33:N33 B34:N34 B35:N35 B36:N36 B37:N37 B38:N38 B39:N39 B40:N40 B45:N45 B54:N54 B77:N77 A91:N92 B80:N80 B81:N81 B82:N82 B83:N83 B84:N84 B85:N85 B86:N86 B87:N87 B88:N88 B89:N89 B90:N90 B93:N93 B100:N100 B135:N135 A142:N143 B138:N138 B139:N139 B140:N140 B141:N141 A151:N152 B144:N144 B145:N145 B146:N146 B147:N147 B148:N148 B149:N149 B150:N150 A158:IU65536 B153:N153 B154:N154 P17:IU17 P24:IU25 P18:IU18 P19:IU19 P20:IU20 P21:IU21 P22:IU22 P55:IU55 P46:IU46 P47:IU47 P48:IU48 P49:IU49 P50:IU50 P51:IU51 P52:IU52 P53:IU53 P78:IU79 P56:IU56 P57:IU57 P58:IU58 P59:IU59 P60:IU60 P61:IU61 P62:IU62 P63:IU63 P64:IU64 P65:IU65 P66:IU66 P67:IU67 P68:IU68 P69:IU69 P70:IU70 P71:IU71 P72:IU72 P73:IU73 P74:IU74 P75:IU75 P76:IU76 P101:IU101 P94:IU94 P95:IU95 P96:IU96 P97:IU97 P98:IU98 P99:IU99 P136:IU137 P102:IU102 P103:IU103 P104:IU104 P105:IU105 P106:IU106 P107:IU107 P108:IU108 P109:IU109 P110:IU110 P111:IU111 P112:IU112 P113:IU113 P114:IU114 P115:IU115 P116:IU116 P117:IU117 P118:IU118 P119:IU119 P120:IU120 P121:IU121 P122:IU122 P123:IU123 P124:IU124 P125:IU125 P126:IU126 P127:IU127 P128:IU128 P129:IU129 P130:IU130 P131:IU131 P132:IU132 P133:IU133 P134:IU134 P16:IU16 P23:IU23 P41:IU44 P26:IU26 P27:IU27 P28:IU28 P29:IU29 P30:IU30 P31:IU31 P32:IU32 P33:IU33 P34:IU34 P35:IU35 P36:IU36 P37:IU37 P38:IU38 P39:IU39 P40:IU40 P45:IU45 P54:IU54 P77:IU77 P91:IU92 P80:IU80 P81:IU81 P82:IU82 P83:IU83 P84:IU84 P85:IU85 P86:IU86 P87:IU87 P88:IU88 P89:IU89 P90:IU90 P93:IU93 P100:IU100 P135:IU135 P142:IU143 P138:IU138 P139:IU139 P140:IU140 P141:IU141 P151:IU152 P144:IU144 P145:IU145 P146:IU146 P147:IU147 P148:IU148 P149:IU149 P150:IU150 A155:N157 P155:IU156 P153:IU153 P154:IU154 A10:IU12 A9 N9:IU9 Q157:IU15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8FEC3F-9596-4F58-90B1-BD3B5B43D8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EEFEF9-127C-48F2-85A0-DDE9FA2AB7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86f38-4d7f-485e-abd0-3231a1949af1"/>
    <ds:schemaRef ds:uri="50d909ce-c72d-4a31-988d-55dad3d83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23B520-8D82-4E85-911F-404CF104FEA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 Variance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Christensen</dc:creator>
  <cp:keywords/>
  <dc:description/>
  <cp:lastModifiedBy>Matt Borgeson</cp:lastModifiedBy>
  <dcterms:created xsi:type="dcterms:W3CDTF">2021-07-06T16:28:40Z</dcterms:created>
  <dcterms:modified xsi:type="dcterms:W3CDTF">2021-08-11T22:07:38Z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