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N:\Team-Multi Housing\Team-Smuckler\__Properties\_Affinity on 40th\_Listing_Doug Polk_4-3-2018\Due Diligence\Financials\"/>
    </mc:Choice>
  </mc:AlternateContent>
  <bookViews>
    <workbookView xWindow="0" yWindow="465" windowWidth="28800" windowHeight="17460" tabRatio="500"/>
  </bookViews>
  <sheets>
    <sheet name="Sheet1" sheetId="1" r:id="rId1"/>
  </sheets>
  <definedNames>
    <definedName name="_xlnm.Print_Area" localSheetId="0">Sheet1!$XFD$1:$F$100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8" i="1" l="1"/>
  <c r="D98" i="1"/>
  <c r="E98" i="1"/>
  <c r="F98" i="1"/>
  <c r="B98" i="1"/>
  <c r="C83" i="1"/>
  <c r="D83" i="1"/>
  <c r="E83" i="1"/>
  <c r="F83" i="1"/>
  <c r="B83" i="1"/>
  <c r="F81" i="1"/>
  <c r="E81" i="1"/>
  <c r="D81" i="1"/>
  <c r="C81" i="1"/>
  <c r="B81" i="1"/>
  <c r="C80" i="1"/>
  <c r="D80" i="1"/>
  <c r="E80" i="1"/>
  <c r="F80" i="1"/>
  <c r="B80" i="1"/>
  <c r="C76" i="1"/>
  <c r="D76" i="1"/>
  <c r="E76" i="1"/>
  <c r="F76" i="1"/>
  <c r="B76" i="1"/>
  <c r="F70" i="1"/>
  <c r="E70" i="1"/>
  <c r="D70" i="1"/>
  <c r="C70" i="1"/>
  <c r="B70" i="1"/>
  <c r="F68" i="1"/>
  <c r="E68" i="1"/>
  <c r="D68" i="1"/>
  <c r="C68" i="1"/>
  <c r="C66" i="1"/>
  <c r="B68" i="1"/>
  <c r="B66" i="1"/>
  <c r="F67" i="1"/>
  <c r="F66" i="1"/>
  <c r="F62" i="1"/>
  <c r="F63" i="1"/>
  <c r="F64" i="1"/>
  <c r="F65" i="1"/>
  <c r="F61" i="1"/>
  <c r="F60" i="1"/>
  <c r="F59" i="1"/>
  <c r="E66" i="1"/>
  <c r="D66" i="1"/>
  <c r="F57" i="1"/>
  <c r="F56" i="1"/>
  <c r="F54" i="1"/>
  <c r="C54" i="1"/>
  <c r="D54" i="1"/>
  <c r="E54" i="1"/>
  <c r="B54" i="1"/>
  <c r="F52" i="1"/>
  <c r="F53" i="1"/>
  <c r="F51" i="1"/>
  <c r="F49" i="1"/>
  <c r="F47" i="1"/>
  <c r="F48" i="1"/>
  <c r="F46" i="1"/>
  <c r="C49" i="1"/>
  <c r="D49" i="1"/>
  <c r="E49" i="1"/>
  <c r="B49" i="1"/>
  <c r="F43" i="1"/>
  <c r="F44" i="1" s="1"/>
  <c r="F42" i="1"/>
  <c r="C44" i="1"/>
  <c r="D44" i="1"/>
  <c r="E44" i="1"/>
  <c r="B44" i="1"/>
  <c r="F39" i="1"/>
  <c r="F40" i="1"/>
  <c r="C40" i="1"/>
  <c r="D40" i="1"/>
  <c r="E40" i="1"/>
  <c r="B40" i="1"/>
  <c r="F37" i="1"/>
  <c r="F27" i="1"/>
  <c r="F28" i="1"/>
  <c r="F29" i="1"/>
  <c r="F30" i="1"/>
  <c r="F31" i="1"/>
  <c r="F32" i="1"/>
  <c r="F33" i="1"/>
  <c r="F34" i="1"/>
  <c r="F35" i="1"/>
  <c r="F36" i="1"/>
  <c r="F26" i="1"/>
  <c r="C37" i="1"/>
  <c r="D37" i="1"/>
  <c r="E37" i="1"/>
  <c r="B37" i="1"/>
  <c r="F22" i="1"/>
  <c r="F21" i="1"/>
  <c r="F20" i="1"/>
  <c r="F19" i="1"/>
  <c r="F15" i="1"/>
  <c r="F14" i="1"/>
  <c r="F13" i="1"/>
  <c r="F12" i="1"/>
  <c r="F16" i="1" s="1"/>
  <c r="F23" i="1" s="1"/>
  <c r="C16" i="1"/>
  <c r="C21" i="1"/>
  <c r="C23" i="1"/>
</calcChain>
</file>

<file path=xl/sharedStrings.xml><?xml version="1.0" encoding="utf-8"?>
<sst xmlns="http://schemas.openxmlformats.org/spreadsheetml/2006/main" count="96" uniqueCount="96">
  <si>
    <t>Cash Flow - 12 Month</t>
  </si>
  <si>
    <r>
      <rPr>
        <b/>
        <sz val="9"/>
        <rFont val="Arial"/>
      </rPr>
      <t xml:space="preserve">Exported On: </t>
    </r>
    <r>
      <rPr>
        <sz val="9"/>
        <rFont val="Arial"/>
      </rPr>
      <t>05/04/2018 11:06 AM</t>
    </r>
  </si>
  <si>
    <r>
      <rPr>
        <b/>
        <sz val="11"/>
        <rFont val="Arial"/>
      </rPr>
      <t xml:space="preserve">Properties: </t>
    </r>
    <r>
      <rPr>
        <sz val="11"/>
        <rFont val="Arial"/>
        <family val="1"/>
      </rPr>
      <t>1818 N. 40th Street - 1818 N. 40th Street Phoenix, AZ 85008</t>
    </r>
  </si>
  <si>
    <r>
      <rPr>
        <b/>
        <sz val="11"/>
        <rFont val="Arial"/>
      </rPr>
      <t xml:space="preserve">Period Beginning: </t>
    </r>
    <r>
      <rPr>
        <sz val="11"/>
        <rFont val="Arial"/>
        <family val="1"/>
      </rPr>
      <t>Jan 2018</t>
    </r>
  </si>
  <si>
    <r>
      <rPr>
        <b/>
        <sz val="11"/>
        <rFont val="Arial"/>
      </rPr>
      <t xml:space="preserve">Period Ending: </t>
    </r>
    <r>
      <rPr>
        <sz val="11"/>
        <rFont val="Arial"/>
        <family val="1"/>
      </rPr>
      <t>Dec 2018</t>
    </r>
  </si>
  <si>
    <t>Account Name</t>
  </si>
  <si>
    <t>Jan 2018</t>
  </si>
  <si>
    <t>Feb 2018</t>
  </si>
  <si>
    <t>Mar 2018</t>
  </si>
  <si>
    <t>Apr 2018</t>
  </si>
  <si>
    <t>Total</t>
  </si>
  <si>
    <t>Operating Income &amp; Expense</t>
  </si>
  <si>
    <t xml:space="preserve">    Income</t>
  </si>
  <si>
    <t xml:space="preserve">        RENT INCOME</t>
  </si>
  <si>
    <t xml:space="preserve">            Rent</t>
  </si>
  <si>
    <t xml:space="preserve">            Pet Rent</t>
  </si>
  <si>
    <t xml:space="preserve">            Tax </t>
  </si>
  <si>
    <t xml:space="preserve">            Concessions</t>
  </si>
  <si>
    <t xml:space="preserve">        Total RENT INCOME</t>
  </si>
  <si>
    <t xml:space="preserve">        Late Fee</t>
  </si>
  <si>
    <t xml:space="preserve">        UTILITY INCOME</t>
  </si>
  <si>
    <t xml:space="preserve">            Electricity Income</t>
  </si>
  <si>
    <t xml:space="preserve">            RUBS Income</t>
  </si>
  <si>
    <t xml:space="preserve">        Total UTILITY INCOME</t>
  </si>
  <si>
    <t xml:space="preserve">        Application Fee Income</t>
  </si>
  <si>
    <t xml:space="preserve">    Total Operating Income</t>
  </si>
  <si>
    <t xml:space="preserve">    Expense</t>
  </si>
  <si>
    <t xml:space="preserve">        REPAIRS AND MAINTENANCE (R&amp;M)</t>
  </si>
  <si>
    <t xml:space="preserve">            Carpet/ Floor R&amp;M</t>
  </si>
  <si>
    <t xml:space="preserve">            Painting R&amp;M</t>
  </si>
  <si>
    <t xml:space="preserve">            HVAC (Heat, Ventilation, Air) R&amp;M</t>
  </si>
  <si>
    <t xml:space="preserve">            Cleaning/Janitorial R&amp;M</t>
  </si>
  <si>
    <t xml:space="preserve">            Plumbing R&amp;M</t>
  </si>
  <si>
    <t xml:space="preserve">            Electrical R&amp;M</t>
  </si>
  <si>
    <t xml:space="preserve">            Door/Key/Lock R&amp;M</t>
  </si>
  <si>
    <t xml:space="preserve">            Appliance R&amp;M</t>
  </si>
  <si>
    <t xml:space="preserve">            Light Fixture R&amp;M</t>
  </si>
  <si>
    <t xml:space="preserve">            Pest Control R&amp;M</t>
  </si>
  <si>
    <t xml:space="preserve">            Gate R&amp;M</t>
  </si>
  <si>
    <t xml:space="preserve">        Total REPAIRS AND MAINTENANCE (R&amp;M)</t>
  </si>
  <si>
    <t xml:space="preserve">        INSURANCE</t>
  </si>
  <si>
    <t xml:space="preserve">            Insurance - Property</t>
  </si>
  <si>
    <t xml:space="preserve">        Total INSURANCE</t>
  </si>
  <si>
    <t xml:space="preserve">        TAXES</t>
  </si>
  <si>
    <t xml:space="preserve">            Property (Real Estate) Tax</t>
  </si>
  <si>
    <t xml:space="preserve">            Sales Tax</t>
  </si>
  <si>
    <t xml:space="preserve">        Total TAXES</t>
  </si>
  <si>
    <t xml:space="preserve">        UTILITIES</t>
  </si>
  <si>
    <t xml:space="preserve">            Electricity</t>
  </si>
  <si>
    <t xml:space="preserve">            Gas</t>
  </si>
  <si>
    <t xml:space="preserve">            Water</t>
  </si>
  <si>
    <t xml:space="preserve">        Total UTILITIES</t>
  </si>
  <si>
    <t xml:space="preserve">        CONTRACT EXPENSES</t>
  </si>
  <si>
    <t xml:space="preserve">            Trash Collection Contract</t>
  </si>
  <si>
    <t xml:space="preserve">            Landscaping Contract</t>
  </si>
  <si>
    <t xml:space="preserve">            Pool Contract</t>
  </si>
  <si>
    <t xml:space="preserve">        Total CONTRACT EXPENSES</t>
  </si>
  <si>
    <t xml:space="preserve">        GENERAL &amp; ADMINISTRATIVE</t>
  </si>
  <si>
    <t xml:space="preserve">            Security Deposit Refund</t>
  </si>
  <si>
    <t xml:space="preserve">            Office Supplies</t>
  </si>
  <si>
    <t xml:space="preserve">            Office Utilities</t>
  </si>
  <si>
    <t xml:space="preserve">                Office Internet/Phone</t>
  </si>
  <si>
    <t xml:space="preserve">            Total Office Utilities</t>
  </si>
  <si>
    <t xml:space="preserve">            Legal Expenses</t>
  </si>
  <si>
    <t xml:space="preserve">            ADT Expense</t>
  </si>
  <si>
    <t xml:space="preserve">            AppFolio Expense</t>
  </si>
  <si>
    <t xml:space="preserve">            Affordable Housing Contract</t>
  </si>
  <si>
    <t xml:space="preserve">            Payroll Expenses</t>
  </si>
  <si>
    <t xml:space="preserve">        Total GENERAL &amp; ADMINISTRATIVE</t>
  </si>
  <si>
    <t xml:space="preserve">        Licensing &amp; Permits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</si>
  <si>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</si>
  <si>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</si>
  <si>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</si>
  <si>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</si>
  <si>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Mortgage Interest Expense</t>
  </si>
  <si>
    <t xml:space="preserve">        Maintenance Labor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</si>
  <si>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</si>
  <si>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</si>
  <si>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</si>
  <si>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</si>
  <si>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</si>
  <si>
    <t xml:space="preserve">    Other Items</t>
  </si>
  <si>
    <t xml:space="preserve">        Parking Lot / Carport</t>
  </si>
  <si>
    <t xml:space="preserve">        Company Truck</t>
  </si>
  <si>
    <t xml:space="preserve">        Appliances</t>
  </si>
  <si>
    <t xml:space="preserve">        HVAC</t>
  </si>
  <si>
    <t xml:space="preserve">        Flooring</t>
  </si>
  <si>
    <t xml:space="preserve">        Plumbing</t>
  </si>
  <si>
    <t xml:space="preserve">        Fixtures</t>
  </si>
  <si>
    <t xml:space="preserve">        Cabinets</t>
  </si>
  <si>
    <t xml:space="preserve">        Interior Improvements</t>
  </si>
  <si>
    <t xml:space="preserve">        Counter Tops</t>
  </si>
  <si>
    <t xml:space="preserve">        Clearing Account</t>
  </si>
  <si>
    <t xml:space="preserve">        SECURITY DEPOSITS</t>
  </si>
  <si>
    <t xml:space="preserve">    Net Other Items</t>
  </si>
  <si>
    <t>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</si>
</sst>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</font>
    <font>
      <sz val="9"/>
      <name val="Arial"/>
    </font>
    <font>
      <b/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7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40" fontId="8" fillId="0" borderId="0" xfId="0" applyNumberFormat="1" applyFont="1" applyAlignment="1">
      <alignment horizontal="right"/>
    </xf>
    <xf numFmtId="40" fontId="9" fillId="0" borderId="0" xfId="0" applyNumberFormat="1" applyFont="1" applyAlignment="1">
      <alignment horizontal="right"/>
    </xf>
    <xf numFmtId="40" fontId="10" fillId="0" borderId="2" xfId="0" applyNumberFormat="1" applyFont="1" applyBorder="1" applyAlignment="1">
      <alignment horizontal="right"/>
    </xf>
    <xf numFmtId="40" fontId="11" fillId="0" borderId="0" xfId="0" applyNumberFormat="1" applyFont="1" applyAlignment="1">
      <alignment horizontal="right"/>
    </xf>
    <xf numFmtId="40" fontId="12" fillId="0" borderId="0" xfId="0" applyNumberFormat="1" applyFont="1" applyAlignment="1">
      <alignment horizontal="right"/>
    </xf>
    <xf numFmtId="40" fontId="13" fillId="0" borderId="3" xfId="0" applyNumberFormat="1" applyFont="1" applyBorder="1" applyAlignment="1">
      <alignment horizontal="right"/>
    </xf>
    <xf numFmtId="40" fontId="14" fillId="0" borderId="0" xfId="0" applyNumberFormat="1" applyFont="1" applyAlignment="1">
      <alignment horizontal="right"/>
    </xf>
    <xf numFmtId="40" fontId="15" fillId="0" borderId="0" xfId="0" applyNumberFormat="1" applyFont="1" applyAlignment="1">
      <alignment horizontal="right"/>
    </xf>
    <xf numFmtId="40" fontId="16" fillId="0" borderId="4" xfId="0" applyNumberFormat="1" applyFont="1" applyBorder="1" applyAlignment="1">
      <alignment horizontal="right"/>
    </xf>
    <xf numFmtId="40" fontId="17" fillId="0" borderId="0" xfId="0" applyNumberFormat="1" applyFont="1" applyAlignment="1">
      <alignment horizontal="right"/>
    </xf>
    <xf numFmtId="40" fontId="18" fillId="0" borderId="0" xfId="0" applyNumberFormat="1" applyFont="1" applyAlignment="1">
      <alignment horizontal="right"/>
    </xf>
    <xf numFmtId="40" fontId="19" fillId="0" borderId="5" xfId="0" applyNumberFormat="1" applyFont="1" applyBorder="1" applyAlignment="1">
      <alignment horizontal="right"/>
    </xf>
    <xf numFmtId="40" fontId="20" fillId="0" borderId="0" xfId="0" applyNumberFormat="1" applyFont="1" applyAlignment="1">
      <alignment horizontal="right"/>
    </xf>
    <xf numFmtId="40" fontId="21" fillId="0" borderId="0" xfId="0" applyNumberFormat="1" applyFont="1" applyAlignment="1">
      <alignment horizontal="right"/>
    </xf>
    <xf numFmtId="40" fontId="22" fillId="0" borderId="6" xfId="0" applyNumberFormat="1" applyFont="1" applyBorder="1" applyAlignment="1">
      <alignment horizontal="right"/>
    </xf>
    <xf numFmtId="40" fontId="5" fillId="0" borderId="0" xfId="0" applyNumberFormat="1" applyFont="1" applyAlignment="1">
      <alignment horizontal="right"/>
    </xf>
    <xf numFmtId="40" fontId="6" fillId="0" borderId="6" xfId="0" applyNumberFormat="1" applyFont="1" applyBorder="1" applyAlignment="1">
      <alignment horizontal="right"/>
    </xf>
    <xf numFmtId="40" fontId="6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showOutlineSymbols="0" showWhiteSpace="0" topLeftCell="A81" workbookViewId="0">
      <selection activeCell="F100" sqref="41:F100"/>
    </sheetView>
  </sheetViews>
  <sheetFormatPr defaultColWidth="8.875" defaultRowHeight="14.25" x14ac:dyDescent="0.2"/>
  <cols>
    <col min="1" max="1" width="25" bestFit="1" customWidth="1"/>
    <col min="2" max="2" width="18" bestFit="1" customWidth="1"/>
    <col min="3" max="3" width="19.5" bestFit="1" customWidth="1"/>
    <col min="4" max="4" width="18" bestFit="1" customWidth="1"/>
    <col min="5" max="5" width="19.5" bestFit="1" customWidth="1"/>
    <col min="6" max="6" width="19.875" bestFit="1" customWidth="1"/>
  </cols>
  <sheetData>
    <row r="1" spans="1:6" ht="23.25" x14ac:dyDescent="0.35">
      <c r="A1" s="25" t="s">
        <v>0</v>
      </c>
      <c r="B1" s="25"/>
      <c r="C1" s="25"/>
      <c r="D1" s="25"/>
      <c r="E1" s="25"/>
      <c r="F1" s="25"/>
    </row>
    <row r="2" spans="1:6" x14ac:dyDescent="0.2">
      <c r="A2" s="24" t="s">
        <v>1</v>
      </c>
      <c r="B2" s="24"/>
      <c r="C2" s="24"/>
      <c r="D2" s="24"/>
      <c r="E2" s="24"/>
      <c r="F2" s="24"/>
    </row>
    <row r="3" spans="1:6" x14ac:dyDescent="0.2">
      <c r="A3" s="24"/>
      <c r="B3" s="24"/>
      <c r="C3" s="24"/>
      <c r="D3" s="24"/>
      <c r="E3" s="24"/>
      <c r="F3" s="24"/>
    </row>
    <row r="4" spans="1:6" ht="16.5" x14ac:dyDescent="0.2">
      <c r="A4" s="23" t="s">
        <v>2</v>
      </c>
      <c r="B4" s="23"/>
      <c r="C4" s="23"/>
      <c r="D4" s="23"/>
      <c r="E4" s="23"/>
      <c r="F4" s="23"/>
    </row>
    <row r="5" spans="1:6" ht="16.5" x14ac:dyDescent="0.2">
      <c r="A5" s="23" t="s">
        <v>3</v>
      </c>
      <c r="B5" s="23"/>
      <c r="C5" s="23"/>
      <c r="D5" s="23"/>
      <c r="E5" s="23"/>
      <c r="F5" s="23"/>
    </row>
    <row r="6" spans="1:6" ht="16.5" x14ac:dyDescent="0.2">
      <c r="A6" s="23" t="s">
        <v>4</v>
      </c>
      <c r="B6" s="23"/>
      <c r="C6" s="23"/>
      <c r="D6" s="23"/>
      <c r="E6" s="23"/>
      <c r="F6" s="23"/>
    </row>
    <row r="7" spans="1:6" x14ac:dyDescent="0.2">
      <c r="A7" s="24"/>
      <c r="B7" s="24"/>
      <c r="C7" s="24"/>
      <c r="D7" s="24"/>
      <c r="E7" s="24"/>
      <c r="F7" s="24"/>
    </row>
    <row r="8" spans="1:6" ht="16.5" x14ac:dyDescent="0.2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10</v>
      </c>
    </row>
    <row r="9" spans="1:6" ht="15.75" x14ac:dyDescent="0.25">
      <c r="A9" s="3" t="s">
        <v>11</v>
      </c>
      <c r="B9" s="6"/>
      <c r="C9" s="9"/>
      <c r="D9" s="12"/>
      <c r="E9" s="15"/>
      <c r="F9" s="18"/>
    </row>
    <row r="10" spans="1:6" ht="15.75" x14ac:dyDescent="0.25">
      <c r="A10" s="3" t="s">
        <v>12</v>
      </c>
      <c r="B10" s="6"/>
      <c r="C10" s="9"/>
      <c r="D10" s="12"/>
      <c r="E10" s="15"/>
      <c r="F10" s="18"/>
    </row>
    <row r="11" spans="1:6" ht="15.75" x14ac:dyDescent="0.25">
      <c r="A11" s="3" t="s">
        <v>13</v>
      </c>
      <c r="B11" s="6"/>
      <c r="C11" s="9"/>
      <c r="D11" s="12"/>
      <c r="E11" s="15"/>
      <c r="F11" s="18"/>
    </row>
    <row r="12" spans="1:6" ht="15" x14ac:dyDescent="0.2">
      <c r="A12" s="2" t="s">
        <v>14</v>
      </c>
      <c r="B12" s="5">
        <v>39468.660000000003</v>
      </c>
      <c r="C12" s="8">
        <v>37575.49</v>
      </c>
      <c r="D12" s="11">
        <v>38184.93</v>
      </c>
      <c r="E12" s="14">
        <v>37780.9</v>
      </c>
      <c r="F12" s="20">
        <f>SUM(B12:E12)</f>
        <v>153009.97999999998</v>
      </c>
    </row>
    <row r="13" spans="1:6" ht="15" x14ac:dyDescent="0.2">
      <c r="A13" s="2" t="s">
        <v>15</v>
      </c>
      <c r="B13" s="5">
        <v>228.19</v>
      </c>
      <c r="C13" s="8">
        <v>165</v>
      </c>
      <c r="D13" s="11">
        <v>180</v>
      </c>
      <c r="E13" s="14">
        <v>230.82</v>
      </c>
      <c r="F13" s="20">
        <f t="shared" ref="F13:F15" si="0">SUM(B13:E13)</f>
        <v>804.01</v>
      </c>
    </row>
    <row r="14" spans="1:6" ht="15" x14ac:dyDescent="0.2">
      <c r="A14" s="2" t="s">
        <v>16</v>
      </c>
      <c r="B14" s="5">
        <v>985.66</v>
      </c>
      <c r="C14" s="8">
        <v>935.08</v>
      </c>
      <c r="D14" s="11">
        <v>966.09</v>
      </c>
      <c r="E14" s="14">
        <v>930.79</v>
      </c>
      <c r="F14" s="20">
        <f t="shared" si="0"/>
        <v>3817.62</v>
      </c>
    </row>
    <row r="15" spans="1:6" ht="15" x14ac:dyDescent="0.2">
      <c r="A15" s="2" t="s">
        <v>17</v>
      </c>
      <c r="B15" s="5">
        <v>0</v>
      </c>
      <c r="C15" s="8">
        <v>-100</v>
      </c>
      <c r="D15" s="11">
        <v>0</v>
      </c>
      <c r="E15" s="14">
        <v>-25.2</v>
      </c>
      <c r="F15" s="20">
        <f t="shared" si="0"/>
        <v>-125.2</v>
      </c>
    </row>
    <row r="16" spans="1:6" ht="15.75" x14ac:dyDescent="0.25">
      <c r="A16" s="4" t="s">
        <v>18</v>
      </c>
      <c r="B16" s="7">
        <v>40682.51</v>
      </c>
      <c r="C16" s="10">
        <f>SUM(C12:C15)</f>
        <v>38575.57</v>
      </c>
      <c r="D16" s="13">
        <v>39331.019999999997</v>
      </c>
      <c r="E16" s="16">
        <v>38917.31</v>
      </c>
      <c r="F16" s="21">
        <f>SUM(F12:F15)</f>
        <v>157506.40999999997</v>
      </c>
    </row>
    <row r="17" spans="1:6" ht="15" x14ac:dyDescent="0.2">
      <c r="A17" s="2" t="s">
        <v>19</v>
      </c>
      <c r="B17" s="5">
        <v>1747.29</v>
      </c>
      <c r="C17" s="8">
        <v>1155.73</v>
      </c>
      <c r="D17" s="11">
        <v>1160.75</v>
      </c>
      <c r="E17" s="14">
        <v>764.86</v>
      </c>
      <c r="F17" s="20">
        <v>4845.88</v>
      </c>
    </row>
    <row r="18" spans="1:6" ht="15.75" x14ac:dyDescent="0.25">
      <c r="A18" s="3" t="s">
        <v>20</v>
      </c>
      <c r="B18" s="6"/>
      <c r="C18" s="9"/>
      <c r="D18" s="12"/>
      <c r="E18" s="15"/>
      <c r="F18" s="22"/>
    </row>
    <row r="19" spans="1:6" ht="15" x14ac:dyDescent="0.2">
      <c r="A19" s="2" t="s">
        <v>21</v>
      </c>
      <c r="B19" s="5">
        <v>0</v>
      </c>
      <c r="C19" s="8">
        <v>221.09</v>
      </c>
      <c r="D19" s="11">
        <v>0</v>
      </c>
      <c r="E19" s="14">
        <v>230.73</v>
      </c>
      <c r="F19" s="20">
        <f>SUM(B19:E19)</f>
        <v>451.82</v>
      </c>
    </row>
    <row r="20" spans="1:6" ht="15" x14ac:dyDescent="0.2">
      <c r="A20" s="2" t="s">
        <v>22</v>
      </c>
      <c r="B20" s="5">
        <v>2328.14</v>
      </c>
      <c r="C20" s="8">
        <v>2190.16</v>
      </c>
      <c r="D20" s="11">
        <v>2256.58</v>
      </c>
      <c r="E20" s="14">
        <v>2190.19</v>
      </c>
      <c r="F20" s="20">
        <f>SUM(B20:E20)</f>
        <v>8965.07</v>
      </c>
    </row>
    <row r="21" spans="1:6" ht="15.75" x14ac:dyDescent="0.25">
      <c r="A21" s="4" t="s">
        <v>23</v>
      </c>
      <c r="B21" s="7">
        <v>2328.14</v>
      </c>
      <c r="C21" s="10">
        <f>SUM(C19:C20)</f>
        <v>2411.25</v>
      </c>
      <c r="D21" s="13">
        <v>2256.58</v>
      </c>
      <c r="E21" s="16">
        <v>2420.92</v>
      </c>
      <c r="F21" s="21">
        <f>SUM(B21:E21)</f>
        <v>9416.89</v>
      </c>
    </row>
    <row r="22" spans="1:6" ht="15" x14ac:dyDescent="0.2">
      <c r="A22" s="2" t="s">
        <v>24</v>
      </c>
      <c r="B22" s="5">
        <v>105</v>
      </c>
      <c r="C22" s="8">
        <v>80</v>
      </c>
      <c r="D22" s="11">
        <v>105</v>
      </c>
      <c r="E22" s="14">
        <v>0</v>
      </c>
      <c r="F22" s="20">
        <f>SUM(B22:E22)</f>
        <v>290</v>
      </c>
    </row>
    <row r="23" spans="1:6" ht="15.75" x14ac:dyDescent="0.25">
      <c r="A23" s="4" t="s">
        <v>25</v>
      </c>
      <c r="B23" s="7">
        <v>44862.94</v>
      </c>
      <c r="C23" s="10">
        <f>C16+C17+C21+C22</f>
        <v>42222.55</v>
      </c>
      <c r="D23" s="13">
        <v>42853.35</v>
      </c>
      <c r="E23" s="16">
        <v>42103.09</v>
      </c>
      <c r="F23" s="21">
        <f>F16+F21+F17+F22</f>
        <v>172059.18</v>
      </c>
    </row>
    <row r="24" spans="1:6" ht="15.75" x14ac:dyDescent="0.25">
      <c r="A24" s="3" t="s">
        <v>26</v>
      </c>
      <c r="B24" s="6"/>
      <c r="C24" s="9"/>
      <c r="D24" s="12"/>
      <c r="E24" s="15"/>
      <c r="F24" s="18"/>
    </row>
    <row r="25" spans="1:6" ht="15.75" x14ac:dyDescent="0.25">
      <c r="A25" s="3" t="s">
        <v>27</v>
      </c>
      <c r="B25" s="6"/>
      <c r="C25" s="9"/>
      <c r="D25" s="12"/>
      <c r="E25" s="15"/>
      <c r="F25" s="18"/>
    </row>
    <row r="26" spans="1:6" ht="15" x14ac:dyDescent="0.2">
      <c r="A26" s="2" t="s">
        <v>28</v>
      </c>
      <c r="B26" s="5">
        <v>0</v>
      </c>
      <c r="C26" s="8">
        <v>0</v>
      </c>
      <c r="D26" s="11">
        <v>170</v>
      </c>
      <c r="E26" s="14">
        <v>0</v>
      </c>
      <c r="F26" s="17">
        <f>SUM(B26:E26)</f>
        <v>170</v>
      </c>
    </row>
    <row r="27" spans="1:6" ht="15" x14ac:dyDescent="0.2">
      <c r="A27" s="2" t="s">
        <v>29</v>
      </c>
      <c r="B27" s="5">
        <v>280</v>
      </c>
      <c r="C27" s="8">
        <v>0</v>
      </c>
      <c r="D27" s="11">
        <v>0</v>
      </c>
      <c r="E27" s="14">
        <v>0</v>
      </c>
      <c r="F27" s="17">
        <f t="shared" ref="F27:F36" si="1">SUM(B27:E27)</f>
        <v>280</v>
      </c>
    </row>
    <row r="28" spans="1:6" ht="15" x14ac:dyDescent="0.2">
      <c r="A28" s="2" t="s">
        <v>30</v>
      </c>
      <c r="B28" s="5">
        <v>0</v>
      </c>
      <c r="C28" s="8">
        <v>247.96</v>
      </c>
      <c r="D28" s="11">
        <v>0</v>
      </c>
      <c r="E28" s="14">
        <v>0</v>
      </c>
      <c r="F28" s="17">
        <f t="shared" si="1"/>
        <v>247.96</v>
      </c>
    </row>
    <row r="29" spans="1:6" ht="15" x14ac:dyDescent="0.2">
      <c r="A29" s="2" t="s">
        <v>31</v>
      </c>
      <c r="B29" s="5">
        <v>60</v>
      </c>
      <c r="C29" s="8">
        <v>0</v>
      </c>
      <c r="D29" s="11">
        <v>0</v>
      </c>
      <c r="E29" s="14">
        <v>205</v>
      </c>
      <c r="F29" s="17">
        <f t="shared" si="1"/>
        <v>265</v>
      </c>
    </row>
    <row r="30" spans="1:6" ht="15" x14ac:dyDescent="0.2">
      <c r="A30" s="2" t="s">
        <v>32</v>
      </c>
      <c r="B30" s="5">
        <v>40</v>
      </c>
      <c r="C30" s="8">
        <v>142.94999999999999</v>
      </c>
      <c r="D30" s="11">
        <v>6564.54</v>
      </c>
      <c r="E30" s="14">
        <v>0</v>
      </c>
      <c r="F30" s="17">
        <f t="shared" si="1"/>
        <v>6747.49</v>
      </c>
    </row>
    <row r="31" spans="1:6" ht="15" x14ac:dyDescent="0.2">
      <c r="A31" s="2" t="s">
        <v>33</v>
      </c>
      <c r="B31" s="5">
        <v>300</v>
      </c>
      <c r="C31" s="8">
        <v>0</v>
      </c>
      <c r="D31" s="11">
        <v>0</v>
      </c>
      <c r="E31" s="14">
        <v>0</v>
      </c>
      <c r="F31" s="17">
        <f t="shared" si="1"/>
        <v>300</v>
      </c>
    </row>
    <row r="32" spans="1:6" ht="15" x14ac:dyDescent="0.2">
      <c r="A32" s="2" t="s">
        <v>34</v>
      </c>
      <c r="B32" s="5">
        <v>60</v>
      </c>
      <c r="C32" s="8">
        <v>0</v>
      </c>
      <c r="D32" s="11">
        <v>0</v>
      </c>
      <c r="E32" s="14">
        <v>0</v>
      </c>
      <c r="F32" s="17">
        <f t="shared" si="1"/>
        <v>60</v>
      </c>
    </row>
    <row r="33" spans="1:6" ht="15" x14ac:dyDescent="0.2">
      <c r="A33" s="2" t="s">
        <v>35</v>
      </c>
      <c r="B33" s="5">
        <v>0</v>
      </c>
      <c r="C33" s="8">
        <v>0</v>
      </c>
      <c r="D33" s="11">
        <v>0</v>
      </c>
      <c r="E33" s="14">
        <v>90</v>
      </c>
      <c r="F33" s="17">
        <f t="shared" si="1"/>
        <v>90</v>
      </c>
    </row>
    <row r="34" spans="1:6" ht="15" x14ac:dyDescent="0.2">
      <c r="A34" s="2" t="s">
        <v>36</v>
      </c>
      <c r="B34" s="5">
        <v>65</v>
      </c>
      <c r="C34" s="8">
        <v>0</v>
      </c>
      <c r="D34" s="11">
        <v>0</v>
      </c>
      <c r="E34" s="14">
        <v>0</v>
      </c>
      <c r="F34" s="17">
        <f t="shared" si="1"/>
        <v>65</v>
      </c>
    </row>
    <row r="35" spans="1:6" ht="15" x14ac:dyDescent="0.2">
      <c r="A35" s="2" t="s">
        <v>37</v>
      </c>
      <c r="B35" s="5">
        <v>54.52</v>
      </c>
      <c r="C35" s="8">
        <v>0</v>
      </c>
      <c r="D35" s="11">
        <v>72.08</v>
      </c>
      <c r="E35" s="14">
        <v>0</v>
      </c>
      <c r="F35" s="17">
        <f t="shared" si="1"/>
        <v>126.6</v>
      </c>
    </row>
    <row r="36" spans="1:6" ht="15" x14ac:dyDescent="0.2">
      <c r="A36" s="2" t="s">
        <v>38</v>
      </c>
      <c r="B36" s="5">
        <v>0</v>
      </c>
      <c r="C36" s="8">
        <v>100</v>
      </c>
      <c r="D36" s="11">
        <v>350</v>
      </c>
      <c r="E36" s="14">
        <v>0</v>
      </c>
      <c r="F36" s="17">
        <f t="shared" si="1"/>
        <v>450</v>
      </c>
    </row>
    <row r="37" spans="1:6" ht="15.75" x14ac:dyDescent="0.25">
      <c r="A37" s="4" t="s">
        <v>39</v>
      </c>
      <c r="B37" s="7">
        <f>SUM(B26:B36)</f>
        <v>859.52</v>
      </c>
      <c r="C37" s="7">
        <f t="shared" ref="C37:E37" si="2">SUM(C26:C36)</f>
        <v>490.90999999999997</v>
      </c>
      <c r="D37" s="7">
        <f t="shared" si="2"/>
        <v>7156.62</v>
      </c>
      <c r="E37" s="7">
        <f t="shared" si="2"/>
        <v>295</v>
      </c>
      <c r="F37" s="19">
        <f>SUM(F26:F36)</f>
        <v>8802.0500000000011</v>
      </c>
    </row>
    <row r="38" spans="1:6" ht="15.75" x14ac:dyDescent="0.25">
      <c r="A38" s="3" t="s">
        <v>40</v>
      </c>
      <c r="B38" s="6"/>
      <c r="C38" s="9"/>
      <c r="D38" s="12"/>
      <c r="E38" s="15"/>
      <c r="F38" s="18"/>
    </row>
    <row r="39" spans="1:6" ht="15" x14ac:dyDescent="0.2">
      <c r="A39" s="2" t="s">
        <v>41</v>
      </c>
      <c r="B39" s="5">
        <v>800</v>
      </c>
      <c r="C39" s="8">
        <v>759.66</v>
      </c>
      <c r="D39" s="11">
        <v>779.83</v>
      </c>
      <c r="E39" s="14">
        <v>779.83</v>
      </c>
      <c r="F39" s="17">
        <f>SUM(B39:E39)</f>
        <v>3119.3199999999997</v>
      </c>
    </row>
    <row r="40" spans="1:6" ht="15.75" x14ac:dyDescent="0.25">
      <c r="A40" s="4" t="s">
        <v>42</v>
      </c>
      <c r="B40" s="7">
        <f>SUM(B39)</f>
        <v>800</v>
      </c>
      <c r="C40" s="7">
        <f t="shared" ref="C40:E40" si="3">SUM(C39)</f>
        <v>759.66</v>
      </c>
      <c r="D40" s="7">
        <f t="shared" si="3"/>
        <v>779.83</v>
      </c>
      <c r="E40" s="7">
        <f t="shared" si="3"/>
        <v>779.83</v>
      </c>
      <c r="F40" s="19">
        <f>SUM(F39)</f>
        <v>3119.3199999999997</v>
      </c>
    </row>
    <row r="41" spans="1:6" ht="15.75" x14ac:dyDescent="0.25">
      <c r="A41" s="3" t="s">
        <v>43</v>
      </c>
      <c r="B41" s="6"/>
      <c r="C41" s="9"/>
      <c r="D41" s="12"/>
      <c r="E41" s="15"/>
      <c r="F41" s="18"/>
    </row>
    <row r="42" spans="1:6" ht="15" x14ac:dyDescent="0.2">
      <c r="A42" s="2" t="s">
        <v>44</v>
      </c>
      <c r="B42" s="5">
        <v>0</v>
      </c>
      <c r="C42" s="8">
        <v>0</v>
      </c>
      <c r="D42" s="11">
        <v>750</v>
      </c>
      <c r="E42" s="14">
        <v>0</v>
      </c>
      <c r="F42" s="17">
        <f>SUM(B42:E42)</f>
        <v>750</v>
      </c>
    </row>
    <row r="43" spans="1:6" ht="15" x14ac:dyDescent="0.2">
      <c r="A43" s="2" t="s">
        <v>45</v>
      </c>
      <c r="B43" s="5">
        <v>3.09</v>
      </c>
      <c r="C43" s="8">
        <v>16.47</v>
      </c>
      <c r="D43" s="11">
        <v>328.97</v>
      </c>
      <c r="E43" s="14">
        <v>13.21</v>
      </c>
      <c r="F43" s="17">
        <f>SUM(B43:E43)</f>
        <v>361.74</v>
      </c>
    </row>
    <row r="44" spans="1:6" ht="15.75" x14ac:dyDescent="0.25">
      <c r="A44" s="4" t="s">
        <v>46</v>
      </c>
      <c r="B44" s="7">
        <f>SUM(B42:B43)</f>
        <v>3.09</v>
      </c>
      <c r="C44" s="7">
        <f t="shared" ref="C44:E44" si="4">SUM(C42:C43)</f>
        <v>16.47</v>
      </c>
      <c r="D44" s="7">
        <f t="shared" si="4"/>
        <v>1078.97</v>
      </c>
      <c r="E44" s="7">
        <f t="shared" si="4"/>
        <v>13.21</v>
      </c>
      <c r="F44" s="19">
        <f>SUM(F42:F43)</f>
        <v>1111.74</v>
      </c>
    </row>
    <row r="45" spans="1:6" ht="15.75" x14ac:dyDescent="0.25">
      <c r="A45" s="3" t="s">
        <v>47</v>
      </c>
      <c r="B45" s="6"/>
      <c r="C45" s="9"/>
      <c r="D45" s="12"/>
      <c r="E45" s="15"/>
      <c r="F45" s="18"/>
    </row>
    <row r="46" spans="1:6" ht="15" x14ac:dyDescent="0.2">
      <c r="A46" s="2" t="s">
        <v>48</v>
      </c>
      <c r="B46" s="5">
        <v>1290.33</v>
      </c>
      <c r="C46" s="8">
        <v>580.84</v>
      </c>
      <c r="D46" s="11">
        <v>193.63</v>
      </c>
      <c r="E46" s="14">
        <v>0</v>
      </c>
      <c r="F46" s="17">
        <f>SUM(B46:E46)</f>
        <v>2064.8000000000002</v>
      </c>
    </row>
    <row r="47" spans="1:6" ht="15" x14ac:dyDescent="0.2">
      <c r="A47" s="2" t="s">
        <v>49</v>
      </c>
      <c r="B47" s="5">
        <v>103.69</v>
      </c>
      <c r="C47" s="8">
        <v>0</v>
      </c>
      <c r="D47" s="11">
        <v>0</v>
      </c>
      <c r="E47" s="14">
        <v>47.58</v>
      </c>
      <c r="F47" s="17">
        <f t="shared" ref="F47:F48" si="5">SUM(B47:E47)</f>
        <v>151.26999999999998</v>
      </c>
    </row>
    <row r="48" spans="1:6" ht="15" x14ac:dyDescent="0.2">
      <c r="A48" s="2" t="s">
        <v>50</v>
      </c>
      <c r="B48" s="5">
        <v>941.76</v>
      </c>
      <c r="C48" s="8">
        <v>1820.88</v>
      </c>
      <c r="D48" s="11">
        <v>1975.36</v>
      </c>
      <c r="E48" s="14">
        <v>2026.86</v>
      </c>
      <c r="F48" s="17">
        <f t="shared" si="5"/>
        <v>6764.86</v>
      </c>
    </row>
    <row r="49" spans="1:6" ht="15.75" x14ac:dyDescent="0.25">
      <c r="A49" s="4" t="s">
        <v>51</v>
      </c>
      <c r="B49" s="7">
        <f>SUM(B46:B48)</f>
        <v>2335.7799999999997</v>
      </c>
      <c r="C49" s="7">
        <f t="shared" ref="C49:E49" si="6">SUM(C46:C48)</f>
        <v>2401.7200000000003</v>
      </c>
      <c r="D49" s="7">
        <f t="shared" si="6"/>
        <v>2168.9899999999998</v>
      </c>
      <c r="E49" s="7">
        <f t="shared" si="6"/>
        <v>2074.44</v>
      </c>
      <c r="F49" s="19">
        <f>SUM(F46:F48)</f>
        <v>8980.93</v>
      </c>
    </row>
    <row r="50" spans="1:6" ht="15.75" x14ac:dyDescent="0.25">
      <c r="A50" s="3" t="s">
        <v>52</v>
      </c>
      <c r="B50" s="6"/>
      <c r="C50" s="9"/>
      <c r="D50" s="12"/>
      <c r="E50" s="15"/>
      <c r="F50" s="18"/>
    </row>
    <row r="51" spans="1:6" ht="15" x14ac:dyDescent="0.2">
      <c r="A51" s="2" t="s">
        <v>53</v>
      </c>
      <c r="B51" s="5">
        <v>652.64</v>
      </c>
      <c r="C51" s="8">
        <v>652.64</v>
      </c>
      <c r="D51" s="11">
        <v>652.64</v>
      </c>
      <c r="E51" s="14">
        <v>652.64</v>
      </c>
      <c r="F51" s="17">
        <f>SUM(B51:E51)</f>
        <v>2610.56</v>
      </c>
    </row>
    <row r="52" spans="1:6" ht="15" x14ac:dyDescent="0.2">
      <c r="A52" s="2" t="s">
        <v>54</v>
      </c>
      <c r="B52" s="5">
        <v>600</v>
      </c>
      <c r="C52" s="8">
        <v>600</v>
      </c>
      <c r="D52" s="11">
        <v>0</v>
      </c>
      <c r="E52" s="14">
        <v>600</v>
      </c>
      <c r="F52" s="17">
        <f t="shared" ref="F52:F53" si="7">SUM(B52:E52)</f>
        <v>1800</v>
      </c>
    </row>
    <row r="53" spans="1:6" ht="15" x14ac:dyDescent="0.2">
      <c r="A53" s="2" t="s">
        <v>55</v>
      </c>
      <c r="B53" s="5">
        <v>195</v>
      </c>
      <c r="C53" s="8">
        <v>175</v>
      </c>
      <c r="D53" s="11">
        <v>0</v>
      </c>
      <c r="E53" s="14">
        <v>185</v>
      </c>
      <c r="F53" s="17">
        <f t="shared" si="7"/>
        <v>555</v>
      </c>
    </row>
    <row r="54" spans="1:6" ht="15.75" x14ac:dyDescent="0.25">
      <c r="A54" s="4" t="s">
        <v>56</v>
      </c>
      <c r="B54" s="7">
        <f>SUM(B51:B53)</f>
        <v>1447.6399999999999</v>
      </c>
      <c r="C54" s="7">
        <f t="shared" ref="C54:E54" si="8">SUM(C51:C53)</f>
        <v>1427.6399999999999</v>
      </c>
      <c r="D54" s="7">
        <f t="shared" si="8"/>
        <v>652.64</v>
      </c>
      <c r="E54" s="7">
        <f t="shared" si="8"/>
        <v>1437.6399999999999</v>
      </c>
      <c r="F54" s="19">
        <f>SUM(F51:F53)</f>
        <v>4965.5599999999995</v>
      </c>
    </row>
    <row r="55" spans="1:6" ht="15.75" x14ac:dyDescent="0.25">
      <c r="A55" s="3" t="s">
        <v>57</v>
      </c>
      <c r="B55" s="6"/>
      <c r="C55" s="9"/>
      <c r="D55" s="12"/>
      <c r="E55" s="15"/>
      <c r="F55" s="18"/>
    </row>
    <row r="56" spans="1:6" ht="15" x14ac:dyDescent="0.2">
      <c r="A56" s="2" t="s">
        <v>58</v>
      </c>
      <c r="B56" s="5">
        <v>0</v>
      </c>
      <c r="C56" s="8">
        <v>-257.17</v>
      </c>
      <c r="D56" s="11">
        <v>0</v>
      </c>
      <c r="E56" s="14">
        <v>0</v>
      </c>
      <c r="F56" s="17">
        <f>SUM(B56:E56)</f>
        <v>-257.17</v>
      </c>
    </row>
    <row r="57" spans="1:6" ht="15" x14ac:dyDescent="0.2">
      <c r="A57" s="2" t="s">
        <v>59</v>
      </c>
      <c r="B57" s="5">
        <v>33.450000000000003</v>
      </c>
      <c r="C57" s="8">
        <v>155.28</v>
      </c>
      <c r="D57" s="11">
        <v>61.32</v>
      </c>
      <c r="E57" s="14">
        <v>43.19</v>
      </c>
      <c r="F57" s="17">
        <f>SUM(B57:E57)</f>
        <v>293.24</v>
      </c>
    </row>
    <row r="58" spans="1:6" ht="15.75" x14ac:dyDescent="0.25">
      <c r="A58" s="3" t="s">
        <v>60</v>
      </c>
      <c r="B58" s="6"/>
      <c r="C58" s="9"/>
      <c r="D58" s="12"/>
      <c r="E58" s="15"/>
      <c r="F58" s="18"/>
    </row>
    <row r="59" spans="1:6" ht="15" x14ac:dyDescent="0.2">
      <c r="A59" s="2" t="s">
        <v>61</v>
      </c>
      <c r="B59" s="5">
        <v>316.22000000000003</v>
      </c>
      <c r="C59" s="8">
        <v>497.5</v>
      </c>
      <c r="D59" s="11">
        <v>317.68</v>
      </c>
      <c r="E59" s="14">
        <v>317.64</v>
      </c>
      <c r="F59" s="17">
        <f>SUM(B59:E59)</f>
        <v>1449.04</v>
      </c>
    </row>
    <row r="60" spans="1:6" ht="15.75" x14ac:dyDescent="0.25">
      <c r="A60" s="4" t="s">
        <v>62</v>
      </c>
      <c r="B60" s="7">
        <v>316.22000000000003</v>
      </c>
      <c r="C60" s="10">
        <v>497.5</v>
      </c>
      <c r="D60" s="13">
        <v>317.68</v>
      </c>
      <c r="E60" s="16">
        <v>317.64</v>
      </c>
      <c r="F60" s="19">
        <f>SUM(B60:E60)</f>
        <v>1449.04</v>
      </c>
    </row>
    <row r="61" spans="1:6" ht="15" x14ac:dyDescent="0.2">
      <c r="A61" s="2" t="s">
        <v>63</v>
      </c>
      <c r="B61" s="5">
        <v>114.9</v>
      </c>
      <c r="C61" s="8">
        <v>684</v>
      </c>
      <c r="D61" s="11">
        <v>547</v>
      </c>
      <c r="E61" s="14">
        <v>47.65</v>
      </c>
      <c r="F61" s="17">
        <f>SUM(B61:E61)</f>
        <v>1393.5500000000002</v>
      </c>
    </row>
    <row r="62" spans="1:6" ht="15" x14ac:dyDescent="0.2">
      <c r="A62" s="2" t="s">
        <v>64</v>
      </c>
      <c r="B62" s="5">
        <v>115.6</v>
      </c>
      <c r="C62" s="8">
        <v>0</v>
      </c>
      <c r="D62" s="11">
        <v>230.21</v>
      </c>
      <c r="E62" s="14">
        <v>0</v>
      </c>
      <c r="F62" s="17">
        <f t="shared" ref="F62:F65" si="9">SUM(B62:E62)</f>
        <v>345.81</v>
      </c>
    </row>
    <row r="63" spans="1:6" ht="15" x14ac:dyDescent="0.2">
      <c r="A63" s="2" t="s">
        <v>65</v>
      </c>
      <c r="B63" s="5">
        <v>972.34</v>
      </c>
      <c r="C63" s="8">
        <v>115.95</v>
      </c>
      <c r="D63" s="11">
        <v>195.67</v>
      </c>
      <c r="E63" s="14">
        <v>483.12</v>
      </c>
      <c r="F63" s="17">
        <f t="shared" si="9"/>
        <v>1767.08</v>
      </c>
    </row>
    <row r="64" spans="1:6" ht="15" x14ac:dyDescent="0.2">
      <c r="A64" s="2" t="s">
        <v>66</v>
      </c>
      <c r="B64" s="5">
        <v>0</v>
      </c>
      <c r="C64" s="8">
        <v>2080</v>
      </c>
      <c r="D64" s="11">
        <v>0</v>
      </c>
      <c r="E64" s="14">
        <v>0</v>
      </c>
      <c r="F64" s="17">
        <f t="shared" si="9"/>
        <v>2080</v>
      </c>
    </row>
    <row r="65" spans="1:6" ht="15" x14ac:dyDescent="0.2">
      <c r="A65" s="2" t="s">
        <v>67</v>
      </c>
      <c r="B65" s="5">
        <v>958.5</v>
      </c>
      <c r="C65" s="8">
        <v>2090.3000000000002</v>
      </c>
      <c r="D65" s="11">
        <v>2312</v>
      </c>
      <c r="E65" s="14">
        <v>2484</v>
      </c>
      <c r="F65" s="17">
        <f t="shared" si="9"/>
        <v>7844.8</v>
      </c>
    </row>
    <row r="66" spans="1:6" ht="15.75" x14ac:dyDescent="0.25">
      <c r="A66" s="4" t="s">
        <v>68</v>
      </c>
      <c r="B66" s="7">
        <f>B65+B64+B63+B62+B61+B60+B57+B56</f>
        <v>2511.0100000000002</v>
      </c>
      <c r="C66" s="7">
        <f>C65+C64+C63+C62+C61+C60+C57+C56</f>
        <v>5365.86</v>
      </c>
      <c r="D66" s="7">
        <f>D65+D64+D63+D62+D61+D60+D57+D56</f>
        <v>3663.88</v>
      </c>
      <c r="E66" s="7">
        <f>E65+E64+E63+E62+E61+E60+E57+E56</f>
        <v>3375.6</v>
      </c>
      <c r="F66" s="7">
        <f>F65+F64+F63+F62+F61+F60+F57+F56</f>
        <v>14916.349999999999</v>
      </c>
    </row>
    <row r="67" spans="1:6" ht="15" x14ac:dyDescent="0.2">
      <c r="A67" s="2" t="s">
        <v>69</v>
      </c>
      <c r="B67" s="5">
        <v>245</v>
      </c>
      <c r="C67" s="8">
        <v>-25</v>
      </c>
      <c r="D67" s="11">
        <v>0</v>
      </c>
      <c r="E67" s="14">
        <v>0</v>
      </c>
      <c r="F67" s="17">
        <f>SUM(B67:E67)</f>
        <v>220</v>
      </c>
    </row>
    <row r="68" spans="1:6" ht="15.75" x14ac:dyDescent="0.25">
      <c r="A68" s="4" t="s">
        <v>70</v>
      </c>
      <c r="B68" s="7">
        <f>B66+B67+B54+B49+B44+B40+B37</f>
        <v>8202.0399999999991</v>
      </c>
      <c r="C68" s="7">
        <f>C66+C67+C54+C49+C44+C40+C37</f>
        <v>10437.26</v>
      </c>
      <c r="D68" s="7">
        <f>D66+D67+D54+D49+D44+D40+D37</f>
        <v>15500.93</v>
      </c>
      <c r="E68" s="7">
        <f>E66+E67+E54+E49+E44+E40+E37</f>
        <v>7975.72</v>
      </c>
      <c r="F68" s="7">
        <f>F66+F67+F54+F49+F44+F40+F37</f>
        <v>42115.95</v>
      </c>
    </row>
    <row r="69" spans="1:6" ht="15" x14ac:dyDescent="0.2">
      <c r="A69" s="2"/>
      <c r="B69" s="5"/>
      <c r="C69" s="8"/>
      <c r="D69" s="11"/>
      <c r="E69" s="14"/>
      <c r="F69" s="17"/>
    </row>
    <row r="70" spans="1:6" ht="15.75" x14ac:dyDescent="0.25">
      <c r="A70" s="3" t="s">
        <v>71</v>
      </c>
      <c r="B70" s="6">
        <f>B23-B68</f>
        <v>36660.9</v>
      </c>
      <c r="C70" s="6">
        <f>C23-C68</f>
        <v>31785.29</v>
      </c>
      <c r="D70" s="6">
        <f>D23-D68</f>
        <v>27352.42</v>
      </c>
      <c r="E70" s="6">
        <f>E23-E68</f>
        <v>34127.369999999995</v>
      </c>
      <c r="F70" s="6">
        <f>F23-F68</f>
        <v>129943.23</v>
      </c>
    </row>
    <row r="71" spans="1:6" ht="15" x14ac:dyDescent="0.2">
      <c r="A71" s="2"/>
      <c r="B71" s="5"/>
      <c r="C71" s="8"/>
      <c r="D71" s="11"/>
      <c r="E71" s="14"/>
      <c r="F71" s="17"/>
    </row>
    <row r="72" spans="1:6" ht="15.75" x14ac:dyDescent="0.25">
      <c r="A72" s="3" t="s">
        <v>72</v>
      </c>
      <c r="B72" s="6"/>
      <c r="C72" s="9"/>
      <c r="D72" s="12"/>
      <c r="E72" s="15"/>
      <c r="F72" s="18"/>
    </row>
    <row r="73" spans="1:6" ht="15.75" x14ac:dyDescent="0.25">
      <c r="A73" s="3" t="s">
        <v>73</v>
      </c>
      <c r="B73" s="6"/>
      <c r="C73" s="9"/>
      <c r="D73" s="12"/>
      <c r="E73" s="15"/>
      <c r="F73" s="18"/>
    </row>
    <row r="74" spans="1:6" ht="15" x14ac:dyDescent="0.2">
      <c r="A74" s="2" t="s">
        <v>74</v>
      </c>
      <c r="B74" s="5">
        <v>8960.93</v>
      </c>
      <c r="C74" s="8">
        <v>8960.93</v>
      </c>
      <c r="D74" s="11">
        <v>8960.93</v>
      </c>
      <c r="E74" s="14">
        <v>8960.93</v>
      </c>
      <c r="F74" s="17">
        <v>44804.65</v>
      </c>
    </row>
    <row r="75" spans="1:6" ht="15" x14ac:dyDescent="0.2">
      <c r="A75" s="2" t="s">
        <v>75</v>
      </c>
      <c r="B75" s="5">
        <v>4775</v>
      </c>
      <c r="C75" s="8">
        <v>1621</v>
      </c>
      <c r="D75" s="11">
        <v>3875</v>
      </c>
      <c r="E75" s="14">
        <v>750</v>
      </c>
      <c r="F75" s="17">
        <v>11021</v>
      </c>
    </row>
    <row r="76" spans="1:6" ht="15.75" x14ac:dyDescent="0.25">
      <c r="A76" s="4" t="s">
        <v>76</v>
      </c>
      <c r="B76" s="7">
        <f>SUM(B74:B75)</f>
        <v>13735.93</v>
      </c>
      <c r="C76" s="7">
        <f t="shared" ref="C76:F76" si="10">SUM(C74:C75)</f>
        <v>10581.93</v>
      </c>
      <c r="D76" s="7">
        <f t="shared" si="10"/>
        <v>12835.93</v>
      </c>
      <c r="E76" s="7">
        <f t="shared" si="10"/>
        <v>9710.93</v>
      </c>
      <c r="F76" s="7">
        <f t="shared" si="10"/>
        <v>55825.65</v>
      </c>
    </row>
    <row r="77" spans="1:6" ht="15" x14ac:dyDescent="0.2">
      <c r="A77" s="2"/>
      <c r="B77" s="5"/>
      <c r="C77" s="8"/>
      <c r="D77" s="11"/>
      <c r="E77" s="14"/>
      <c r="F77" s="17"/>
    </row>
    <row r="78" spans="1:6" ht="15.75" x14ac:dyDescent="0.25">
      <c r="A78" s="3" t="s">
        <v>77</v>
      </c>
      <c r="B78" s="6">
        <v>-13735.93</v>
      </c>
      <c r="C78" s="9">
        <v>-10581.93</v>
      </c>
      <c r="D78" s="12">
        <v>-12835.93</v>
      </c>
      <c r="E78" s="15">
        <v>-9710.93</v>
      </c>
      <c r="F78" s="18">
        <v>-55825.65</v>
      </c>
    </row>
    <row r="79" spans="1:6" ht="15" x14ac:dyDescent="0.2">
      <c r="A79" s="2"/>
      <c r="B79" s="5"/>
      <c r="C79" s="8"/>
      <c r="D79" s="11"/>
      <c r="E79" s="14"/>
      <c r="F79" s="17"/>
    </row>
    <row r="80" spans="1:6" ht="15" x14ac:dyDescent="0.2">
      <c r="A80" s="2" t="s">
        <v>78</v>
      </c>
      <c r="B80" s="5">
        <f>B23</f>
        <v>44862.94</v>
      </c>
      <c r="C80" s="5">
        <f t="shared" ref="C80:F80" si="11">C23</f>
        <v>42222.55</v>
      </c>
      <c r="D80" s="5">
        <f t="shared" si="11"/>
        <v>42853.35</v>
      </c>
      <c r="E80" s="5">
        <f t="shared" si="11"/>
        <v>42103.09</v>
      </c>
      <c r="F80" s="5">
        <f t="shared" si="11"/>
        <v>172059.18</v>
      </c>
    </row>
    <row r="81" spans="1:6" ht="15" x14ac:dyDescent="0.2">
      <c r="A81" s="2" t="s">
        <v>79</v>
      </c>
      <c r="B81" s="5">
        <f>B68+B76</f>
        <v>21937.97</v>
      </c>
      <c r="C81" s="5">
        <f>C68+C76</f>
        <v>21019.190000000002</v>
      </c>
      <c r="D81" s="5">
        <f>D68+D76</f>
        <v>28336.86</v>
      </c>
      <c r="E81" s="5">
        <f>E68+E76</f>
        <v>17686.650000000001</v>
      </c>
      <c r="F81" s="5">
        <f>F68+F76</f>
        <v>97941.6</v>
      </c>
    </row>
    <row r="82" spans="1:6" ht="15" x14ac:dyDescent="0.2">
      <c r="A82" s="2"/>
      <c r="B82" s="5"/>
      <c r="C82" s="8"/>
      <c r="D82" s="11"/>
      <c r="E82" s="14"/>
      <c r="F82" s="17"/>
    </row>
    <row r="83" spans="1:6" ht="15.75" x14ac:dyDescent="0.25">
      <c r="A83" s="4" t="s">
        <v>80</v>
      </c>
      <c r="B83" s="7">
        <f>B80-B81</f>
        <v>22924.97</v>
      </c>
      <c r="C83" s="7">
        <f t="shared" ref="C83:F83" si="12">C80-C81</f>
        <v>21203.360000000001</v>
      </c>
      <c r="D83" s="7">
        <f t="shared" si="12"/>
        <v>14516.489999999998</v>
      </c>
      <c r="E83" s="7">
        <f t="shared" si="12"/>
        <v>24416.439999999995</v>
      </c>
      <c r="F83" s="7">
        <f t="shared" si="12"/>
        <v>74117.579999999987</v>
      </c>
    </row>
    <row r="84" spans="1:6" ht="15" x14ac:dyDescent="0.2">
      <c r="A84" s="2"/>
      <c r="B84" s="5"/>
      <c r="C84" s="8"/>
      <c r="D84" s="11"/>
      <c r="E84" s="14"/>
      <c r="F84" s="17"/>
    </row>
    <row r="85" spans="1:6" ht="15.75" x14ac:dyDescent="0.25">
      <c r="A85" s="3" t="s">
        <v>81</v>
      </c>
      <c r="B85" s="6"/>
      <c r="C85" s="9"/>
      <c r="D85" s="12"/>
      <c r="E85" s="15"/>
      <c r="F85" s="18"/>
    </row>
    <row r="86" spans="1:6" ht="15" x14ac:dyDescent="0.2">
      <c r="A86" s="2" t="s">
        <v>82</v>
      </c>
      <c r="B86" s="5">
        <v>0</v>
      </c>
      <c r="C86" s="8">
        <v>0</v>
      </c>
      <c r="D86" s="11">
        <v>25</v>
      </c>
      <c r="E86" s="14">
        <v>50</v>
      </c>
      <c r="F86" s="17">
        <v>75</v>
      </c>
    </row>
    <row r="87" spans="1:6" ht="15" x14ac:dyDescent="0.2">
      <c r="A87" s="2" t="s">
        <v>83</v>
      </c>
      <c r="B87" s="5">
        <v>0</v>
      </c>
      <c r="C87" s="8">
        <v>0</v>
      </c>
      <c r="D87" s="11">
        <v>-595</v>
      </c>
      <c r="E87" s="14">
        <v>0</v>
      </c>
      <c r="F87" s="17">
        <v>-595</v>
      </c>
    </row>
    <row r="88" spans="1:6" ht="15" x14ac:dyDescent="0.2">
      <c r="A88" s="2" t="s">
        <v>84</v>
      </c>
      <c r="B88" s="5">
        <v>0</v>
      </c>
      <c r="C88" s="8">
        <v>0</v>
      </c>
      <c r="D88" s="11">
        <v>-3251.43</v>
      </c>
      <c r="E88" s="14">
        <v>-98.96</v>
      </c>
      <c r="F88" s="17">
        <v>-3350.39</v>
      </c>
    </row>
    <row r="89" spans="1:6" ht="15" x14ac:dyDescent="0.2">
      <c r="A89" s="2" t="s">
        <v>85</v>
      </c>
      <c r="B89" s="5">
        <v>0</v>
      </c>
      <c r="C89" s="8">
        <v>-2885.64</v>
      </c>
      <c r="D89" s="11">
        <v>0</v>
      </c>
      <c r="E89" s="14">
        <v>0</v>
      </c>
      <c r="F89" s="17">
        <v>-2885.64</v>
      </c>
    </row>
    <row r="90" spans="1:6" ht="15" x14ac:dyDescent="0.2">
      <c r="A90" s="2" t="s">
        <v>86</v>
      </c>
      <c r="B90" s="5">
        <v>-1800</v>
      </c>
      <c r="C90" s="8">
        <v>-111.64</v>
      </c>
      <c r="D90" s="11">
        <v>0</v>
      </c>
      <c r="E90" s="14">
        <v>-2450</v>
      </c>
      <c r="F90" s="17">
        <v>-4361.6400000000003</v>
      </c>
    </row>
    <row r="91" spans="1:6" ht="15" x14ac:dyDescent="0.2">
      <c r="A91" s="2" t="s">
        <v>87</v>
      </c>
      <c r="B91" s="5">
        <v>0</v>
      </c>
      <c r="C91" s="8">
        <v>-1014.84</v>
      </c>
      <c r="D91" s="11">
        <v>-259</v>
      </c>
      <c r="E91" s="14">
        <v>0</v>
      </c>
      <c r="F91" s="17">
        <v>-1273.8399999999999</v>
      </c>
    </row>
    <row r="92" spans="1:6" ht="15" x14ac:dyDescent="0.2">
      <c r="A92" s="2" t="s">
        <v>88</v>
      </c>
      <c r="B92" s="5">
        <v>-39.06</v>
      </c>
      <c r="C92" s="8">
        <v>-88</v>
      </c>
      <c r="D92" s="11">
        <v>-118.34</v>
      </c>
      <c r="E92" s="14">
        <v>-149.72</v>
      </c>
      <c r="F92" s="17">
        <v>-395.12</v>
      </c>
    </row>
    <row r="93" spans="1:6" ht="15" x14ac:dyDescent="0.2">
      <c r="A93" s="2" t="s">
        <v>89</v>
      </c>
      <c r="B93" s="5">
        <v>-1100</v>
      </c>
      <c r="C93" s="8">
        <v>0</v>
      </c>
      <c r="D93" s="11">
        <v>0</v>
      </c>
      <c r="E93" s="14">
        <v>-1300</v>
      </c>
      <c r="F93" s="17">
        <v>-2400</v>
      </c>
    </row>
    <row r="94" spans="1:6" ht="15" x14ac:dyDescent="0.2">
      <c r="A94" s="2" t="s">
        <v>90</v>
      </c>
      <c r="B94" s="5">
        <v>-550</v>
      </c>
      <c r="C94" s="8">
        <v>-938.32</v>
      </c>
      <c r="D94" s="11">
        <v>-894.93</v>
      </c>
      <c r="E94" s="14">
        <v>-4394.01</v>
      </c>
      <c r="F94" s="17">
        <v>-6777.26</v>
      </c>
    </row>
    <row r="95" spans="1:6" ht="15" x14ac:dyDescent="0.2">
      <c r="A95" s="2" t="s">
        <v>91</v>
      </c>
      <c r="B95" s="5">
        <v>-1300</v>
      </c>
      <c r="C95" s="8">
        <v>0</v>
      </c>
      <c r="D95" s="11">
        <v>0</v>
      </c>
      <c r="E95" s="14">
        <v>-2950</v>
      </c>
      <c r="F95" s="17">
        <v>-4250</v>
      </c>
    </row>
    <row r="96" spans="1:6" ht="15" x14ac:dyDescent="0.2">
      <c r="A96" s="2" t="s">
        <v>92</v>
      </c>
      <c r="B96" s="5">
        <v>0</v>
      </c>
      <c r="C96" s="8">
        <v>500</v>
      </c>
      <c r="D96" s="11">
        <v>-307.8</v>
      </c>
      <c r="E96" s="14">
        <v>250</v>
      </c>
      <c r="F96" s="17">
        <v>442.2</v>
      </c>
    </row>
    <row r="97" spans="1:6" ht="15" x14ac:dyDescent="0.2">
      <c r="A97" s="2" t="s">
        <v>93</v>
      </c>
      <c r="B97" s="5">
        <v>300</v>
      </c>
      <c r="C97" s="8">
        <v>-600</v>
      </c>
      <c r="D97" s="11">
        <v>350</v>
      </c>
      <c r="E97" s="14">
        <v>150</v>
      </c>
      <c r="F97" s="17">
        <v>200</v>
      </c>
    </row>
    <row r="98" spans="1:6" ht="15.75" x14ac:dyDescent="0.25">
      <c r="A98" s="4" t="s">
        <v>94</v>
      </c>
      <c r="B98" s="7">
        <f>SUM(B86:B97)</f>
        <v>-4489.0599999999995</v>
      </c>
      <c r="C98" s="7">
        <f t="shared" ref="C98:F98" si="13">SUM(C86:C97)</f>
        <v>-5138.4399999999996</v>
      </c>
      <c r="D98" s="7">
        <f t="shared" si="13"/>
        <v>-5051.5</v>
      </c>
      <c r="E98" s="7">
        <f t="shared" si="13"/>
        <v>-10892.69</v>
      </c>
      <c r="F98" s="7">
        <f t="shared" si="13"/>
        <v>-25571.69</v>
      </c>
    </row>
    <row r="99" spans="1:6" ht="15" x14ac:dyDescent="0.2">
      <c r="A99" s="2"/>
      <c r="B99" s="5"/>
      <c r="C99" s="8"/>
      <c r="D99" s="11"/>
      <c r="E99" s="14"/>
      <c r="F99" s="17"/>
    </row>
    <row r="100" spans="1:6" ht="15.75" x14ac:dyDescent="0.25">
      <c r="A100" s="4" t="s">
        <v>95</v>
      </c>
      <c r="B100" s="7">
        <v>18435.91</v>
      </c>
      <c r="C100" s="10">
        <v>16064.92</v>
      </c>
      <c r="D100" s="13">
        <v>9464.99</v>
      </c>
      <c r="E100" s="16">
        <v>13523.75</v>
      </c>
      <c r="F100" s="19">
        <v>81077.56</v>
      </c>
    </row>
    <row r="101" spans="1:6" ht="15" x14ac:dyDescent="0.2">
      <c r="A101" s="2"/>
      <c r="B101" s="5"/>
      <c r="C101" s="8"/>
      <c r="D101" s="11"/>
      <c r="E101" s="14"/>
      <c r="F101" s="17"/>
    </row>
    <row r="102" spans="1:6" ht="15.75" x14ac:dyDescent="0.25">
      <c r="A102" s="3"/>
      <c r="B102" s="6"/>
      <c r="C102" s="9"/>
      <c r="D102" s="12"/>
      <c r="E102" s="15"/>
      <c r="F102" s="18"/>
    </row>
    <row r="103" spans="1:6" ht="15.75" x14ac:dyDescent="0.25">
      <c r="A103" s="3"/>
      <c r="B103" s="6"/>
      <c r="C103" s="9"/>
      <c r="D103" s="12"/>
      <c r="E103" s="15"/>
      <c r="F103" s="18"/>
    </row>
    <row r="104" spans="1:6" ht="15.75" x14ac:dyDescent="0.25">
      <c r="A104" s="3"/>
      <c r="B104" s="6"/>
      <c r="C104" s="9"/>
      <c r="D104" s="12"/>
      <c r="E104" s="15"/>
      <c r="F104" s="18"/>
    </row>
  </sheetData>
  <mergeCells count="7">
    <mergeCell ref="A6:F6"/>
    <mergeCell ref="A7:F7"/>
    <mergeCell ref="A1:F1"/>
    <mergeCell ref="A2:F2"/>
    <mergeCell ref="A3:F3"/>
    <mergeCell ref="A4:F4"/>
    <mergeCell ref="A5:F5"/>
  </mergeCells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3" ma:contentTypeDescription="Create a new document." ma:contentTypeScope="" ma:versionID="5a3f65185cd719b6654eeed3e1036720">
  <xsd:schema xmlns:xsd="http://www.w3.org/2001/XMLSchema" xmlns:xs="http://www.w3.org/2001/XMLSchema" xmlns:p="http://schemas.microsoft.com/office/2006/metadata/properties" xmlns:ns2="25086f38-4d7f-485e-abd0-3231a1949af1" targetNamespace="http://schemas.microsoft.com/office/2006/metadata/properties" ma:root="true" ma:fieldsID="4199d618e40b771415fed54e04ef54b6" ns2:_="">
    <xsd:import namespace="25086f38-4d7f-485e-abd0-3231a1949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87FF00-A7C0-49D6-9807-B43A752C2B8F}"/>
</file>

<file path=customXml/itemProps2.xml><?xml version="1.0" encoding="utf-8"?>
<ds:datastoreItem xmlns:ds="http://schemas.openxmlformats.org/officeDocument/2006/customXml" ds:itemID="{E1E0DC52-61C4-4A7F-88FB-6AF6CAC57390}"/>
</file>

<file path=customXml/itemProps3.xml><?xml version="1.0" encoding="utf-8"?>
<ds:datastoreItem xmlns:ds="http://schemas.openxmlformats.org/officeDocument/2006/customXml" ds:itemID="{2E4508E9-5949-4DD3-9B59-5C31E18707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WksAdmin</cp:lastModifiedBy>
  <cp:revision>0</cp:revision>
  <cp:lastPrinted>2018-05-08T17:31:54Z</cp:lastPrinted>
  <dcterms:created xsi:type="dcterms:W3CDTF">2018-05-04T18:06:57Z</dcterms:created>
  <dcterms:modified xsi:type="dcterms:W3CDTF">2018-05-08T17:32:20Z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