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51840" windowHeight="21120" tabRatio="600" firstSheet="0" autoFilterDateGrouping="1"/>
  </bookViews>
  <sheets>
    <sheet name="IncStmt-713" sheetId="1" state="visible" r:id="rId1"/>
  </sheets>
  <definedNames>
    <definedName name="_xlnm.Print_Titles" localSheetId="0">'IncStmt-713'!$1:$11</definedName>
  </definedNames>
  <calcPr calcId="191029" calcMode="autoNoTable" fullCalcOnLoad="1" iterate="1"/>
</workbook>
</file>

<file path=xl/styles.xml><?xml version="1.0" encoding="utf-8"?>
<styleSheet xmlns="http://schemas.openxmlformats.org/spreadsheetml/2006/main">
  <numFmts count="3">
    <numFmt numFmtId="164" formatCode="mmm\-yyyy"/>
    <numFmt numFmtId="165" formatCode="&quot;$&quot;#,##0_);\(&quot;$&quot;#,##0\)"/>
    <numFmt numFmtId="166" formatCode="0.0%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entury Gothic"/>
      <family val="2"/>
      <color theme="1"/>
      <sz val="11"/>
    </font>
    <font>
      <name val="Century Gothic"/>
      <family val="2"/>
      <b val="1"/>
      <color rgb="FFA50021"/>
      <sz val="16"/>
    </font>
    <font>
      <name val="Century Gothic"/>
      <family val="2"/>
      <b val="1"/>
      <color rgb="FF003C5A"/>
      <sz val="14"/>
    </font>
    <font>
      <name val="Century Gothic"/>
      <family val="2"/>
      <b val="1"/>
      <color rgb="FFA50021"/>
      <sz val="12"/>
    </font>
    <font>
      <name val="Century Gothic"/>
      <family val="2"/>
      <b val="1"/>
      <color theme="1"/>
      <sz val="12"/>
    </font>
    <font>
      <name val="Century Gothic"/>
      <family val="2"/>
      <b val="1"/>
      <color theme="1"/>
      <sz val="14"/>
    </font>
    <font>
      <name val="Century Gothic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999511703848384"/>
        <bgColor indexed="64"/>
      </patternFill>
    </fill>
    <fill>
      <patternFill patternType="solid">
        <fgColor theme="5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9" fillId="0" borderId="0"/>
    <xf numFmtId="0" fontId="9" fillId="0" borderId="0"/>
    <xf numFmtId="9" fontId="9" fillId="0" borderId="0"/>
  </cellStyleXfs>
  <cellXfs count="31">
    <xf numFmtId="0" fontId="0" fillId="0" borderId="0" pivotButton="0" quotePrefix="0" xfId="0"/>
    <xf numFmtId="39" fontId="0" fillId="0" borderId="0" applyAlignment="1" pivotButton="0" quotePrefix="0" xfId="0">
      <alignment horizontal="left"/>
    </xf>
    <xf numFmtId="39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Continuous"/>
    </xf>
    <xf numFmtId="0" fontId="0" fillId="3" borderId="0" pivotButton="0" quotePrefix="0" xfId="0"/>
    <xf numFmtId="164" fontId="1" fillId="2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0" fontId="2" fillId="0" borderId="0" pivotButton="0" quotePrefix="0" xfId="0"/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Continuous"/>
    </xf>
    <xf numFmtId="0" fontId="7" fillId="0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centerContinuous"/>
    </xf>
    <xf numFmtId="0" fontId="2" fillId="0" borderId="0" applyAlignment="1" pivotButton="0" quotePrefix="0" xfId="0">
      <alignment horizontal="centerContinuous"/>
    </xf>
    <xf numFmtId="0" fontId="9" fillId="0" borderId="0" pivotButton="0" quotePrefix="0" xfId="1"/>
    <xf numFmtId="37" fontId="0" fillId="0" borderId="0" applyAlignment="1" pivotButton="0" quotePrefix="0" xfId="0">
      <alignment horizontal="right"/>
    </xf>
    <xf numFmtId="37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0" fontId="10" fillId="0" borderId="0" applyAlignment="1" pivotButton="0" quotePrefix="0" xfId="2">
      <alignment horizontal="center"/>
    </xf>
    <xf numFmtId="166" fontId="0" fillId="0" borderId="0" applyAlignment="1" pivotButton="0" quotePrefix="0" xfId="2">
      <alignment horizontal="right"/>
    </xf>
    <xf numFmtId="166" fontId="0" fillId="0" borderId="0" applyAlignment="1" pivotButton="0" quotePrefix="0" xfId="2">
      <alignment horizontal="right"/>
    </xf>
    <xf numFmtId="165" fontId="0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Percent" xfId="2" builtinId="5"/>
  </cellStyles>
  <dxfs count="62">
    <dxf>
      <font>
        <b val="1"/>
      </font>
      <border>
        <bottom/>
      </border>
    </dxf>
    <dxf>
      <font>
        <b val="1"/>
        <i val="1"/>
      </font>
      <border>
        <bottom/>
      </border>
    </dxf>
    <dxf>
      <font>
        <b val="1"/>
      </font>
      <border>
        <top style="thin">
          <color auto="1"/>
        </top>
        <bottom/>
      </border>
    </dxf>
    <dxf>
      <font>
        <b val="1"/>
        <i val="1"/>
      </font>
      <border>
        <top style="thin">
          <color auto="1"/>
        </top>
        <bottom/>
      </border>
    </dxf>
    <dxf>
      <font>
        <b val="1"/>
      </font>
      <border>
        <top style="thin">
          <color auto="1"/>
        </top>
      </border>
    </dxf>
    <dxf>
      <font>
        <b val="1"/>
        <i val="1"/>
      </font>
      <border>
        <top style="thin">
          <color auto="1"/>
        </top>
      </border>
    </dxf>
    <dxf>
      <font>
        <b val="1"/>
      </font>
      <border>
        <bottom/>
      </border>
    </dxf>
    <dxf>
      <font>
        <b val="1"/>
        <i val="1"/>
      </font>
      <border>
        <bottom/>
      </border>
    </dxf>
    <dxf>
      <font>
        <b val="1"/>
      </font>
      <border>
        <top style="thin">
          <color auto="1"/>
        </top>
        <bottom/>
      </border>
    </dxf>
    <dxf>
      <font>
        <b val="1"/>
        <i val="1"/>
      </font>
      <border>
        <top style="thin">
          <color auto="1"/>
        </top>
        <bottom/>
      </border>
    </dxf>
    <dxf>
      <font>
        <b val="1"/>
      </font>
      <border>
        <top style="thin">
          <color auto="1"/>
        </top>
      </border>
    </dxf>
    <dxf>
      <font>
        <b val="1"/>
        <i val="1"/>
      </font>
      <border>
        <top style="thin">
          <color auto="1"/>
        </top>
      </border>
    </dxf>
    <dxf>
      <font>
        <u val="double"/>
      </font>
    </dxf>
    <dxf>
      <font>
        <b val="1"/>
      </font>
    </dxf>
    <dxf>
      <font>
        <u val="single"/>
      </font>
    </dxf>
    <dxf>
      <font>
        <b val="1"/>
        <u val="single"/>
      </font>
      <border>
        <left/>
        <right/>
        <top style="thin">
          <color auto="1"/>
        </top>
        <bottom/>
      </border>
    </dxf>
    <dxf>
      <font>
        <b val="1"/>
      </font>
      <numFmt numFmtId="30" formatCode="@"/>
      <border>
        <left/>
        <right/>
        <top/>
        <bottom style="thin">
          <color auto="1"/>
        </bottom>
      </border>
    </dxf>
    <dxf>
      <font/>
      <border>
        <bottom/>
      </border>
    </dxf>
    <dxf>
      <font>
        <i val="1"/>
      </font>
      <border>
        <bottom/>
      </border>
    </dxf>
    <dxf>
      <font>
        <b val="1"/>
      </font>
      <border>
        <bottom/>
      </border>
    </dxf>
    <dxf>
      <font>
        <b val="1"/>
        <i val="1"/>
      </font>
      <border>
        <bottom/>
      </border>
    </dxf>
    <dxf>
      <font/>
      <border>
        <top style="thin">
          <color auto="1"/>
        </top>
        <bottom/>
      </border>
    </dxf>
    <dxf>
      <font>
        <i val="1"/>
      </font>
      <border>
        <top style="thin">
          <color auto="1"/>
        </top>
        <bottom/>
      </border>
    </dxf>
    <dxf>
      <font>
        <b val="1"/>
      </font>
      <border>
        <top style="thin">
          <color auto="1"/>
        </top>
        <bottom/>
      </border>
    </dxf>
    <dxf>
      <font>
        <b val="1"/>
        <i val="1"/>
      </font>
      <border>
        <top style="thin">
          <color auto="1"/>
        </top>
        <bottom/>
      </border>
    </dxf>
    <dxf>
      <font/>
      <border>
        <top style="thin">
          <color auto="1"/>
        </top>
      </border>
    </dxf>
    <dxf>
      <font>
        <i val="1"/>
      </font>
      <border>
        <top style="thin">
          <color auto="1"/>
        </top>
      </border>
    </dxf>
    <dxf>
      <font>
        <b val="1"/>
      </font>
      <border>
        <top style="thin">
          <color auto="1"/>
        </top>
      </border>
    </dxf>
    <dxf>
      <font>
        <b val="1"/>
        <i val="1"/>
      </font>
      <border>
        <top style="thin">
          <color auto="1"/>
        </top>
      </border>
    </dxf>
    <dxf>
      <font>
        <b val="1"/>
        <i val="1"/>
      </font>
    </dxf>
    <dxf>
      <font>
        <i val="1"/>
      </font>
    </dxf>
    <dxf>
      <font>
        <b val="1"/>
      </font>
    </dxf>
    <dxf>
      <font/>
    </dxf>
    <dxf>
      <font>
        <b val="1"/>
      </font>
    </dxf>
    <dxf>
      <font>
        <b val="1"/>
      </font>
      <border>
        <bottom/>
      </border>
    </dxf>
    <dxf>
      <font>
        <b val="1"/>
        <i val="1"/>
      </font>
      <border>
        <bottom/>
      </border>
    </dxf>
    <dxf>
      <font>
        <b val="1"/>
      </font>
      <border>
        <top style="thin">
          <color auto="1"/>
        </top>
        <bottom/>
      </border>
    </dxf>
    <dxf>
      <font>
        <b val="1"/>
        <i val="1"/>
      </font>
      <border>
        <top style="thin">
          <color auto="1"/>
        </top>
        <bottom/>
      </border>
    </dxf>
    <dxf>
      <font>
        <b val="1"/>
      </font>
      <border>
        <top style="thin">
          <color auto="1"/>
        </top>
      </border>
    </dxf>
    <dxf>
      <font>
        <b val="1"/>
        <i val="1"/>
      </font>
      <border>
        <top style="thin">
          <color auto="1"/>
        </top>
      </border>
    </dxf>
    <dxf>
      <font>
        <u val="double"/>
      </font>
    </dxf>
    <dxf>
      <font>
        <b val="1"/>
      </font>
    </dxf>
    <dxf>
      <font>
        <u val="single"/>
      </font>
    </dxf>
    <dxf>
      <font>
        <b val="1"/>
        <u val="single"/>
      </font>
      <border>
        <left/>
        <right/>
        <top style="thin">
          <color auto="1"/>
        </top>
        <bottom/>
      </border>
    </dxf>
    <dxf>
      <font>
        <b val="1"/>
      </font>
      <numFmt numFmtId="30" formatCode="@"/>
      <border>
        <left/>
        <right/>
        <top/>
        <bottom style="thin">
          <color auto="1"/>
        </bottom>
      </border>
    </dxf>
    <dxf>
      <font/>
      <border>
        <bottom/>
      </border>
    </dxf>
    <dxf>
      <font>
        <i val="1"/>
      </font>
      <border>
        <bottom/>
      </border>
    </dxf>
    <dxf>
      <font>
        <b val="1"/>
      </font>
      <border>
        <bottom/>
      </border>
    </dxf>
    <dxf>
      <font>
        <b val="1"/>
        <i val="1"/>
      </font>
      <border>
        <bottom/>
      </border>
    </dxf>
    <dxf>
      <font/>
      <border>
        <top style="thin">
          <color auto="1"/>
        </top>
        <bottom/>
      </border>
    </dxf>
    <dxf>
      <font>
        <i val="1"/>
      </font>
      <border>
        <top style="thin">
          <color auto="1"/>
        </top>
        <bottom/>
      </border>
    </dxf>
    <dxf>
      <font>
        <b val="1"/>
      </font>
      <border>
        <top style="thin">
          <color auto="1"/>
        </top>
        <bottom/>
      </border>
    </dxf>
    <dxf>
      <font>
        <b val="1"/>
        <i val="1"/>
      </font>
      <border>
        <top style="thin">
          <color auto="1"/>
        </top>
        <bottom/>
      </border>
    </dxf>
    <dxf>
      <font/>
      <border>
        <top style="thin">
          <color auto="1"/>
        </top>
      </border>
    </dxf>
    <dxf>
      <font>
        <i val="1"/>
      </font>
      <border>
        <top style="thin">
          <color auto="1"/>
        </top>
      </border>
    </dxf>
    <dxf>
      <font>
        <b val="1"/>
      </font>
      <border>
        <top style="thin">
          <color auto="1"/>
        </top>
      </border>
    </dxf>
    <dxf>
      <font>
        <b val="1"/>
        <i val="1"/>
      </font>
      <border>
        <top style="thin">
          <color auto="1"/>
        </top>
      </border>
    </dxf>
    <dxf>
      <font>
        <b val="1"/>
        <i val="1"/>
      </font>
    </dxf>
    <dxf>
      <font>
        <i val="1"/>
      </font>
    </dxf>
    <dxf>
      <font>
        <b val="1"/>
      </font>
    </dxf>
    <dxf>
      <font/>
    </dxf>
    <dxf>
      <font>
        <b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2</col>
      <colOff>1299793</colOff>
      <row>1</row>
      <rowOff>208700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1304925" cy="3333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Q162"/>
  <sheetViews>
    <sheetView zoomScaleSheetLayoutView="115" workbookViewId="0">
      <pane xSplit="3" ySplit="11" topLeftCell="D12" activePane="bottomRight" state="frozen"/>
      <selection pane="topRight" activeCell="D1" sqref="D1"/>
      <selection pane="bottomLeft" activeCell="A11" sqref="A11"/>
      <selection pane="bottomRight" activeCell="J22" sqref="J22"/>
    </sheetView>
  </sheetViews>
  <sheetFormatPr baseColWidth="8" defaultRowHeight="15"/>
  <cols>
    <col width="0.140625" customWidth="1" min="1" max="1"/>
    <col hidden="1" width="14.85546875" customWidth="1" min="2" max="2"/>
    <col width="45.7109375" customWidth="1" min="3" max="3"/>
    <col width="10.7109375" customWidth="1" min="4" max="16"/>
    <col width="0.140625" customWidth="1" min="17" max="17"/>
  </cols>
  <sheetData>
    <row r="1" ht="9.949999999999999" customHeight="1"/>
    <row r="2" ht="21" customHeight="1" thickBot="1">
      <c r="A2" s="12" t="n"/>
      <c r="B2" s="13" t="n"/>
      <c r="C2" s="13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5">
        <f>'Config-713'!$C$7</f>
        <v/>
      </c>
    </row>
    <row r="3" ht="9.949999999999999" customHeight="1" thickTop="1">
      <c r="A3" s="16" t="n"/>
      <c r="B3" s="16" t="n"/>
      <c r="C3" s="16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</row>
    <row r="4" ht="18" customHeight="1">
      <c r="A4" s="18">
        <f>"Income Statement ("&amp;'Config-713'!$C$12&amp;" months)"</f>
        <v/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</row>
    <row r="5" ht="16.5" customHeight="1">
      <c r="A5" s="20">
        <f>"Period : "&amp;'Config-713'!$C$10</f>
        <v/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6.5" customHeight="1">
      <c r="A6" s="20">
        <f>"Books = "&amp;'Config-713'!$C$11</f>
        <v/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</row>
    <row r="7"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</row>
    <row r="8" ht="9.75" customHeight="1"/>
    <row r="9" hidden="1" ht="15" customHeight="1">
      <c r="A9" s="6">
        <f>IF('YSROptions-713'!$B$3="Y","Hide",IF('YSROptions-713'!$B$3="N","Show",""))</f>
        <v/>
      </c>
      <c r="B9" s="6">
        <f>IF('YSROptions-713'!$B$3="Y","Hide",IF('YSROptions-713'!$B$3="N","Show",""))</f>
        <v/>
      </c>
      <c r="C9" s="6">
        <f>IF('YSROptions-713'!$B$4="Y","Hide",IF('YSROptions-713'!$B$4="N","Show",""))</f>
        <v/>
      </c>
      <c r="D9" s="6">
        <f>IF('YSROptions-713'!$C$7="Y","Hide",IF('YSROptions-713'!$C$7="N","Show",""))</f>
        <v/>
      </c>
      <c r="E9" s="6">
        <f>IF('YSROptions-713'!$C$9="Y","Hide",IF('YSROptions-713'!$C$9="N","Show",""))</f>
        <v/>
      </c>
      <c r="F9" s="6">
        <f>IF('YSROptions-713'!$C$11="Y","Hide",IF('YSROptions-713'!$C$11="N","Show",""))</f>
        <v/>
      </c>
      <c r="G9" s="6">
        <f>IF('YSROptions-713'!$C$13="Y","Hide",IF('YSROptions-713'!$C$13="N","Show",""))</f>
        <v/>
      </c>
      <c r="H9" s="6">
        <f>IF('YSROptions-713'!$C$15="Y","Hide",IF('YSROptions-713'!$C$15="N","Show",""))</f>
        <v/>
      </c>
      <c r="I9" s="6">
        <f>IF('YSROptions-713'!$C$17="Y","Hide",IF('YSROptions-713'!$C$17="N","Show",""))</f>
        <v/>
      </c>
      <c r="J9" s="6">
        <f>IF('YSROptions-713'!$C$19="Y","Hide",IF('YSROptions-713'!$C$19="N","Show",""))</f>
        <v/>
      </c>
      <c r="K9" s="6">
        <f>IF('YSROptions-713'!$C$21="Y","Hide",IF('YSROptions-713'!$C$21="N","Show",""))</f>
        <v/>
      </c>
      <c r="L9" s="6">
        <f>IF('YSROptions-713'!$C$23="Y","Hide",IF('YSROptions-713'!$C$23="N","Show",""))</f>
        <v/>
      </c>
      <c r="M9" s="6">
        <f>IF('YSROptions-713'!$C$25="Y","Hide",IF('YSROptions-713'!$C$25="N","Show",""))</f>
        <v/>
      </c>
      <c r="N9" s="6">
        <f>IF('YSROptions-713'!$C$27="Y","Hide",IF('YSROptions-713'!$C$27="N","Show",""))</f>
        <v/>
      </c>
      <c r="O9" s="6">
        <f>IF('YSROptions-713'!$B$29="Y","Hide",IF('YSROptions-713'!$B$29="N","Show",""))</f>
        <v/>
      </c>
      <c r="P9" s="6">
        <f>IF('YSROptions-713'!$B$53="Y","Hide",IF('YSROptions-713'!$B$53="N","Show",""))</f>
        <v/>
      </c>
      <c r="Q9" s="6">
        <f>IF('YSROptions-713'!$B$54="Y","Hide",IF('YSROptions-713'!$B$54="N","Show",""))</f>
        <v/>
      </c>
    </row>
    <row r="10">
      <c r="B10" s="3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inlineStr">
        <is>
          <t>12 Month</t>
        </is>
      </c>
      <c r="Q10" s="4" t="n"/>
    </row>
    <row r="11" ht="16.15" customHeight="1">
      <c r="B11" s="3" t="inlineStr">
        <is>
          <t>Account Code</t>
        </is>
      </c>
      <c r="C11" s="3" t="inlineStr">
        <is>
          <t>Description</t>
        </is>
      </c>
      <c r="D11" s="7">
        <f>$O$11-(31*11)</f>
        <v/>
      </c>
      <c r="E11" s="7">
        <f>$O$11-(31*10)</f>
        <v/>
      </c>
      <c r="F11" s="7">
        <f>$O$11-(31*9)</f>
        <v/>
      </c>
      <c r="G11" s="7">
        <f>$O$11-(31*8)</f>
        <v/>
      </c>
      <c r="H11" s="7">
        <f>$O$11-(31*7)</f>
        <v/>
      </c>
      <c r="I11" s="7">
        <f>$O$11-(31*6)</f>
        <v/>
      </c>
      <c r="J11" s="7">
        <f>$O$11-(31*5)</f>
        <v/>
      </c>
      <c r="K11" s="7">
        <f>$O$11-(31*4)</f>
        <v/>
      </c>
      <c r="L11" s="7">
        <f>$O$11-(31*3)</f>
        <v/>
      </c>
      <c r="M11" s="7">
        <f>$O$11-(31*2)</f>
        <v/>
      </c>
      <c r="N11" s="7">
        <f>$O$11-(31*1)</f>
        <v/>
      </c>
      <c r="O11" s="7" t="n">
        <v>45351</v>
      </c>
      <c r="P11" s="4" t="inlineStr">
        <is>
          <t>Total</t>
        </is>
      </c>
      <c r="Q11" s="4" t="n"/>
    </row>
    <row r="12">
      <c r="B12" s="1" t="n"/>
      <c r="C12" s="1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4" t="n"/>
      <c r="P12" s="24">
        <f>IF($O12&lt;&gt;"",SUM(D12:O12),"")</f>
        <v/>
      </c>
      <c r="Q12" s="2" t="n"/>
    </row>
    <row r="13">
      <c r="B13" s="1" t="inlineStr">
        <is>
          <t>41100</t>
        </is>
      </c>
      <c r="C13" s="1" t="inlineStr">
        <is>
          <t xml:space="preserve"> RESIDENTIAL INCOME</t>
        </is>
      </c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4" t="n"/>
      <c r="P13" s="24">
        <f>IF($O13&lt;&gt;"",SUM(D13:O13),"")</f>
        <v/>
      </c>
      <c r="Q13" s="2" t="n"/>
    </row>
    <row r="14">
      <c r="B14" s="1" t="inlineStr">
        <is>
          <t>41104</t>
        </is>
      </c>
      <c r="C14" s="1" t="inlineStr">
        <is>
          <t xml:space="preserve">    Market Rents</t>
        </is>
      </c>
      <c r="D14" s="23" t="n">
        <v>534288</v>
      </c>
      <c r="E14" s="23" t="n">
        <v>504688</v>
      </c>
      <c r="F14" s="23" t="n">
        <v>507910</v>
      </c>
      <c r="G14" s="23" t="n">
        <v>507910</v>
      </c>
      <c r="H14" s="23" t="n">
        <v>513235</v>
      </c>
      <c r="I14" s="23" t="n">
        <v>513235</v>
      </c>
      <c r="J14" s="23" t="n">
        <v>513235</v>
      </c>
      <c r="K14" s="23" t="n">
        <v>513235</v>
      </c>
      <c r="L14" s="23" t="n">
        <v>513235</v>
      </c>
      <c r="M14" s="23" t="n">
        <v>499360</v>
      </c>
      <c r="N14" s="23" t="n">
        <v>499360</v>
      </c>
      <c r="O14" s="23" t="n">
        <v>503240</v>
      </c>
      <c r="P14" s="24">
        <f>IF($O14&lt;&gt;"",SUM(D14:O14),"")</f>
        <v/>
      </c>
      <c r="Q14" s="2" t="n"/>
    </row>
    <row r="15">
      <c r="B15" s="1" t="inlineStr">
        <is>
          <t>41110</t>
        </is>
      </c>
      <c r="C15" s="1" t="inlineStr">
        <is>
          <t xml:space="preserve">    Vacancy</t>
        </is>
      </c>
      <c r="D15" s="23" t="n">
        <v>-491897.1</v>
      </c>
      <c r="E15" s="23" t="n">
        <v>-452022.26</v>
      </c>
      <c r="F15" s="23" t="n">
        <v>-415390.21</v>
      </c>
      <c r="G15" s="23" t="n">
        <v>-374225.09</v>
      </c>
      <c r="H15" s="23" t="n">
        <v>-331412.23</v>
      </c>
      <c r="I15" s="23" t="n">
        <v>-315762.17</v>
      </c>
      <c r="J15" s="23" t="n">
        <v>-287662.46</v>
      </c>
      <c r="K15" s="23" t="n">
        <v>-269314.29</v>
      </c>
      <c r="L15" s="23" t="n">
        <v>-254112.76</v>
      </c>
      <c r="M15" s="23" t="n">
        <v>-235744.13</v>
      </c>
      <c r="N15" s="23" t="n">
        <v>-219437.56</v>
      </c>
      <c r="O15" s="23" t="n">
        <v>-199689.39</v>
      </c>
      <c r="P15" s="24">
        <f>IF($O15&lt;&gt;"",SUM(D15:O15),"")</f>
        <v/>
      </c>
      <c r="Q15" s="2" t="n"/>
    </row>
    <row r="16">
      <c r="B16" s="1" t="inlineStr">
        <is>
          <t>41120</t>
        </is>
      </c>
      <c r="C16" s="1" t="inlineStr">
        <is>
          <t xml:space="preserve">    Loss to Lease</t>
        </is>
      </c>
      <c r="D16" s="23" t="n">
        <v>-2175.5</v>
      </c>
      <c r="E16" s="23" t="n">
        <v>250</v>
      </c>
      <c r="F16" s="23" t="n">
        <v>-3366</v>
      </c>
      <c r="G16" s="23" t="n">
        <v>-3689</v>
      </c>
      <c r="H16" s="23" t="n">
        <v>-6515</v>
      </c>
      <c r="I16" s="23" t="n">
        <v>-6265</v>
      </c>
      <c r="J16" s="23" t="n">
        <v>-6165</v>
      </c>
      <c r="K16" s="23" t="n">
        <v>-5805</v>
      </c>
      <c r="L16" s="23" t="n">
        <v>-5855</v>
      </c>
      <c r="M16" s="23" t="n">
        <v>-6227</v>
      </c>
      <c r="N16" s="23" t="n">
        <v>-5906.5</v>
      </c>
      <c r="O16" s="23" t="n">
        <v>-8392.5</v>
      </c>
      <c r="P16" s="24">
        <f>IF($O16&lt;&gt;"",SUM(D16:O16),"")</f>
        <v/>
      </c>
      <c r="Q16" s="2" t="n"/>
    </row>
    <row r="17">
      <c r="B17" s="1" t="inlineStr">
        <is>
          <t>41130</t>
        </is>
      </c>
      <c r="C17" s="1" t="inlineStr">
        <is>
          <t xml:space="preserve">    Concessions</t>
        </is>
      </c>
      <c r="D17" s="23" t="n">
        <v>-18993.9</v>
      </c>
      <c r="E17" s="23" t="n">
        <v>-12508.07</v>
      </c>
      <c r="F17" s="23" t="n">
        <v>-24984.01</v>
      </c>
      <c r="G17" s="23" t="n">
        <v>-45516.69</v>
      </c>
      <c r="H17" s="23" t="n">
        <v>-37691.11</v>
      </c>
      <c r="I17" s="23" t="n">
        <v>-17839.24</v>
      </c>
      <c r="J17" s="23" t="n">
        <v>-15429.53</v>
      </c>
      <c r="K17" s="23" t="n">
        <v>-29870.75</v>
      </c>
      <c r="L17" s="23" t="n">
        <v>-26655.75</v>
      </c>
      <c r="M17" s="23" t="n">
        <v>-4855</v>
      </c>
      <c r="N17" s="23" t="n">
        <v>-18073.7</v>
      </c>
      <c r="O17" s="23" t="n">
        <v>-32448.1</v>
      </c>
      <c r="P17" s="24">
        <f>IF($O17&lt;&gt;"",SUM(D17:O17),"")</f>
        <v/>
      </c>
      <c r="Q17" s="2" t="n"/>
    </row>
    <row r="18">
      <c r="B18" s="1" t="inlineStr">
        <is>
          <t>41140</t>
        </is>
      </c>
      <c r="C18" s="1" t="inlineStr">
        <is>
          <t xml:space="preserve">    Employee Rents</t>
        </is>
      </c>
      <c r="D18" s="23" t="n">
        <v>0</v>
      </c>
      <c r="E18" s="23" t="n">
        <v>0</v>
      </c>
      <c r="F18" s="23" t="n">
        <v>0</v>
      </c>
      <c r="G18" s="23" t="n">
        <v>0</v>
      </c>
      <c r="H18" s="23" t="n">
        <v>0</v>
      </c>
      <c r="I18" s="23" t="n">
        <v>0</v>
      </c>
      <c r="J18" s="23" t="n">
        <v>0</v>
      </c>
      <c r="K18" s="23" t="n">
        <v>0</v>
      </c>
      <c r="L18" s="23" t="n">
        <v>0</v>
      </c>
      <c r="M18" s="23" t="n">
        <v>0</v>
      </c>
      <c r="N18" s="23" t="n">
        <v>-1573.5</v>
      </c>
      <c r="O18" s="23" t="n">
        <v>-1573.5</v>
      </c>
      <c r="P18" s="24">
        <f>IF($O18&lt;&gt;"",SUM(D18:O18),"")</f>
        <v/>
      </c>
      <c r="Q18" s="2" t="n"/>
    </row>
    <row r="19">
      <c r="B19" s="1" t="inlineStr">
        <is>
          <t>41150</t>
        </is>
      </c>
      <c r="C19" s="1" t="inlineStr">
        <is>
          <t xml:space="preserve">    Premiums</t>
        </is>
      </c>
      <c r="D19" s="23" t="n">
        <v>54.84</v>
      </c>
      <c r="E19" s="23" t="n">
        <v>0</v>
      </c>
      <c r="F19" s="23" t="n">
        <v>509.68</v>
      </c>
      <c r="G19" s="23" t="n">
        <v>300</v>
      </c>
      <c r="H19" s="23" t="n">
        <v>125.81</v>
      </c>
      <c r="I19" s="23" t="n">
        <v>222.58</v>
      </c>
      <c r="J19" s="23" t="n">
        <v>253.33</v>
      </c>
      <c r="K19" s="23" t="n">
        <v>100</v>
      </c>
      <c r="L19" s="23" t="n">
        <v>100</v>
      </c>
      <c r="M19" s="23" t="n">
        <v>100</v>
      </c>
      <c r="N19" s="23" t="n">
        <v>235.48</v>
      </c>
      <c r="O19" s="23" t="n">
        <v>810.34</v>
      </c>
      <c r="P19" s="24">
        <f>IF($O19&lt;&gt;"",SUM(D19:O19),"")</f>
        <v/>
      </c>
      <c r="Q19" s="2" t="n"/>
    </row>
    <row r="20">
      <c r="B20" s="1" t="inlineStr">
        <is>
          <t>41165</t>
        </is>
      </c>
      <c r="C20" s="1" t="inlineStr">
        <is>
          <t xml:space="preserve">    Write Offs</t>
        </is>
      </c>
      <c r="D20" s="23" t="n">
        <v>0</v>
      </c>
      <c r="E20" s="23" t="n">
        <v>-3210.67</v>
      </c>
      <c r="F20" s="23" t="n">
        <v>0</v>
      </c>
      <c r="G20" s="23" t="n">
        <v>0</v>
      </c>
      <c r="H20" s="23" t="n">
        <v>0</v>
      </c>
      <c r="I20" s="23" t="n">
        <v>-3407.14</v>
      </c>
      <c r="J20" s="23" t="n">
        <v>0</v>
      </c>
      <c r="K20" s="23" t="n">
        <v>-698.6</v>
      </c>
      <c r="L20" s="23" t="n">
        <v>-723.0700000000001</v>
      </c>
      <c r="M20" s="23" t="n">
        <v>0</v>
      </c>
      <c r="N20" s="23" t="n">
        <v>0</v>
      </c>
      <c r="O20" s="23" t="n">
        <v>-3331.95</v>
      </c>
      <c r="P20" s="24">
        <f>IF($O20&lt;&gt;"",SUM(D20:O20),"")</f>
        <v/>
      </c>
      <c r="Q20" s="2" t="n"/>
    </row>
    <row r="21">
      <c r="B21" s="1" t="inlineStr">
        <is>
          <t>41167</t>
        </is>
      </c>
      <c r="C21" s="1" t="inlineStr">
        <is>
          <t xml:space="preserve">    Forfeited Deposits</t>
        </is>
      </c>
      <c r="D21" s="23" t="n">
        <v>48.9</v>
      </c>
      <c r="E21" s="23" t="n">
        <v>300</v>
      </c>
      <c r="F21" s="23" t="n">
        <v>398.9</v>
      </c>
      <c r="G21" s="23" t="n">
        <v>150</v>
      </c>
      <c r="H21" s="23" t="n">
        <v>150</v>
      </c>
      <c r="I21" s="23" t="n">
        <v>600</v>
      </c>
      <c r="J21" s="23" t="n">
        <v>548.9</v>
      </c>
      <c r="K21" s="23" t="n">
        <v>450</v>
      </c>
      <c r="L21" s="23" t="n">
        <v>0</v>
      </c>
      <c r="M21" s="23" t="n">
        <v>150</v>
      </c>
      <c r="N21" s="23" t="n">
        <v>0</v>
      </c>
      <c r="O21" s="23" t="n">
        <v>300</v>
      </c>
      <c r="P21" s="24">
        <f>IF($O21&lt;&gt;"",SUM(D21:O21),"")</f>
        <v/>
      </c>
      <c r="Q21" s="2" t="n"/>
    </row>
    <row r="22">
      <c r="B22" s="1" t="inlineStr">
        <is>
          <t>41199</t>
        </is>
      </c>
      <c r="C22" s="1" t="inlineStr">
        <is>
          <t xml:space="preserve">      TOTAL RESIDENTIAL INCOME</t>
        </is>
      </c>
      <c r="D22" s="23" t="n">
        <v>21325.24</v>
      </c>
      <c r="E22" s="23" t="n">
        <v>37497</v>
      </c>
      <c r="F22" s="23" t="n">
        <v>65078.36</v>
      </c>
      <c r="G22" s="23" t="n">
        <v>84929.22</v>
      </c>
      <c r="H22" s="23" t="n">
        <v>137892.47</v>
      </c>
      <c r="I22" s="23" t="n">
        <v>170784.03</v>
      </c>
      <c r="J22" s="23" t="n">
        <v>204780.24</v>
      </c>
      <c r="K22" s="23" t="n">
        <v>208096.36</v>
      </c>
      <c r="L22" s="23" t="n">
        <v>225988.42</v>
      </c>
      <c r="M22" s="23" t="n">
        <v>252783.87</v>
      </c>
      <c r="N22" s="23" t="n">
        <v>254604.22</v>
      </c>
      <c r="O22" s="23" t="n">
        <v>258914.9</v>
      </c>
      <c r="P22" s="24">
        <f>IF($O22&lt;&gt;"",SUM(D22:O22),"")</f>
        <v/>
      </c>
      <c r="Q22" s="2" t="n"/>
    </row>
    <row r="23">
      <c r="B23" s="1" t="n"/>
      <c r="C23" s="1" t="n"/>
      <c r="D23" s="23" t="n"/>
      <c r="E23" s="23" t="n"/>
      <c r="F23" s="23" t="n"/>
      <c r="G23" s="23" t="n"/>
      <c r="H23" s="23" t="n"/>
      <c r="I23" s="23" t="n"/>
      <c r="J23" s="23" t="n"/>
      <c r="K23" s="23" t="n"/>
      <c r="L23" s="23" t="n"/>
      <c r="M23" s="23" t="n"/>
      <c r="N23" s="23" t="n"/>
      <c r="O23" s="23" t="n"/>
      <c r="P23" s="24">
        <f>IF($O23&lt;&gt;"",SUM(D23:O23),"")</f>
        <v/>
      </c>
      <c r="Q23" s="2" t="n"/>
    </row>
    <row r="24">
      <c r="B24" s="1" t="inlineStr">
        <is>
          <t>44000</t>
        </is>
      </c>
      <c r="C24" s="1" t="inlineStr">
        <is>
          <t xml:space="preserve"> ANCILLARY INCOME</t>
        </is>
      </c>
      <c r="D24" s="23" t="n"/>
      <c r="E24" s="23" t="n"/>
      <c r="F24" s="23" t="n"/>
      <c r="G24" s="23" t="n"/>
      <c r="H24" s="23" t="n"/>
      <c r="I24" s="23" t="n"/>
      <c r="J24" s="23" t="n"/>
      <c r="K24" s="23" t="n"/>
      <c r="L24" s="23" t="n"/>
      <c r="M24" s="23" t="n"/>
      <c r="N24" s="23" t="n"/>
      <c r="O24" s="23" t="n"/>
      <c r="P24" s="24">
        <f>IF($O24&lt;&gt;"",SUM(D24:O24),"")</f>
        <v/>
      </c>
      <c r="Q24" s="2" t="n"/>
    </row>
    <row r="25">
      <c r="B25" s="1" t="inlineStr">
        <is>
          <t>44120</t>
        </is>
      </c>
      <c r="C25" s="1" t="inlineStr">
        <is>
          <t xml:space="preserve">    Rent Garages</t>
        </is>
      </c>
      <c r="D25" s="23" t="n">
        <v>560.8099999999999</v>
      </c>
      <c r="E25" s="23" t="n">
        <v>922</v>
      </c>
      <c r="F25" s="23" t="n">
        <v>1618.06</v>
      </c>
      <c r="G25" s="23" t="n">
        <v>3316.5</v>
      </c>
      <c r="H25" s="23" t="n">
        <v>4730.32</v>
      </c>
      <c r="I25" s="23" t="n">
        <v>5065.15</v>
      </c>
      <c r="J25" s="23" t="n">
        <v>5214.5</v>
      </c>
      <c r="K25" s="23" t="n">
        <v>5601.29</v>
      </c>
      <c r="L25" s="23" t="n">
        <v>5265.5</v>
      </c>
      <c r="M25" s="23" t="n">
        <v>5423.23</v>
      </c>
      <c r="N25" s="23" t="n">
        <v>5370</v>
      </c>
      <c r="O25" s="23" t="n">
        <v>5488.97</v>
      </c>
      <c r="P25" s="24">
        <f>IF($O25&lt;&gt;"",SUM(D25:O25),"")</f>
        <v/>
      </c>
      <c r="Q25" s="2" t="n"/>
    </row>
    <row r="26">
      <c r="B26" s="1" t="inlineStr">
        <is>
          <t>44125</t>
        </is>
      </c>
      <c r="C26" s="1" t="inlineStr">
        <is>
          <t xml:space="preserve">    Parking Space</t>
        </is>
      </c>
      <c r="D26" s="23" t="n">
        <v>175.16</v>
      </c>
      <c r="E26" s="23" t="n">
        <v>227.24</v>
      </c>
      <c r="F26" s="23" t="n">
        <v>310.18</v>
      </c>
      <c r="G26" s="23" t="n">
        <v>424.5</v>
      </c>
      <c r="H26" s="23" t="n">
        <v>630.28</v>
      </c>
      <c r="I26" s="23" t="n">
        <v>773.22</v>
      </c>
      <c r="J26" s="23" t="n">
        <v>1022</v>
      </c>
      <c r="K26" s="23" t="n">
        <v>1086.27</v>
      </c>
      <c r="L26" s="23" t="n">
        <v>1182</v>
      </c>
      <c r="M26" s="23" t="n">
        <v>1246.94</v>
      </c>
      <c r="N26" s="23" t="n">
        <v>1356.78</v>
      </c>
      <c r="O26" s="23" t="n">
        <v>1410.53</v>
      </c>
      <c r="P26" s="24">
        <f>IF($O26&lt;&gt;"",SUM(D26:O26),"")</f>
        <v/>
      </c>
      <c r="Q26" s="2" t="n"/>
    </row>
    <row r="27">
      <c r="B27" s="1" t="inlineStr">
        <is>
          <t>44126</t>
        </is>
      </c>
      <c r="C27" s="1" t="inlineStr">
        <is>
          <t xml:space="preserve">    Damage/Cleaning Fees</t>
        </is>
      </c>
      <c r="D27" s="23" t="n">
        <v>0</v>
      </c>
      <c r="E27" s="23" t="n">
        <v>420</v>
      </c>
      <c r="F27" s="23" t="n">
        <v>0</v>
      </c>
      <c r="G27" s="23" t="n">
        <v>0</v>
      </c>
      <c r="H27" s="23" t="n">
        <v>170</v>
      </c>
      <c r="I27" s="23" t="n">
        <v>120</v>
      </c>
      <c r="J27" s="23" t="n">
        <v>220</v>
      </c>
      <c r="K27" s="23" t="n">
        <v>55</v>
      </c>
      <c r="L27" s="23" t="n">
        <v>200</v>
      </c>
      <c r="M27" s="23" t="n">
        <v>520</v>
      </c>
      <c r="N27" s="23" t="n">
        <v>715</v>
      </c>
      <c r="O27" s="23" t="n">
        <v>1400.16</v>
      </c>
      <c r="P27" s="24">
        <f>IF($O27&lt;&gt;"",SUM(D27:O27),"")</f>
        <v/>
      </c>
      <c r="Q27" s="2" t="n"/>
    </row>
    <row r="28">
      <c r="B28" s="1" t="inlineStr">
        <is>
          <t>44130</t>
        </is>
      </c>
      <c r="C28" s="1" t="inlineStr">
        <is>
          <t xml:space="preserve">    Rent Storage</t>
        </is>
      </c>
      <c r="D28" s="23" t="n">
        <v>0</v>
      </c>
      <c r="E28" s="23" t="n">
        <v>0</v>
      </c>
      <c r="F28" s="23" t="n">
        <v>0</v>
      </c>
      <c r="G28" s="23" t="n">
        <v>0</v>
      </c>
      <c r="H28" s="23" t="n">
        <v>0</v>
      </c>
      <c r="I28" s="23" t="n">
        <v>0</v>
      </c>
      <c r="J28" s="23" t="n">
        <v>40</v>
      </c>
      <c r="K28" s="23" t="n">
        <v>75</v>
      </c>
      <c r="L28" s="23" t="n">
        <v>75</v>
      </c>
      <c r="M28" s="23" t="n">
        <v>75</v>
      </c>
      <c r="N28" s="23" t="n">
        <v>75</v>
      </c>
      <c r="O28" s="23" t="n">
        <v>75</v>
      </c>
      <c r="P28" s="24">
        <f>IF($O28&lt;&gt;"",SUM(D28:O28),"")</f>
        <v/>
      </c>
      <c r="Q28" s="2" t="n"/>
    </row>
    <row r="29">
      <c r="B29" s="1" t="inlineStr">
        <is>
          <t>44151</t>
        </is>
      </c>
      <c r="C29" s="1" t="inlineStr">
        <is>
          <t xml:space="preserve">    Buy Out Fees</t>
        </is>
      </c>
      <c r="D29" s="23" t="n">
        <v>0</v>
      </c>
      <c r="E29" s="23" t="n">
        <v>0</v>
      </c>
      <c r="F29" s="23" t="n">
        <v>0</v>
      </c>
      <c r="G29" s="23" t="n">
        <v>0</v>
      </c>
      <c r="H29" s="23" t="n">
        <v>0</v>
      </c>
      <c r="I29" s="23" t="n">
        <v>3505.55</v>
      </c>
      <c r="J29" s="23" t="n">
        <v>1843.69</v>
      </c>
      <c r="K29" s="23" t="n">
        <v>2373.28</v>
      </c>
      <c r="L29" s="23" t="n">
        <v>1868</v>
      </c>
      <c r="M29" s="23" t="n">
        <v>6555.56</v>
      </c>
      <c r="N29" s="23" t="n">
        <v>1624.98</v>
      </c>
      <c r="O29" s="23" t="n">
        <v>1700</v>
      </c>
      <c r="P29" s="24">
        <f>IF($O29&lt;&gt;"",SUM(D29:O29),"")</f>
        <v/>
      </c>
      <c r="Q29" s="2" t="n"/>
    </row>
    <row r="30">
      <c r="B30" s="1" t="inlineStr">
        <is>
          <t>44156</t>
        </is>
      </c>
      <c r="C30" s="1" t="inlineStr">
        <is>
          <t xml:space="preserve">    Amenity</t>
        </is>
      </c>
      <c r="D30" s="23" t="n">
        <v>643.55</v>
      </c>
      <c r="E30" s="23" t="n">
        <v>642.38</v>
      </c>
      <c r="F30" s="23" t="n">
        <v>1387.52</v>
      </c>
      <c r="G30" s="23" t="n">
        <v>2287.4</v>
      </c>
      <c r="H30" s="23" t="n">
        <v>3221.01</v>
      </c>
      <c r="I30" s="23" t="n">
        <v>3659.97</v>
      </c>
      <c r="J30" s="23" t="n">
        <v>4293.8</v>
      </c>
      <c r="K30" s="23" t="n">
        <v>4693.52</v>
      </c>
      <c r="L30" s="23" t="n">
        <v>5005.5</v>
      </c>
      <c r="M30" s="23" t="n">
        <v>5098.12</v>
      </c>
      <c r="N30" s="23" t="n">
        <v>5523.8</v>
      </c>
      <c r="O30" s="23" t="n">
        <v>6018.35</v>
      </c>
      <c r="P30" s="24">
        <f>IF($O30&lt;&gt;"",SUM(D30:O30),"")</f>
        <v/>
      </c>
      <c r="Q30" s="2" t="n"/>
    </row>
    <row r="31">
      <c r="B31" s="1" t="inlineStr">
        <is>
          <t>44160</t>
        </is>
      </c>
      <c r="C31" s="1" t="inlineStr">
        <is>
          <t xml:space="preserve">    Rent Pets</t>
        </is>
      </c>
      <c r="D31" s="23" t="n">
        <v>71.13</v>
      </c>
      <c r="E31" s="23" t="n">
        <v>105</v>
      </c>
      <c r="F31" s="23" t="n">
        <v>97.09999999999999</v>
      </c>
      <c r="G31" s="23" t="n">
        <v>164.5</v>
      </c>
      <c r="H31" s="23" t="n">
        <v>175</v>
      </c>
      <c r="I31" s="23" t="n">
        <v>140</v>
      </c>
      <c r="J31" s="23" t="n">
        <v>142.34</v>
      </c>
      <c r="K31" s="23" t="n">
        <v>438.07</v>
      </c>
      <c r="L31" s="23" t="n">
        <v>420</v>
      </c>
      <c r="M31" s="23" t="n">
        <v>420</v>
      </c>
      <c r="N31" s="23" t="n">
        <v>420</v>
      </c>
      <c r="O31" s="23" t="n">
        <v>456.21</v>
      </c>
      <c r="P31" s="24">
        <f>IF($O31&lt;&gt;"",SUM(D31:O31),"")</f>
        <v/>
      </c>
      <c r="Q31" s="2" t="n"/>
    </row>
    <row r="32">
      <c r="B32" s="1" t="inlineStr">
        <is>
          <t>44231</t>
        </is>
      </c>
      <c r="C32" s="1" t="inlineStr">
        <is>
          <t xml:space="preserve">    Non Refundable Fees</t>
        </is>
      </c>
      <c r="D32" s="23" t="n">
        <v>3552.6</v>
      </c>
      <c r="E32" s="23" t="n">
        <v>3950</v>
      </c>
      <c r="F32" s="23" t="n">
        <v>7150</v>
      </c>
      <c r="G32" s="23" t="n">
        <v>7550</v>
      </c>
      <c r="H32" s="23" t="n">
        <v>6950</v>
      </c>
      <c r="I32" s="23" t="n">
        <v>6050</v>
      </c>
      <c r="J32" s="23" t="n">
        <v>5800</v>
      </c>
      <c r="K32" s="23" t="n">
        <v>5650</v>
      </c>
      <c r="L32" s="23" t="n">
        <v>2500</v>
      </c>
      <c r="M32" s="23" t="n">
        <v>2050</v>
      </c>
      <c r="N32" s="23" t="n">
        <v>8300</v>
      </c>
      <c r="O32" s="23" t="n">
        <v>8000</v>
      </c>
      <c r="P32" s="24">
        <f>IF($O32&lt;&gt;"",SUM(D32:O32),"")</f>
        <v/>
      </c>
      <c r="Q32" s="2" t="n"/>
    </row>
    <row r="33">
      <c r="B33" s="1" t="inlineStr">
        <is>
          <t>44232</t>
        </is>
      </c>
      <c r="C33" s="1" t="inlineStr">
        <is>
          <t xml:space="preserve">    Non Refundable Pet Fees</t>
        </is>
      </c>
      <c r="D33" s="23" t="n">
        <v>250</v>
      </c>
      <c r="E33" s="23" t="n">
        <v>250</v>
      </c>
      <c r="F33" s="23" t="n">
        <v>250</v>
      </c>
      <c r="G33" s="23" t="n">
        <v>250</v>
      </c>
      <c r="H33" s="23" t="n">
        <v>0</v>
      </c>
      <c r="I33" s="23" t="n">
        <v>0</v>
      </c>
      <c r="J33" s="23" t="n">
        <v>750</v>
      </c>
      <c r="K33" s="23" t="n">
        <v>1000</v>
      </c>
      <c r="L33" s="23" t="n">
        <v>0</v>
      </c>
      <c r="M33" s="23" t="n">
        <v>0</v>
      </c>
      <c r="N33" s="23" t="n">
        <v>250</v>
      </c>
      <c r="O33" s="23" t="n">
        <v>250</v>
      </c>
      <c r="P33" s="24">
        <f>IF($O33&lt;&gt;"",SUM(D33:O33),"")</f>
        <v/>
      </c>
      <c r="Q33" s="2" t="n"/>
    </row>
    <row r="34">
      <c r="B34" s="1" t="inlineStr">
        <is>
          <t>44260</t>
        </is>
      </c>
      <c r="C34" s="1" t="inlineStr">
        <is>
          <t xml:space="preserve">    Vendor Cable &amp; Internet Revenue</t>
        </is>
      </c>
      <c r="D34" s="23" t="n">
        <v>0</v>
      </c>
      <c r="E34" s="23" t="n">
        <v>380.22</v>
      </c>
      <c r="F34" s="23" t="n">
        <v>-380.22</v>
      </c>
      <c r="G34" s="23" t="n">
        <v>0</v>
      </c>
      <c r="H34" s="23" t="n">
        <v>0</v>
      </c>
      <c r="I34" s="23" t="n">
        <v>0</v>
      </c>
      <c r="J34" s="23" t="n">
        <v>0</v>
      </c>
      <c r="K34" s="23" t="n">
        <v>0</v>
      </c>
      <c r="L34" s="23" t="n">
        <v>0</v>
      </c>
      <c r="M34" s="23" t="n">
        <v>0</v>
      </c>
      <c r="N34" s="23" t="n">
        <v>0</v>
      </c>
      <c r="O34" s="23" t="n">
        <v>0</v>
      </c>
      <c r="P34" s="24">
        <f>IF($O34&lt;&gt;"",SUM(D34:O34),"")</f>
        <v/>
      </c>
      <c r="Q34" s="2" t="n"/>
    </row>
    <row r="35">
      <c r="B35" s="1" t="inlineStr">
        <is>
          <t>44320</t>
        </is>
      </c>
      <c r="C35" s="1" t="inlineStr">
        <is>
          <t xml:space="preserve">    Late &amp; NSF Fees</t>
        </is>
      </c>
      <c r="D35" s="23" t="n">
        <v>430</v>
      </c>
      <c r="E35" s="23" t="n">
        <v>510</v>
      </c>
      <c r="F35" s="23" t="n">
        <v>370</v>
      </c>
      <c r="G35" s="23" t="n">
        <v>2052.1</v>
      </c>
      <c r="H35" s="23" t="n">
        <v>-190</v>
      </c>
      <c r="I35" s="23" t="n">
        <v>890</v>
      </c>
      <c r="J35" s="23" t="n">
        <v>810</v>
      </c>
      <c r="K35" s="23" t="n">
        <v>1160</v>
      </c>
      <c r="L35" s="23" t="n">
        <v>710</v>
      </c>
      <c r="M35" s="23" t="n">
        <v>1580</v>
      </c>
      <c r="N35" s="23" t="n">
        <v>2300</v>
      </c>
      <c r="O35" s="23" t="n">
        <v>930</v>
      </c>
      <c r="P35" s="24">
        <f>IF($O35&lt;&gt;"",SUM(D35:O35),"")</f>
        <v/>
      </c>
      <c r="Q35" s="2" t="n"/>
    </row>
    <row r="36">
      <c r="B36" s="1" t="inlineStr">
        <is>
          <t>44410</t>
        </is>
      </c>
      <c r="C36" s="1" t="inlineStr">
        <is>
          <t xml:space="preserve">    Utility Reimbursements</t>
        </is>
      </c>
      <c r="D36" s="23" t="n">
        <v>1438.29</v>
      </c>
      <c r="E36" s="23" t="n">
        <v>1844.4</v>
      </c>
      <c r="F36" s="23" t="n">
        <v>3125.81</v>
      </c>
      <c r="G36" s="23" t="n">
        <v>5105.14</v>
      </c>
      <c r="H36" s="23" t="n">
        <v>6035.26</v>
      </c>
      <c r="I36" s="23" t="n">
        <v>6961.75</v>
      </c>
      <c r="J36" s="23" t="n">
        <v>8282.469999999999</v>
      </c>
      <c r="K36" s="23" t="n">
        <v>8304.059999999999</v>
      </c>
      <c r="L36" s="23" t="n">
        <v>9083.25</v>
      </c>
      <c r="M36" s="23" t="n">
        <v>8922.940000000001</v>
      </c>
      <c r="N36" s="23" t="n">
        <v>9798.76</v>
      </c>
      <c r="O36" s="23" t="n">
        <v>10301.03</v>
      </c>
      <c r="P36" s="24">
        <f>IF($O36&lt;&gt;"",SUM(D36:O36),"")</f>
        <v/>
      </c>
      <c r="Q36" s="2" t="n"/>
    </row>
    <row r="37">
      <c r="B37" s="1" t="inlineStr">
        <is>
          <t>44480</t>
        </is>
      </c>
      <c r="C37" s="1" t="inlineStr">
        <is>
          <t xml:space="preserve">    Concession Chargeback</t>
        </is>
      </c>
      <c r="D37" s="23" t="n">
        <v>0</v>
      </c>
      <c r="E37" s="23" t="n">
        <v>4479.49</v>
      </c>
      <c r="F37" s="23" t="n">
        <v>274.07</v>
      </c>
      <c r="G37" s="23" t="n">
        <v>0</v>
      </c>
      <c r="H37" s="23" t="n">
        <v>0</v>
      </c>
      <c r="I37" s="23" t="n">
        <v>5309.17</v>
      </c>
      <c r="J37" s="23" t="n">
        <v>3045</v>
      </c>
      <c r="K37" s="23" t="n">
        <v>3842.8</v>
      </c>
      <c r="L37" s="23" t="n">
        <v>0</v>
      </c>
      <c r="M37" s="23" t="n">
        <v>4400</v>
      </c>
      <c r="N37" s="23" t="n">
        <v>500</v>
      </c>
      <c r="O37" s="23" t="n">
        <v>3068</v>
      </c>
      <c r="P37" s="24">
        <f>IF($O37&lt;&gt;"",SUM(D37:O37),"")</f>
        <v/>
      </c>
      <c r="Q37" s="2" t="n"/>
    </row>
    <row r="38">
      <c r="B38" s="1" t="inlineStr">
        <is>
          <t>44516</t>
        </is>
      </c>
      <c r="C38" s="1" t="inlineStr">
        <is>
          <t xml:space="preserve">    Clubroom Rental Fee</t>
        </is>
      </c>
      <c r="D38" s="23" t="n">
        <v>0</v>
      </c>
      <c r="E38" s="23" t="n">
        <v>0</v>
      </c>
      <c r="F38" s="23" t="n">
        <v>0</v>
      </c>
      <c r="G38" s="23" t="n">
        <v>0</v>
      </c>
      <c r="H38" s="23" t="n">
        <v>0</v>
      </c>
      <c r="I38" s="23" t="n">
        <v>0</v>
      </c>
      <c r="J38" s="23" t="n">
        <v>0</v>
      </c>
      <c r="K38" s="23" t="n">
        <v>0</v>
      </c>
      <c r="L38" s="23" t="n">
        <v>0</v>
      </c>
      <c r="M38" s="23" t="n">
        <v>750</v>
      </c>
      <c r="N38" s="23" t="n">
        <v>425</v>
      </c>
      <c r="O38" s="23" t="n">
        <v>0</v>
      </c>
      <c r="P38" s="24">
        <f>IF($O38&lt;&gt;"",SUM(D38:O38),"")</f>
        <v/>
      </c>
      <c r="Q38" s="2" t="n"/>
    </row>
    <row r="39">
      <c r="B39" s="1" t="inlineStr">
        <is>
          <t>44540</t>
        </is>
      </c>
      <c r="C39" s="1" t="inlineStr">
        <is>
          <t xml:space="preserve">    Resident Reimbursements</t>
        </is>
      </c>
      <c r="D39" s="23" t="n">
        <v>0</v>
      </c>
      <c r="E39" s="23" t="n">
        <v>255</v>
      </c>
      <c r="F39" s="23" t="n">
        <v>50</v>
      </c>
      <c r="G39" s="23" t="n">
        <v>584</v>
      </c>
      <c r="H39" s="23" t="n">
        <v>675</v>
      </c>
      <c r="I39" s="23" t="n">
        <v>731</v>
      </c>
      <c r="J39" s="23" t="n">
        <v>355.36</v>
      </c>
      <c r="K39" s="23" t="n">
        <v>736</v>
      </c>
      <c r="L39" s="23" t="n">
        <v>0</v>
      </c>
      <c r="M39" s="23" t="n">
        <v>911</v>
      </c>
      <c r="N39" s="23" t="n">
        <v>2212.8</v>
      </c>
      <c r="O39" s="23" t="n">
        <v>778.36</v>
      </c>
      <c r="P39" s="24">
        <f>IF($O39&lt;&gt;"",SUM(D39:O39),"")</f>
        <v/>
      </c>
      <c r="Q39" s="2" t="n"/>
    </row>
    <row r="40">
      <c r="B40" s="1" t="inlineStr">
        <is>
          <t>44565</t>
        </is>
      </c>
      <c r="C40" s="1" t="inlineStr">
        <is>
          <t xml:space="preserve">    Write Offs Ancillary Income</t>
        </is>
      </c>
      <c r="D40" s="23" t="n">
        <v>0</v>
      </c>
      <c r="E40" s="23" t="n">
        <v>-6721.18</v>
      </c>
      <c r="F40" s="23" t="n">
        <v>0</v>
      </c>
      <c r="G40" s="23" t="n">
        <v>0</v>
      </c>
      <c r="H40" s="23" t="n">
        <v>0</v>
      </c>
      <c r="I40" s="23" t="n">
        <v>-3727</v>
      </c>
      <c r="J40" s="23" t="n">
        <v>-3089.12</v>
      </c>
      <c r="K40" s="23" t="n">
        <v>-3218.13</v>
      </c>
      <c r="L40" s="23" t="n">
        <v>0</v>
      </c>
      <c r="M40" s="23" t="n">
        <v>0</v>
      </c>
      <c r="N40" s="23" t="n">
        <v>-1349.68</v>
      </c>
      <c r="O40" s="23" t="n">
        <v>-5508.31</v>
      </c>
      <c r="P40" s="24">
        <f>IF($O40&lt;&gt;"",SUM(D40:O40),"")</f>
        <v/>
      </c>
      <c r="Q40" s="2" t="n"/>
    </row>
    <row r="41">
      <c r="B41" s="1" t="inlineStr">
        <is>
          <t>44570</t>
        </is>
      </c>
      <c r="C41" s="1" t="inlineStr">
        <is>
          <t xml:space="preserve">    Renters Insurance</t>
        </is>
      </c>
      <c r="D41" s="23" t="n">
        <v>2.32</v>
      </c>
      <c r="E41" s="23" t="n">
        <v>18</v>
      </c>
      <c r="F41" s="23" t="n">
        <v>18</v>
      </c>
      <c r="G41" s="23" t="n">
        <v>18</v>
      </c>
      <c r="H41" s="23" t="n">
        <v>18</v>
      </c>
      <c r="I41" s="23" t="n">
        <v>18</v>
      </c>
      <c r="J41" s="23" t="n">
        <v>18</v>
      </c>
      <c r="K41" s="23" t="n">
        <v>11.03</v>
      </c>
      <c r="L41" s="23" t="n">
        <v>9</v>
      </c>
      <c r="M41" s="23" t="n">
        <v>9</v>
      </c>
      <c r="N41" s="23" t="n">
        <v>0</v>
      </c>
      <c r="O41" s="23" t="n">
        <v>0</v>
      </c>
      <c r="P41" s="24">
        <f>IF($O41&lt;&gt;"",SUM(D41:O41),"")</f>
        <v/>
      </c>
      <c r="Q41" s="2" t="n"/>
    </row>
    <row r="42">
      <c r="B42" s="1" t="inlineStr">
        <is>
          <t>44999</t>
        </is>
      </c>
      <c r="C42" s="1" t="inlineStr">
        <is>
          <t xml:space="preserve">      TOTAL ANCILLARY INCOME</t>
        </is>
      </c>
      <c r="D42" s="23" t="n">
        <v>7123.86</v>
      </c>
      <c r="E42" s="23" t="n">
        <v>7282.55</v>
      </c>
      <c r="F42" s="23" t="n">
        <v>14270.52</v>
      </c>
      <c r="G42" s="23" t="n">
        <v>21752.14</v>
      </c>
      <c r="H42" s="23" t="n">
        <v>22414.87</v>
      </c>
      <c r="I42" s="23" t="n">
        <v>29496.81</v>
      </c>
      <c r="J42" s="23" t="n">
        <v>28748.04</v>
      </c>
      <c r="K42" s="23" t="n">
        <v>31808.19</v>
      </c>
      <c r="L42" s="23" t="n">
        <v>26318.25</v>
      </c>
      <c r="M42" s="23" t="n">
        <v>37961.79</v>
      </c>
      <c r="N42" s="23" t="n">
        <v>37522.44</v>
      </c>
      <c r="O42" s="23" t="n">
        <v>34368.3</v>
      </c>
      <c r="P42" s="24">
        <f>IF($O42&lt;&gt;"",SUM(D42:O42),"")</f>
        <v/>
      </c>
      <c r="Q42" s="2" t="n"/>
    </row>
    <row r="43">
      <c r="B43" s="1" t="n"/>
      <c r="C43" s="1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O43" s="23" t="n"/>
      <c r="P43" s="24">
        <f>IF($O43&lt;&gt;"",SUM(D43:O43),"")</f>
        <v/>
      </c>
      <c r="Q43" s="2" t="n"/>
    </row>
    <row r="44">
      <c r="B44" s="1" t="inlineStr">
        <is>
          <t>49999</t>
        </is>
      </c>
      <c r="C44" s="1" t="inlineStr">
        <is>
          <t xml:space="preserve">   TOTAL INCOME</t>
        </is>
      </c>
      <c r="D44" s="23" t="n">
        <v>28449.1</v>
      </c>
      <c r="E44" s="23" t="n">
        <v>44779.55</v>
      </c>
      <c r="F44" s="23" t="n">
        <v>79348.88</v>
      </c>
      <c r="G44" s="23" t="n">
        <v>106681.36</v>
      </c>
      <c r="H44" s="23" t="n">
        <v>160307.34</v>
      </c>
      <c r="I44" s="23" t="n">
        <v>200280.84</v>
      </c>
      <c r="J44" s="23" t="n">
        <v>233528.28</v>
      </c>
      <c r="K44" s="23" t="n">
        <v>239904.55</v>
      </c>
      <c r="L44" s="23" t="n">
        <v>252306.67</v>
      </c>
      <c r="M44" s="23" t="n">
        <v>290745.66</v>
      </c>
      <c r="N44" s="23" t="n">
        <v>292126.66</v>
      </c>
      <c r="O44" s="23" t="n">
        <v>293283.2</v>
      </c>
      <c r="P44" s="24">
        <f>IF($O44&lt;&gt;"",SUM(D44:O44),"")</f>
        <v/>
      </c>
      <c r="Q44" s="2" t="n"/>
    </row>
    <row r="45">
      <c r="B45" s="1" t="n"/>
      <c r="C45" s="1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O45" s="23" t="n"/>
      <c r="P45" s="24">
        <f>IF($O45&lt;&gt;"",SUM(D45:O45),"")</f>
        <v/>
      </c>
      <c r="Q45" s="2" t="n"/>
    </row>
    <row r="46">
      <c r="B46" s="1" t="inlineStr">
        <is>
          <t>50100</t>
        </is>
      </c>
      <c r="C46" s="1" t="inlineStr">
        <is>
          <t xml:space="preserve"> RESIDENTIAL ADMINISTRATIVE</t>
        </is>
      </c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O46" s="23" t="n"/>
      <c r="P46" s="24">
        <f>IF($O46&lt;&gt;"",SUM(D46:O46),"")</f>
        <v/>
      </c>
      <c r="Q46" s="2" t="n"/>
    </row>
    <row r="47">
      <c r="B47" s="1" t="inlineStr">
        <is>
          <t>50110</t>
        </is>
      </c>
      <c r="C47" s="1" t="inlineStr">
        <is>
          <t xml:space="preserve">    Office &amp; Postage</t>
        </is>
      </c>
      <c r="D47" s="23" t="n">
        <v>538.65</v>
      </c>
      <c r="E47" s="23" t="n">
        <v>688.71</v>
      </c>
      <c r="F47" s="23" t="n">
        <v>610.96</v>
      </c>
      <c r="G47" s="23" t="n">
        <v>697.76</v>
      </c>
      <c r="H47" s="23" t="n">
        <v>692.95</v>
      </c>
      <c r="I47" s="23" t="n">
        <v>534.26</v>
      </c>
      <c r="J47" s="23" t="n">
        <v>493.67</v>
      </c>
      <c r="K47" s="23" t="n">
        <v>453.57</v>
      </c>
      <c r="L47" s="23" t="n">
        <v>615.15</v>
      </c>
      <c r="M47" s="23" t="n">
        <v>450.15</v>
      </c>
      <c r="N47" s="23" t="n">
        <v>481.85</v>
      </c>
      <c r="O47" s="23" t="n">
        <v>1065.16</v>
      </c>
      <c r="P47" s="24">
        <f>IF($O47&lt;&gt;"",SUM(D47:O47),"")</f>
        <v/>
      </c>
      <c r="Q47" s="2" t="n"/>
    </row>
    <row r="48">
      <c r="B48" s="1" t="inlineStr">
        <is>
          <t>50111</t>
        </is>
      </c>
      <c r="C48" s="1" t="inlineStr">
        <is>
          <t xml:space="preserve">    Air Scent</t>
        </is>
      </c>
      <c r="D48" s="23" t="n">
        <v>0</v>
      </c>
      <c r="E48" s="23" t="n">
        <v>0</v>
      </c>
      <c r="F48" s="23" t="n">
        <v>0</v>
      </c>
      <c r="G48" s="23" t="n">
        <v>0</v>
      </c>
      <c r="H48" s="23" t="n">
        <v>0</v>
      </c>
      <c r="I48" s="23" t="n">
        <v>0</v>
      </c>
      <c r="J48" s="23" t="n">
        <v>0</v>
      </c>
      <c r="K48" s="23" t="n">
        <v>0</v>
      </c>
      <c r="L48" s="23" t="n">
        <v>0</v>
      </c>
      <c r="M48" s="23" t="n">
        <v>0</v>
      </c>
      <c r="N48" s="23" t="n">
        <v>555.38</v>
      </c>
      <c r="O48" s="23" t="n">
        <v>280.93</v>
      </c>
      <c r="P48" s="24">
        <f>IF($O48&lt;&gt;"",SUM(D48:O48),"")</f>
        <v/>
      </c>
      <c r="Q48" s="2" t="n"/>
    </row>
    <row r="49">
      <c r="B49" s="1" t="inlineStr">
        <is>
          <t>50112</t>
        </is>
      </c>
      <c r="C49" s="1" t="inlineStr">
        <is>
          <t xml:space="preserve">    Bank Charges</t>
        </is>
      </c>
      <c r="D49" s="23" t="n">
        <v>141</v>
      </c>
      <c r="E49" s="23" t="n">
        <v>132.64</v>
      </c>
      <c r="F49" s="23" t="n">
        <v>139.38</v>
      </c>
      <c r="G49" s="23" t="n">
        <v>96.95999999999999</v>
      </c>
      <c r="H49" s="23" t="n">
        <v>261.82</v>
      </c>
      <c r="I49" s="23" t="n">
        <v>217.72</v>
      </c>
      <c r="J49" s="23" t="n">
        <v>182</v>
      </c>
      <c r="K49" s="23" t="n">
        <v>97.53</v>
      </c>
      <c r="L49" s="23" t="n">
        <v>80.39</v>
      </c>
      <c r="M49" s="23" t="n">
        <v>127.32</v>
      </c>
      <c r="N49" s="23" t="n">
        <v>105.67</v>
      </c>
      <c r="O49" s="23" t="n">
        <v>102.92</v>
      </c>
      <c r="P49" s="24">
        <f>IF($O49&lt;&gt;"",SUM(D49:O49),"")</f>
        <v/>
      </c>
      <c r="Q49" s="2" t="n"/>
    </row>
    <row r="50">
      <c r="B50" s="1" t="inlineStr">
        <is>
          <t>50120</t>
        </is>
      </c>
      <c r="C50" s="1" t="inlineStr">
        <is>
          <t xml:space="preserve">    Dues &amp; Subscriptions</t>
        </is>
      </c>
      <c r="D50" s="23" t="n">
        <v>59.95</v>
      </c>
      <c r="E50" s="23" t="n">
        <v>59.95</v>
      </c>
      <c r="F50" s="23" t="n">
        <v>684.95</v>
      </c>
      <c r="G50" s="23" t="n">
        <v>59.95</v>
      </c>
      <c r="H50" s="23" t="n">
        <v>59.95</v>
      </c>
      <c r="I50" s="23" t="n">
        <v>59.95</v>
      </c>
      <c r="J50" s="23" t="n">
        <v>414.3</v>
      </c>
      <c r="K50" s="23" t="n">
        <v>534.5</v>
      </c>
      <c r="L50" s="23" t="n">
        <v>425.56</v>
      </c>
      <c r="M50" s="23" t="n">
        <v>3445.03</v>
      </c>
      <c r="N50" s="23" t="n">
        <v>311.68</v>
      </c>
      <c r="O50" s="23" t="n">
        <v>485.48</v>
      </c>
      <c r="P50" s="24">
        <f>IF($O50&lt;&gt;"",SUM(D50:O50),"")</f>
        <v/>
      </c>
      <c r="Q50" s="2" t="n"/>
    </row>
    <row r="51">
      <c r="B51" s="1" t="inlineStr">
        <is>
          <t>50125</t>
        </is>
      </c>
      <c r="C51" s="1" t="inlineStr">
        <is>
          <t xml:space="preserve">    AMA Dues</t>
        </is>
      </c>
      <c r="D51" s="23" t="n">
        <v>122.25</v>
      </c>
      <c r="E51" s="23" t="n">
        <v>122.25</v>
      </c>
      <c r="F51" s="23" t="n">
        <v>122.25</v>
      </c>
      <c r="G51" s="23" t="n">
        <v>122.25</v>
      </c>
      <c r="H51" s="23" t="n">
        <v>122.25</v>
      </c>
      <c r="I51" s="23" t="n">
        <v>122.25</v>
      </c>
      <c r="J51" s="23" t="n">
        <v>122.25</v>
      </c>
      <c r="K51" s="23" t="n">
        <v>122.25</v>
      </c>
      <c r="L51" s="23" t="n">
        <v>122.25</v>
      </c>
      <c r="M51" s="23" t="n">
        <v>122.25</v>
      </c>
      <c r="N51" s="23" t="n">
        <v>100.87</v>
      </c>
      <c r="O51" s="23" t="n">
        <v>100.83</v>
      </c>
      <c r="P51" s="24">
        <f>IF($O51&lt;&gt;"",SUM(D51:O51),"")</f>
        <v/>
      </c>
      <c r="Q51" s="2" t="n"/>
    </row>
    <row r="52">
      <c r="B52" s="1" t="inlineStr">
        <is>
          <t>50130</t>
        </is>
      </c>
      <c r="C52" s="1" t="inlineStr">
        <is>
          <t xml:space="preserve">    Sales Tax Expense</t>
        </is>
      </c>
      <c r="D52" s="23" t="n">
        <v>4.78</v>
      </c>
      <c r="E52" s="23" t="n">
        <v>-347.93</v>
      </c>
      <c r="F52" s="23" t="n">
        <v>15.9</v>
      </c>
      <c r="G52" s="23" t="n">
        <v>-6.66</v>
      </c>
      <c r="H52" s="23" t="n">
        <v>63.67</v>
      </c>
      <c r="I52" s="23" t="n">
        <v>-229.91</v>
      </c>
      <c r="J52" s="23" t="n">
        <v>-100.39</v>
      </c>
      <c r="K52" s="23" t="n">
        <v>-221.48</v>
      </c>
      <c r="L52" s="23" t="n">
        <v>27.09</v>
      </c>
      <c r="M52" s="23" t="n">
        <v>3.1</v>
      </c>
      <c r="N52" s="23" t="n">
        <v>3.46</v>
      </c>
      <c r="O52" s="23" t="n">
        <v>57.45</v>
      </c>
      <c r="P52" s="24">
        <f>IF($O52&lt;&gt;"",SUM(D52:O52),"")</f>
        <v/>
      </c>
      <c r="Q52" s="2" t="n"/>
    </row>
    <row r="53">
      <c r="B53" s="1" t="inlineStr">
        <is>
          <t>50135</t>
        </is>
      </c>
      <c r="C53" s="1" t="inlineStr">
        <is>
          <t xml:space="preserve">    Computer Support</t>
        </is>
      </c>
      <c r="D53" s="23" t="n">
        <v>2298.32</v>
      </c>
      <c r="E53" s="23" t="n">
        <v>2468.32</v>
      </c>
      <c r="F53" s="23" t="n">
        <v>2213.32</v>
      </c>
      <c r="G53" s="23" t="n">
        <v>2000.82</v>
      </c>
      <c r="H53" s="23" t="n">
        <v>2000.82</v>
      </c>
      <c r="I53" s="23" t="n">
        <v>1745.8</v>
      </c>
      <c r="J53" s="23" t="n">
        <v>2085.82</v>
      </c>
      <c r="K53" s="23" t="n">
        <v>1873.32</v>
      </c>
      <c r="L53" s="23" t="n">
        <v>1870.28</v>
      </c>
      <c r="M53" s="23" t="n">
        <v>1927.95</v>
      </c>
      <c r="N53" s="23" t="n">
        <v>1641.23</v>
      </c>
      <c r="O53" s="23" t="n">
        <v>926.37</v>
      </c>
      <c r="P53" s="24">
        <f>IF($O53&lt;&gt;"",SUM(D53:O53),"")</f>
        <v/>
      </c>
      <c r="Q53" s="2" t="n"/>
    </row>
    <row r="54">
      <c r="B54" s="1" t="inlineStr">
        <is>
          <t>50150</t>
        </is>
      </c>
      <c r="C54" s="1" t="inlineStr">
        <is>
          <t xml:space="preserve">    Permits &amp; Licenses</t>
        </is>
      </c>
      <c r="D54" s="23" t="n">
        <v>0</v>
      </c>
      <c r="E54" s="23" t="n">
        <v>0</v>
      </c>
      <c r="F54" s="23" t="n">
        <v>270</v>
      </c>
      <c r="G54" s="23" t="n">
        <v>0</v>
      </c>
      <c r="H54" s="23" t="n">
        <v>0</v>
      </c>
      <c r="I54" s="23" t="n">
        <v>0</v>
      </c>
      <c r="J54" s="23" t="n">
        <v>0</v>
      </c>
      <c r="K54" s="23" t="n">
        <v>0</v>
      </c>
      <c r="L54" s="23" t="n">
        <v>0</v>
      </c>
      <c r="M54" s="23" t="n">
        <v>0</v>
      </c>
      <c r="N54" s="23" t="n">
        <v>0</v>
      </c>
      <c r="O54" s="23" t="n">
        <v>0</v>
      </c>
      <c r="P54" s="24">
        <f>IF($O54&lt;&gt;"",SUM(D54:O54),"")</f>
        <v/>
      </c>
      <c r="Q54" s="2" t="n"/>
    </row>
    <row r="55">
      <c r="B55" s="1" t="inlineStr">
        <is>
          <t>50160</t>
        </is>
      </c>
      <c r="C55" s="1" t="inlineStr">
        <is>
          <t xml:space="preserve">    Legal Fees</t>
        </is>
      </c>
      <c r="D55" s="23" t="n">
        <v>0</v>
      </c>
      <c r="E55" s="23" t="n">
        <v>444.32</v>
      </c>
      <c r="F55" s="23" t="n">
        <v>0</v>
      </c>
      <c r="G55" s="23" t="n">
        <v>258</v>
      </c>
      <c r="H55" s="23" t="n">
        <v>263</v>
      </c>
      <c r="I55" s="23" t="n">
        <v>258</v>
      </c>
      <c r="J55" s="23" t="n">
        <v>443.36</v>
      </c>
      <c r="K55" s="23" t="n">
        <v>526</v>
      </c>
      <c r="L55" s="23" t="n">
        <v>180.36</v>
      </c>
      <c r="M55" s="23" t="n">
        <v>0</v>
      </c>
      <c r="N55" s="23" t="n">
        <v>1534.16</v>
      </c>
      <c r="O55" s="23" t="n">
        <v>268</v>
      </c>
      <c r="P55" s="24">
        <f>IF($O55&lt;&gt;"",SUM(D55:O55),"")</f>
        <v/>
      </c>
      <c r="Q55" s="2" t="n"/>
    </row>
    <row r="56">
      <c r="B56" s="1" t="inlineStr">
        <is>
          <t>50170</t>
        </is>
      </c>
      <c r="C56" s="1" t="inlineStr">
        <is>
          <t xml:space="preserve">    Resident Business Center</t>
        </is>
      </c>
      <c r="D56" s="23" t="n">
        <v>0</v>
      </c>
      <c r="E56" s="23" t="n">
        <v>0</v>
      </c>
      <c r="F56" s="23" t="n">
        <v>0</v>
      </c>
      <c r="G56" s="23" t="n">
        <v>0</v>
      </c>
      <c r="H56" s="23" t="n">
        <v>0</v>
      </c>
      <c r="I56" s="23" t="n">
        <v>0</v>
      </c>
      <c r="J56" s="23" t="n">
        <v>0</v>
      </c>
      <c r="K56" s="23" t="n">
        <v>0</v>
      </c>
      <c r="L56" s="23" t="n">
        <v>0</v>
      </c>
      <c r="M56" s="23" t="n">
        <v>0</v>
      </c>
      <c r="N56" s="23" t="n">
        <v>279</v>
      </c>
      <c r="O56" s="23" t="n">
        <v>279</v>
      </c>
      <c r="P56" s="24">
        <f>IF($O56&lt;&gt;"",SUM(D56:O56),"")</f>
        <v/>
      </c>
      <c r="Q56" s="2" t="n"/>
    </row>
    <row r="57">
      <c r="B57" s="1" t="inlineStr">
        <is>
          <t>50175</t>
        </is>
      </c>
      <c r="C57" s="1" t="inlineStr">
        <is>
          <t xml:space="preserve">    Educational Programs</t>
        </is>
      </c>
      <c r="D57" s="23" t="n">
        <v>29.6</v>
      </c>
      <c r="E57" s="23" t="n">
        <v>85.59999999999999</v>
      </c>
      <c r="F57" s="23" t="n">
        <v>276.7</v>
      </c>
      <c r="G57" s="23" t="n">
        <v>29.6</v>
      </c>
      <c r="H57" s="23" t="n">
        <v>357.98</v>
      </c>
      <c r="I57" s="23" t="n">
        <v>29.6</v>
      </c>
      <c r="J57" s="23" t="n">
        <v>29.6</v>
      </c>
      <c r="K57" s="23" t="n">
        <v>78.29000000000001</v>
      </c>
      <c r="L57" s="23" t="n">
        <v>72.28</v>
      </c>
      <c r="M57" s="23" t="n">
        <v>29.6</v>
      </c>
      <c r="N57" s="23" t="n">
        <v>217.03</v>
      </c>
      <c r="O57" s="23" t="n">
        <v>217.07</v>
      </c>
      <c r="P57" s="24">
        <f>IF($O57&lt;&gt;"",SUM(D57:O57),"")</f>
        <v/>
      </c>
      <c r="Q57" s="2" t="n"/>
    </row>
    <row r="58">
      <c r="B58" s="1" t="inlineStr">
        <is>
          <t>50180</t>
        </is>
      </c>
      <c r="C58" s="1" t="inlineStr">
        <is>
          <t xml:space="preserve">    Other Professional</t>
        </is>
      </c>
      <c r="D58" s="23" t="n">
        <v>134.33</v>
      </c>
      <c r="E58" s="23" t="n">
        <v>134.33</v>
      </c>
      <c r="F58" s="23" t="n">
        <v>134.33</v>
      </c>
      <c r="G58" s="23" t="n">
        <v>134.33</v>
      </c>
      <c r="H58" s="23" t="n">
        <v>134.33</v>
      </c>
      <c r="I58" s="23" t="n">
        <v>135.76</v>
      </c>
      <c r="J58" s="23" t="n">
        <v>132.9</v>
      </c>
      <c r="K58" s="23" t="n">
        <v>134.33</v>
      </c>
      <c r="L58" s="23" t="n">
        <v>404.33</v>
      </c>
      <c r="M58" s="23" t="n">
        <v>0</v>
      </c>
      <c r="N58" s="23" t="n">
        <v>134.33</v>
      </c>
      <c r="O58" s="23" t="n">
        <v>0</v>
      </c>
      <c r="P58" s="24">
        <f>IF($O58&lt;&gt;"",SUM(D58:O58),"")</f>
        <v/>
      </c>
      <c r="Q58" s="2" t="n"/>
    </row>
    <row r="59">
      <c r="B59" s="1" t="inlineStr">
        <is>
          <t>50185</t>
        </is>
      </c>
      <c r="C59" s="1" t="inlineStr">
        <is>
          <t xml:space="preserve">    Resident Credit Investigations</t>
        </is>
      </c>
      <c r="D59" s="23" t="n">
        <v>617</v>
      </c>
      <c r="E59" s="23" t="n">
        <v>500</v>
      </c>
      <c r="F59" s="23" t="n">
        <v>501</v>
      </c>
      <c r="G59" s="23" t="n">
        <v>500</v>
      </c>
      <c r="H59" s="23" t="n">
        <v>798</v>
      </c>
      <c r="I59" s="23" t="n">
        <v>790</v>
      </c>
      <c r="J59" s="23" t="n">
        <v>892</v>
      </c>
      <c r="K59" s="23" t="n">
        <v>324</v>
      </c>
      <c r="L59" s="23" t="n">
        <v>199</v>
      </c>
      <c r="M59" s="23" t="n">
        <v>400</v>
      </c>
      <c r="N59" s="23" t="n">
        <v>724</v>
      </c>
      <c r="O59" s="23" t="n">
        <v>518</v>
      </c>
      <c r="P59" s="24">
        <f>IF($O59&lt;&gt;"",SUM(D59:O59),"")</f>
        <v/>
      </c>
      <c r="Q59" s="2" t="n"/>
    </row>
    <row r="60">
      <c r="B60" s="1" t="inlineStr">
        <is>
          <t>50199</t>
        </is>
      </c>
      <c r="C60" s="1" t="inlineStr">
        <is>
          <t xml:space="preserve">      TOTAL RESIDENTIAL ADMINISTRATIVE</t>
        </is>
      </c>
      <c r="D60" s="23" t="n">
        <v>3945.88</v>
      </c>
      <c r="E60" s="23" t="n">
        <v>4288.19</v>
      </c>
      <c r="F60" s="23" t="n">
        <v>4968.79</v>
      </c>
      <c r="G60" s="23" t="n">
        <v>3893.01</v>
      </c>
      <c r="H60" s="23" t="n">
        <v>4754.77</v>
      </c>
      <c r="I60" s="23" t="n">
        <v>3663.43</v>
      </c>
      <c r="J60" s="23" t="n">
        <v>4695.51</v>
      </c>
      <c r="K60" s="23" t="n">
        <v>3922.31</v>
      </c>
      <c r="L60" s="23" t="n">
        <v>3996.69</v>
      </c>
      <c r="M60" s="23" t="n">
        <v>6505.4</v>
      </c>
      <c r="N60" s="23" t="n">
        <v>6088.66</v>
      </c>
      <c r="O60" s="23" t="n">
        <v>4301.21</v>
      </c>
      <c r="P60" s="24">
        <f>IF($O60&lt;&gt;"",SUM(D60:O60),"")</f>
        <v/>
      </c>
      <c r="Q60" s="2" t="n"/>
    </row>
    <row r="61">
      <c r="B61" s="1" t="n"/>
      <c r="C61" s="1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O61" s="23" t="n"/>
      <c r="P61" s="24">
        <f>IF($O61&lt;&gt;"",SUM(D61:O61),"")</f>
        <v/>
      </c>
      <c r="Q61" s="2" t="n"/>
    </row>
    <row r="62">
      <c r="B62" s="1" t="inlineStr">
        <is>
          <t>50200</t>
        </is>
      </c>
      <c r="C62" s="1" t="inlineStr">
        <is>
          <t xml:space="preserve"> RESIDENTIAL PROMOTIONAL</t>
        </is>
      </c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O62" s="23" t="n"/>
      <c r="P62" s="24">
        <f>IF($O62&lt;&gt;"",SUM(D62:O62),"")</f>
        <v/>
      </c>
      <c r="Q62" s="2" t="n"/>
    </row>
    <row r="63">
      <c r="B63" s="1" t="inlineStr">
        <is>
          <t>50210</t>
        </is>
      </c>
      <c r="C63" s="1" t="inlineStr">
        <is>
          <t xml:space="preserve">    Model Expenditures</t>
        </is>
      </c>
      <c r="D63" s="23" t="n">
        <v>0</v>
      </c>
      <c r="E63" s="23" t="n">
        <v>154.32</v>
      </c>
      <c r="F63" s="23" t="n">
        <v>19.76</v>
      </c>
      <c r="G63" s="23" t="n">
        <v>195.03</v>
      </c>
      <c r="H63" s="23" t="n">
        <v>0</v>
      </c>
      <c r="I63" s="23" t="n">
        <v>100.95</v>
      </c>
      <c r="J63" s="23" t="n">
        <v>0</v>
      </c>
      <c r="K63" s="23" t="n">
        <v>252.77</v>
      </c>
      <c r="L63" s="23" t="n">
        <v>9.58</v>
      </c>
      <c r="M63" s="23" t="n">
        <v>7.95</v>
      </c>
      <c r="N63" s="23" t="n">
        <v>109.65</v>
      </c>
      <c r="O63" s="23" t="n">
        <v>113.15</v>
      </c>
      <c r="P63" s="24">
        <f>IF($O63&lt;&gt;"",SUM(D63:O63),"")</f>
        <v/>
      </c>
      <c r="Q63" s="2" t="n"/>
    </row>
    <row r="64">
      <c r="B64" s="1" t="inlineStr">
        <is>
          <t>50220</t>
        </is>
      </c>
      <c r="C64" s="1" t="inlineStr">
        <is>
          <t xml:space="preserve">    Promotional Advertising</t>
        </is>
      </c>
      <c r="D64" s="23" t="n">
        <v>7054.52</v>
      </c>
      <c r="E64" s="23" t="n">
        <v>6799.52</v>
      </c>
      <c r="F64" s="23" t="n">
        <v>7698.52</v>
      </c>
      <c r="G64" s="23" t="n">
        <v>6998.52</v>
      </c>
      <c r="H64" s="23" t="n">
        <v>6998.52</v>
      </c>
      <c r="I64" s="23" t="n">
        <v>7243.27</v>
      </c>
      <c r="J64" s="23" t="n">
        <v>6998.52</v>
      </c>
      <c r="K64" s="23" t="n">
        <v>7625.27</v>
      </c>
      <c r="L64" s="23" t="n">
        <v>7625.27</v>
      </c>
      <c r="M64" s="23" t="n">
        <v>7625.27</v>
      </c>
      <c r="N64" s="23" t="n">
        <v>531.53</v>
      </c>
      <c r="O64" s="23" t="n">
        <v>-171.21</v>
      </c>
      <c r="P64" s="24">
        <f>IF($O64&lt;&gt;"",SUM(D64:O64),"")</f>
        <v/>
      </c>
      <c r="Q64" s="2" t="n"/>
    </row>
    <row r="65">
      <c r="B65" s="1" t="inlineStr">
        <is>
          <t>50221</t>
        </is>
      </c>
      <c r="C65" s="1" t="inlineStr">
        <is>
          <t xml:space="preserve">    Zillow Network</t>
        </is>
      </c>
      <c r="D65" s="23" t="n">
        <v>0</v>
      </c>
      <c r="E65" s="23" t="n">
        <v>0</v>
      </c>
      <c r="F65" s="23" t="n">
        <v>0</v>
      </c>
      <c r="G65" s="23" t="n">
        <v>0</v>
      </c>
      <c r="H65" s="23" t="n">
        <v>0</v>
      </c>
      <c r="I65" s="23" t="n">
        <v>0</v>
      </c>
      <c r="J65" s="23" t="n">
        <v>0</v>
      </c>
      <c r="K65" s="23" t="n">
        <v>0</v>
      </c>
      <c r="L65" s="23" t="n">
        <v>0</v>
      </c>
      <c r="M65" s="23" t="n">
        <v>0</v>
      </c>
      <c r="N65" s="23" t="n">
        <v>0</v>
      </c>
      <c r="O65" s="23" t="n">
        <v>595</v>
      </c>
      <c r="P65" s="24">
        <f>IF($O65&lt;&gt;"",SUM(D65:O65),"")</f>
        <v/>
      </c>
      <c r="Q65" s="2" t="n"/>
    </row>
    <row r="66">
      <c r="B66" s="1" t="inlineStr">
        <is>
          <t>50222</t>
        </is>
      </c>
      <c r="C66" s="1" t="inlineStr">
        <is>
          <t xml:space="preserve">    Property Web Site</t>
        </is>
      </c>
      <c r="D66" s="23" t="n">
        <v>0</v>
      </c>
      <c r="E66" s="23" t="n">
        <v>0</v>
      </c>
      <c r="F66" s="23" t="n">
        <v>0</v>
      </c>
      <c r="G66" s="23" t="n">
        <v>0</v>
      </c>
      <c r="H66" s="23" t="n">
        <v>0</v>
      </c>
      <c r="I66" s="23" t="n">
        <v>0</v>
      </c>
      <c r="J66" s="23" t="n">
        <v>75.98</v>
      </c>
      <c r="K66" s="23" t="n">
        <v>0</v>
      </c>
      <c r="L66" s="23" t="n">
        <v>0</v>
      </c>
      <c r="M66" s="23" t="n">
        <v>0</v>
      </c>
      <c r="N66" s="23" t="n">
        <v>0</v>
      </c>
      <c r="O66" s="23" t="n">
        <v>0</v>
      </c>
      <c r="P66" s="24">
        <f>IF($O66&lt;&gt;"",SUM(D66:O66),"")</f>
        <v/>
      </c>
      <c r="Q66" s="2" t="n"/>
    </row>
    <row r="67">
      <c r="B67" s="1" t="inlineStr">
        <is>
          <t>50223</t>
        </is>
      </c>
      <c r="C67" s="1" t="inlineStr">
        <is>
          <t xml:space="preserve">    Lead Generating/Tracking/CRM</t>
        </is>
      </c>
      <c r="D67" s="23" t="n">
        <v>0</v>
      </c>
      <c r="E67" s="23" t="n">
        <v>0</v>
      </c>
      <c r="F67" s="23" t="n">
        <v>0</v>
      </c>
      <c r="G67" s="23" t="n">
        <v>0</v>
      </c>
      <c r="H67" s="23" t="n">
        <v>0</v>
      </c>
      <c r="I67" s="23" t="n">
        <v>0</v>
      </c>
      <c r="J67" s="23" t="n">
        <v>0</v>
      </c>
      <c r="K67" s="23" t="n">
        <v>0</v>
      </c>
      <c r="L67" s="23" t="n">
        <v>0</v>
      </c>
      <c r="M67" s="23" t="n">
        <v>0</v>
      </c>
      <c r="N67" s="23" t="n">
        <v>508.41</v>
      </c>
      <c r="O67" s="23" t="n">
        <v>1127.66</v>
      </c>
      <c r="P67" s="24">
        <f>IF($O67&lt;&gt;"",SUM(D67:O67),"")</f>
        <v/>
      </c>
      <c r="Q67" s="2" t="n"/>
    </row>
    <row r="68">
      <c r="B68" s="1" t="inlineStr">
        <is>
          <t>50226</t>
        </is>
      </c>
      <c r="C68" s="1" t="inlineStr">
        <is>
          <t xml:space="preserve">    Prospect Refreshments</t>
        </is>
      </c>
      <c r="D68" s="23" t="n">
        <v>0</v>
      </c>
      <c r="E68" s="23" t="n">
        <v>0</v>
      </c>
      <c r="F68" s="23" t="n">
        <v>0</v>
      </c>
      <c r="G68" s="23" t="n">
        <v>0</v>
      </c>
      <c r="H68" s="23" t="n">
        <v>0</v>
      </c>
      <c r="I68" s="23" t="n">
        <v>0</v>
      </c>
      <c r="J68" s="23" t="n">
        <v>0</v>
      </c>
      <c r="K68" s="23" t="n">
        <v>0</v>
      </c>
      <c r="L68" s="23" t="n">
        <v>0</v>
      </c>
      <c r="M68" s="23" t="n">
        <v>0</v>
      </c>
      <c r="N68" s="23" t="n">
        <v>667.1900000000001</v>
      </c>
      <c r="O68" s="23" t="n">
        <v>489.6</v>
      </c>
      <c r="P68" s="24">
        <f>IF($O68&lt;&gt;"",SUM(D68:O68),"")</f>
        <v/>
      </c>
      <c r="Q68" s="2" t="n"/>
    </row>
    <row r="69">
      <c r="B69" s="1" t="inlineStr">
        <is>
          <t>50227</t>
        </is>
      </c>
      <c r="C69" s="1" t="inlineStr">
        <is>
          <t xml:space="preserve">    Res Retention &amp; Activities</t>
        </is>
      </c>
      <c r="D69" s="23" t="n">
        <v>0</v>
      </c>
      <c r="E69" s="23" t="n">
        <v>0</v>
      </c>
      <c r="F69" s="23" t="n">
        <v>0</v>
      </c>
      <c r="G69" s="23" t="n">
        <v>37.58</v>
      </c>
      <c r="H69" s="23" t="n">
        <v>0</v>
      </c>
      <c r="I69" s="23" t="n">
        <v>124.68</v>
      </c>
      <c r="J69" s="23" t="n">
        <v>0</v>
      </c>
      <c r="K69" s="23" t="n">
        <v>0</v>
      </c>
      <c r="L69" s="23" t="n">
        <v>0</v>
      </c>
      <c r="M69" s="23" t="n">
        <v>0</v>
      </c>
      <c r="N69" s="23" t="n">
        <v>0</v>
      </c>
      <c r="O69" s="23" t="n">
        <v>60.15</v>
      </c>
      <c r="P69" s="24">
        <f>IF($O69&lt;&gt;"",SUM(D69:O69),"")</f>
        <v/>
      </c>
      <c r="Q69" s="2" t="n"/>
    </row>
    <row r="70">
      <c r="B70" s="1" t="inlineStr">
        <is>
          <t>50229</t>
        </is>
      </c>
      <c r="C70" s="1" t="inlineStr">
        <is>
          <t xml:space="preserve">    Advertising - Digital Strategy</t>
        </is>
      </c>
      <c r="D70" s="23" t="n">
        <v>0</v>
      </c>
      <c r="E70" s="23" t="n">
        <v>0</v>
      </c>
      <c r="F70" s="23" t="n">
        <v>0</v>
      </c>
      <c r="G70" s="23" t="n">
        <v>0</v>
      </c>
      <c r="H70" s="23" t="n">
        <v>0</v>
      </c>
      <c r="I70" s="23" t="n">
        <v>0</v>
      </c>
      <c r="J70" s="23" t="n">
        <v>0</v>
      </c>
      <c r="K70" s="23" t="n">
        <v>0</v>
      </c>
      <c r="L70" s="23" t="n">
        <v>0</v>
      </c>
      <c r="M70" s="23" t="n">
        <v>0</v>
      </c>
      <c r="N70" s="23" t="n">
        <v>2654.6</v>
      </c>
      <c r="O70" s="23" t="n">
        <v>2654.6</v>
      </c>
      <c r="P70" s="24">
        <f>IF($O70&lt;&gt;"",SUM(D70:O70),"")</f>
        <v/>
      </c>
      <c r="Q70" s="2" t="n"/>
    </row>
    <row r="71">
      <c r="B71" s="1" t="inlineStr">
        <is>
          <t>50230</t>
        </is>
      </c>
      <c r="C71" s="1" t="inlineStr">
        <is>
          <t xml:space="preserve">    Brochures</t>
        </is>
      </c>
      <c r="D71" s="23" t="n">
        <v>0</v>
      </c>
      <c r="E71" s="23" t="n">
        <v>0</v>
      </c>
      <c r="F71" s="23" t="n">
        <v>5133.59</v>
      </c>
      <c r="G71" s="23" t="n">
        <v>148.53</v>
      </c>
      <c r="H71" s="23" t="n">
        <v>0</v>
      </c>
      <c r="I71" s="23" t="n">
        <v>150.43</v>
      </c>
      <c r="J71" s="23" t="n">
        <v>0</v>
      </c>
      <c r="K71" s="23" t="n">
        <v>0</v>
      </c>
      <c r="L71" s="23" t="n">
        <v>132.67</v>
      </c>
      <c r="M71" s="23" t="n">
        <v>0</v>
      </c>
      <c r="N71" s="23" t="n">
        <v>0</v>
      </c>
      <c r="O71" s="23" t="n">
        <v>0</v>
      </c>
      <c r="P71" s="24">
        <f>IF($O71&lt;&gt;"",SUM(D71:O71),"")</f>
        <v/>
      </c>
      <c r="Q71" s="2" t="n"/>
    </row>
    <row r="72">
      <c r="B72" s="1" t="inlineStr">
        <is>
          <t>50232</t>
        </is>
      </c>
      <c r="C72" s="1" t="inlineStr">
        <is>
          <t xml:space="preserve">    ApartmentList</t>
        </is>
      </c>
      <c r="D72" s="23" t="n">
        <v>0</v>
      </c>
      <c r="E72" s="23" t="n">
        <v>0</v>
      </c>
      <c r="F72" s="23" t="n">
        <v>0</v>
      </c>
      <c r="G72" s="23" t="n">
        <v>0</v>
      </c>
      <c r="H72" s="23" t="n">
        <v>0</v>
      </c>
      <c r="I72" s="23" t="n">
        <v>0</v>
      </c>
      <c r="J72" s="23" t="n">
        <v>0</v>
      </c>
      <c r="K72" s="23" t="n">
        <v>0</v>
      </c>
      <c r="L72" s="23" t="n">
        <v>0</v>
      </c>
      <c r="M72" s="23" t="n">
        <v>0</v>
      </c>
      <c r="N72" s="23" t="n">
        <v>448</v>
      </c>
      <c r="O72" s="23" t="n">
        <v>639</v>
      </c>
      <c r="P72" s="24">
        <f>IF($O72&lt;&gt;"",SUM(D72:O72),"")</f>
        <v/>
      </c>
      <c r="Q72" s="2" t="n"/>
    </row>
    <row r="73">
      <c r="B73" s="1" t="inlineStr">
        <is>
          <t>50233</t>
        </is>
      </c>
      <c r="C73" s="1" t="inlineStr">
        <is>
          <t xml:space="preserve">    CoStar Network</t>
        </is>
      </c>
      <c r="D73" s="23" t="n">
        <v>0</v>
      </c>
      <c r="E73" s="23" t="n">
        <v>0</v>
      </c>
      <c r="F73" s="23" t="n">
        <v>0</v>
      </c>
      <c r="G73" s="23" t="n">
        <v>0</v>
      </c>
      <c r="H73" s="23" t="n">
        <v>0</v>
      </c>
      <c r="I73" s="23" t="n">
        <v>0</v>
      </c>
      <c r="J73" s="23" t="n">
        <v>0</v>
      </c>
      <c r="K73" s="23" t="n">
        <v>0</v>
      </c>
      <c r="L73" s="23" t="n">
        <v>0</v>
      </c>
      <c r="M73" s="23" t="n">
        <v>0</v>
      </c>
      <c r="N73" s="23" t="n">
        <v>0</v>
      </c>
      <c r="O73" s="23" t="n">
        <v>4648</v>
      </c>
      <c r="P73" s="24">
        <f>IF($O73&lt;&gt;"",SUM(D73:O73),"")</f>
        <v/>
      </c>
      <c r="Q73" s="2" t="n"/>
    </row>
    <row r="74">
      <c r="B74" s="1" t="inlineStr">
        <is>
          <t>50234</t>
        </is>
      </c>
      <c r="C74" s="1" t="inlineStr">
        <is>
          <t xml:space="preserve">    RentPath Network</t>
        </is>
      </c>
      <c r="D74" s="23" t="n">
        <v>0</v>
      </c>
      <c r="E74" s="23" t="n">
        <v>0</v>
      </c>
      <c r="F74" s="23" t="n">
        <v>0</v>
      </c>
      <c r="G74" s="23" t="n">
        <v>0</v>
      </c>
      <c r="H74" s="23" t="n">
        <v>0</v>
      </c>
      <c r="I74" s="23" t="n">
        <v>0</v>
      </c>
      <c r="J74" s="23" t="n">
        <v>0</v>
      </c>
      <c r="K74" s="23" t="n">
        <v>0</v>
      </c>
      <c r="L74" s="23" t="n">
        <v>0</v>
      </c>
      <c r="M74" s="23" t="n">
        <v>0</v>
      </c>
      <c r="N74" s="23" t="n">
        <v>2022</v>
      </c>
      <c r="O74" s="23" t="n">
        <v>2022</v>
      </c>
      <c r="P74" s="24">
        <f>IF($O74&lt;&gt;"",SUM(D74:O74),"")</f>
        <v/>
      </c>
      <c r="Q74" s="2" t="n"/>
    </row>
    <row r="75">
      <c r="B75" s="1" t="inlineStr">
        <is>
          <t>50237</t>
        </is>
      </c>
      <c r="C75" s="1" t="inlineStr">
        <is>
          <t xml:space="preserve">    Reputation Management</t>
        </is>
      </c>
      <c r="D75" s="23" t="n">
        <v>0</v>
      </c>
      <c r="E75" s="23" t="n">
        <v>0</v>
      </c>
      <c r="F75" s="23" t="n">
        <v>0</v>
      </c>
      <c r="G75" s="23" t="n">
        <v>0</v>
      </c>
      <c r="H75" s="23" t="n">
        <v>0</v>
      </c>
      <c r="I75" s="23" t="n">
        <v>0</v>
      </c>
      <c r="J75" s="23" t="n">
        <v>0</v>
      </c>
      <c r="K75" s="23" t="n">
        <v>0</v>
      </c>
      <c r="L75" s="23" t="n">
        <v>0</v>
      </c>
      <c r="M75" s="23" t="n">
        <v>0</v>
      </c>
      <c r="N75" s="23" t="n">
        <v>167.84</v>
      </c>
      <c r="O75" s="23" t="n">
        <v>212.84</v>
      </c>
      <c r="P75" s="24">
        <f>IF($O75&lt;&gt;"",SUM(D75:O75),"")</f>
        <v/>
      </c>
      <c r="Q75" s="2" t="n"/>
    </row>
    <row r="76">
      <c r="B76" s="1" t="inlineStr">
        <is>
          <t>50238</t>
        </is>
      </c>
      <c r="C76" s="1" t="inlineStr">
        <is>
          <t xml:space="preserve">    Pay Per Lease</t>
        </is>
      </c>
      <c r="D76" s="23" t="n">
        <v>1130</v>
      </c>
      <c r="E76" s="23" t="n">
        <v>0</v>
      </c>
      <c r="F76" s="23" t="n">
        <v>1130</v>
      </c>
      <c r="G76" s="23" t="n">
        <v>561</v>
      </c>
      <c r="H76" s="23" t="n">
        <v>1579</v>
      </c>
      <c r="I76" s="23" t="n">
        <v>604</v>
      </c>
      <c r="J76" s="23" t="n">
        <v>1165</v>
      </c>
      <c r="K76" s="23" t="n">
        <v>1927</v>
      </c>
      <c r="L76" s="23" t="n">
        <v>39</v>
      </c>
      <c r="M76" s="23" t="n">
        <v>0</v>
      </c>
      <c r="N76" s="23" t="n">
        <v>39</v>
      </c>
      <c r="O76" s="23" t="n">
        <v>0</v>
      </c>
      <c r="P76" s="24">
        <f>IF($O76&lt;&gt;"",SUM(D76:O76),"")</f>
        <v/>
      </c>
      <c r="Q76" s="2" t="n"/>
    </row>
    <row r="77">
      <c r="B77" s="1" t="inlineStr">
        <is>
          <t>50240</t>
        </is>
      </c>
      <c r="C77" s="1" t="inlineStr">
        <is>
          <t xml:space="preserve">    Resident Referral Fees</t>
        </is>
      </c>
      <c r="D77" s="23" t="n">
        <v>0</v>
      </c>
      <c r="E77" s="23" t="n">
        <v>0</v>
      </c>
      <c r="F77" s="23" t="n">
        <v>0</v>
      </c>
      <c r="G77" s="23" t="n">
        <v>0</v>
      </c>
      <c r="H77" s="23" t="n">
        <v>1000</v>
      </c>
      <c r="I77" s="23" t="n">
        <v>0</v>
      </c>
      <c r="J77" s="23" t="n">
        <v>0</v>
      </c>
      <c r="K77" s="23" t="n">
        <v>0</v>
      </c>
      <c r="L77" s="23" t="n">
        <v>0</v>
      </c>
      <c r="M77" s="23" t="n">
        <v>0</v>
      </c>
      <c r="N77" s="23" t="n">
        <v>0</v>
      </c>
      <c r="O77" s="23" t="n">
        <v>500</v>
      </c>
      <c r="P77" s="24">
        <f>IF($O77&lt;&gt;"",SUM(D77:O77),"")</f>
        <v/>
      </c>
      <c r="Q77" s="2" t="n"/>
    </row>
    <row r="78">
      <c r="B78" s="1" t="inlineStr">
        <is>
          <t>50243</t>
        </is>
      </c>
      <c r="C78" s="1" t="inlineStr">
        <is>
          <t xml:space="preserve">    Social Media Advertising</t>
        </is>
      </c>
      <c r="D78" s="23" t="n">
        <v>0</v>
      </c>
      <c r="E78" s="23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199</v>
      </c>
      <c r="O78" s="23" t="n">
        <v>199</v>
      </c>
      <c r="P78" s="24">
        <f>IF($O78&lt;&gt;"",SUM(D78:O78),"")</f>
        <v/>
      </c>
      <c r="Q78" s="2" t="n"/>
    </row>
    <row r="79">
      <c r="B79" s="1" t="inlineStr">
        <is>
          <t>50245</t>
        </is>
      </c>
      <c r="C79" s="1" t="inlineStr">
        <is>
          <t xml:space="preserve">    Resident Goodwill</t>
        </is>
      </c>
      <c r="D79" s="23" t="n">
        <v>0</v>
      </c>
      <c r="E79" s="23" t="n">
        <v>0</v>
      </c>
      <c r="F79" s="23" t="n">
        <v>0</v>
      </c>
      <c r="G79" s="23" t="n">
        <v>0</v>
      </c>
      <c r="H79" s="23" t="n">
        <v>0</v>
      </c>
      <c r="I79" s="23" t="n">
        <v>57.18</v>
      </c>
      <c r="J79" s="23" t="n">
        <v>0</v>
      </c>
      <c r="K79" s="23" t="n">
        <v>750</v>
      </c>
      <c r="L79" s="23" t="n">
        <v>0</v>
      </c>
      <c r="M79" s="23" t="n">
        <v>0</v>
      </c>
      <c r="N79" s="23" t="n">
        <v>15</v>
      </c>
      <c r="O79" s="23" t="n">
        <v>0</v>
      </c>
      <c r="P79" s="24">
        <f>IF($O79&lt;&gt;"",SUM(D79:O79),"")</f>
        <v/>
      </c>
      <c r="Q79" s="2" t="n"/>
    </row>
    <row r="80">
      <c r="B80" s="1" t="inlineStr">
        <is>
          <t>50250</t>
        </is>
      </c>
      <c r="C80" s="1" t="inlineStr">
        <is>
          <t xml:space="preserve">    Signs</t>
        </is>
      </c>
      <c r="D80" s="23" t="n">
        <v>0</v>
      </c>
      <c r="E80" s="23" t="n">
        <v>0</v>
      </c>
      <c r="F80" s="23" t="n">
        <v>1275</v>
      </c>
      <c r="G80" s="23" t="n">
        <v>93.92</v>
      </c>
      <c r="H80" s="23" t="n">
        <v>1876.42</v>
      </c>
      <c r="I80" s="23" t="n">
        <v>1541.14</v>
      </c>
      <c r="J80" s="23" t="n">
        <v>0</v>
      </c>
      <c r="K80" s="23" t="n">
        <v>0</v>
      </c>
      <c r="L80" s="23" t="n">
        <v>0</v>
      </c>
      <c r="M80" s="23" t="n">
        <v>0</v>
      </c>
      <c r="N80" s="23" t="n">
        <v>0</v>
      </c>
      <c r="O80" s="23" t="n">
        <v>-626.98</v>
      </c>
      <c r="P80" s="24">
        <f>IF($O80&lt;&gt;"",SUM(D80:O80),"")</f>
        <v/>
      </c>
      <c r="Q80" s="2" t="n"/>
    </row>
    <row r="81">
      <c r="B81" s="1" t="inlineStr">
        <is>
          <t>50255</t>
        </is>
      </c>
      <c r="C81" s="1" t="inlineStr">
        <is>
          <t xml:space="preserve">    Miscellaneous Promotional</t>
        </is>
      </c>
      <c r="D81" s="23" t="n">
        <v>1862.67</v>
      </c>
      <c r="E81" s="23" t="n">
        <v>1860.12</v>
      </c>
      <c r="F81" s="23" t="n">
        <v>1784.57</v>
      </c>
      <c r="G81" s="23" t="n">
        <v>924.77</v>
      </c>
      <c r="H81" s="23" t="n">
        <v>1898.04</v>
      </c>
      <c r="I81" s="23" t="n">
        <v>906.66</v>
      </c>
      <c r="J81" s="23" t="n">
        <v>1362.61</v>
      </c>
      <c r="K81" s="23" t="n">
        <v>1524.33</v>
      </c>
      <c r="L81" s="23" t="n">
        <v>1799.67</v>
      </c>
      <c r="M81" s="23" t="n">
        <v>2944.9</v>
      </c>
      <c r="N81" s="23" t="n">
        <v>0</v>
      </c>
      <c r="O81" s="23" t="n">
        <v>302.52</v>
      </c>
      <c r="P81" s="24">
        <f>IF($O81&lt;&gt;"",SUM(D81:O81),"")</f>
        <v/>
      </c>
      <c r="Q81" s="2" t="n"/>
    </row>
    <row r="82">
      <c r="B82" s="1" t="inlineStr">
        <is>
          <t>50299</t>
        </is>
      </c>
      <c r="C82" s="1" t="inlineStr">
        <is>
          <t xml:space="preserve">      TOTAL RESIDENTIAL PROMOTIONAL</t>
        </is>
      </c>
      <c r="D82" s="23" t="n">
        <v>10047.19</v>
      </c>
      <c r="E82" s="23" t="n">
        <v>8813.959999999999</v>
      </c>
      <c r="F82" s="23" t="n">
        <v>17041.44</v>
      </c>
      <c r="G82" s="23" t="n">
        <v>8959.35</v>
      </c>
      <c r="H82" s="23" t="n">
        <v>13351.98</v>
      </c>
      <c r="I82" s="23" t="n">
        <v>10728.31</v>
      </c>
      <c r="J82" s="23" t="n">
        <v>9602.110000000001</v>
      </c>
      <c r="K82" s="23" t="n">
        <v>12079.37</v>
      </c>
      <c r="L82" s="23" t="n">
        <v>9606.190000000001</v>
      </c>
      <c r="M82" s="23" t="n">
        <v>10578.12</v>
      </c>
      <c r="N82" s="23" t="n">
        <v>7362.22</v>
      </c>
      <c r="O82" s="23" t="n">
        <v>12765.33</v>
      </c>
      <c r="P82" s="24">
        <f>IF($O82&lt;&gt;"",SUM(D82:O82),"")</f>
        <v/>
      </c>
      <c r="Q82" s="2" t="n"/>
    </row>
    <row r="83">
      <c r="B83" s="1" t="n"/>
      <c r="C83" s="1" t="n"/>
      <c r="D83" s="23" t="n"/>
      <c r="E83" s="23" t="n"/>
      <c r="F83" s="23" t="n"/>
      <c r="G83" s="23" t="n"/>
      <c r="H83" s="23" t="n"/>
      <c r="I83" s="23" t="n"/>
      <c r="J83" s="23" t="n"/>
      <c r="K83" s="23" t="n"/>
      <c r="L83" s="23" t="n"/>
      <c r="M83" s="23" t="n"/>
      <c r="N83" s="23" t="n"/>
      <c r="O83" s="23" t="n"/>
      <c r="P83" s="24">
        <f>IF($O83&lt;&gt;"",SUM(D83:O83),"")</f>
        <v/>
      </c>
      <c r="Q83" s="2" t="n"/>
    </row>
    <row r="84">
      <c r="B84" s="1" t="inlineStr">
        <is>
          <t>50300</t>
        </is>
      </c>
      <c r="C84" s="1" t="inlineStr">
        <is>
          <t xml:space="preserve"> RESIDENTIAL SALARIES</t>
        </is>
      </c>
      <c r="D84" s="23" t="n"/>
      <c r="E84" s="23" t="n"/>
      <c r="F84" s="23" t="n"/>
      <c r="G84" s="23" t="n"/>
      <c r="H84" s="23" t="n"/>
      <c r="I84" s="23" t="n"/>
      <c r="J84" s="23" t="n"/>
      <c r="K84" s="23" t="n"/>
      <c r="L84" s="23" t="n"/>
      <c r="M84" s="23" t="n"/>
      <c r="N84" s="23" t="n"/>
      <c r="O84" s="23" t="n"/>
      <c r="P84" s="24">
        <f>IF($O84&lt;&gt;"",SUM(D84:O84),"")</f>
        <v/>
      </c>
      <c r="Q84" s="2" t="n"/>
    </row>
    <row r="85">
      <c r="B85" s="1" t="inlineStr">
        <is>
          <t>50310</t>
        </is>
      </c>
      <c r="C85" s="1" t="inlineStr">
        <is>
          <t xml:space="preserve">    On-Site Management</t>
        </is>
      </c>
      <c r="D85" s="23" t="n">
        <v>14590.51</v>
      </c>
      <c r="E85" s="23" t="n">
        <v>14445.18</v>
      </c>
      <c r="F85" s="23" t="n">
        <v>16806.81</v>
      </c>
      <c r="G85" s="23" t="n">
        <v>17630.08</v>
      </c>
      <c r="H85" s="23" t="n">
        <v>23854.93</v>
      </c>
      <c r="I85" s="23" t="n">
        <v>14053.49</v>
      </c>
      <c r="J85" s="23" t="n">
        <v>13500.66</v>
      </c>
      <c r="K85" s="23" t="n">
        <v>18074.22</v>
      </c>
      <c r="L85" s="23" t="n">
        <v>19845.19</v>
      </c>
      <c r="M85" s="23" t="n">
        <v>16696.8</v>
      </c>
      <c r="N85" s="23" t="n">
        <v>13639.05</v>
      </c>
      <c r="O85" s="23" t="n">
        <v>18121.82</v>
      </c>
      <c r="P85" s="24">
        <f>IF($O85&lt;&gt;"",SUM(D85:O85),"")</f>
        <v/>
      </c>
      <c r="Q85" s="2" t="n"/>
    </row>
    <row r="86">
      <c r="B86" s="1" t="inlineStr">
        <is>
          <t>50320</t>
        </is>
      </c>
      <c r="C86" s="1" t="inlineStr">
        <is>
          <t xml:space="preserve">    Building Maintenance</t>
        </is>
      </c>
      <c r="D86" s="23" t="n">
        <v>5738.55</v>
      </c>
      <c r="E86" s="23" t="n">
        <v>5613.13</v>
      </c>
      <c r="F86" s="23" t="n">
        <v>6734.12</v>
      </c>
      <c r="G86" s="23" t="n">
        <v>5677.63</v>
      </c>
      <c r="H86" s="23" t="n">
        <v>8208.940000000001</v>
      </c>
      <c r="I86" s="23" t="n">
        <v>4992.84</v>
      </c>
      <c r="J86" s="23" t="n">
        <v>7705.27</v>
      </c>
      <c r="K86" s="23" t="n">
        <v>9302.02</v>
      </c>
      <c r="L86" s="23" t="n">
        <v>11725.21</v>
      </c>
      <c r="M86" s="23" t="n">
        <v>11257.96</v>
      </c>
      <c r="N86" s="23" t="n">
        <v>11655.33</v>
      </c>
      <c r="O86" s="23" t="n">
        <v>10345.23</v>
      </c>
      <c r="P86" s="24">
        <f>IF($O86&lt;&gt;"",SUM(D86:O86),"")</f>
        <v/>
      </c>
      <c r="Q86" s="2" t="n"/>
    </row>
    <row r="87">
      <c r="B87" s="1" t="inlineStr">
        <is>
          <t>50335</t>
        </is>
      </c>
      <c r="C87" s="1" t="inlineStr">
        <is>
          <t xml:space="preserve">    Apartment Cleaning</t>
        </is>
      </c>
      <c r="D87" s="23" t="n">
        <v>0</v>
      </c>
      <c r="E87" s="23" t="n">
        <v>600</v>
      </c>
      <c r="F87" s="23" t="n">
        <v>3318.96</v>
      </c>
      <c r="G87" s="23" t="n">
        <v>4386.88</v>
      </c>
      <c r="H87" s="23" t="n">
        <v>4991.18</v>
      </c>
      <c r="I87" s="23" t="n">
        <v>2872.19</v>
      </c>
      <c r="J87" s="23" t="n">
        <v>3977.08</v>
      </c>
      <c r="K87" s="23" t="n">
        <v>4713.79</v>
      </c>
      <c r="L87" s="23" t="n">
        <v>5075.51</v>
      </c>
      <c r="M87" s="23" t="n">
        <v>4409.97</v>
      </c>
      <c r="N87" s="23" t="n">
        <v>4254.78</v>
      </c>
      <c r="O87" s="23" t="n">
        <v>4120.88</v>
      </c>
      <c r="P87" s="24">
        <f>IF($O87&lt;&gt;"",SUM(D87:O87),"")</f>
        <v/>
      </c>
      <c r="Q87" s="2" t="n"/>
    </row>
    <row r="88">
      <c r="B88" s="1" t="inlineStr">
        <is>
          <t>50350</t>
        </is>
      </c>
      <c r="C88" s="1" t="inlineStr">
        <is>
          <t xml:space="preserve">    FICA Taxes</t>
        </is>
      </c>
      <c r="D88" s="23" t="n">
        <v>1835.28</v>
      </c>
      <c r="E88" s="23" t="n">
        <v>1110.48</v>
      </c>
      <c r="F88" s="23" t="n">
        <v>1723.1</v>
      </c>
      <c r="G88" s="23" t="n">
        <v>1778.08</v>
      </c>
      <c r="H88" s="23" t="n">
        <v>2400.76</v>
      </c>
      <c r="I88" s="23" t="n">
        <v>1981.23</v>
      </c>
      <c r="J88" s="23" t="n">
        <v>2576.21</v>
      </c>
      <c r="K88" s="23" t="n">
        <v>2085.47</v>
      </c>
      <c r="L88" s="23" t="n">
        <v>2150.6</v>
      </c>
      <c r="M88" s="23" t="n">
        <v>2409.1</v>
      </c>
      <c r="N88" s="23" t="n">
        <v>2168.77</v>
      </c>
      <c r="O88" s="23" t="n">
        <v>2081.62</v>
      </c>
      <c r="P88" s="24">
        <f>IF($O88&lt;&gt;"",SUM(D88:O88),"")</f>
        <v/>
      </c>
      <c r="Q88" s="2" t="n"/>
    </row>
    <row r="89">
      <c r="B89" s="1" t="inlineStr">
        <is>
          <t>50355</t>
        </is>
      </c>
      <c r="C89" s="1" t="inlineStr">
        <is>
          <t xml:space="preserve">    Unemployment Taxes</t>
        </is>
      </c>
      <c r="D89" s="23" t="n">
        <v>7.32</v>
      </c>
      <c r="E89" s="23" t="n">
        <v>7.45</v>
      </c>
      <c r="F89" s="23" t="n">
        <v>18.68</v>
      </c>
      <c r="G89" s="23" t="n">
        <v>21.74</v>
      </c>
      <c r="H89" s="23" t="n">
        <v>1.08</v>
      </c>
      <c r="I89" s="23" t="n">
        <v>0</v>
      </c>
      <c r="J89" s="23" t="n">
        <v>14.28</v>
      </c>
      <c r="K89" s="23" t="n">
        <v>24.48</v>
      </c>
      <c r="L89" s="23" t="n">
        <v>41.47</v>
      </c>
      <c r="M89" s="23" t="n">
        <v>35.11</v>
      </c>
      <c r="N89" s="23" t="n">
        <v>187.29</v>
      </c>
      <c r="O89" s="23" t="n">
        <v>95.67</v>
      </c>
      <c r="P89" s="24">
        <f>IF($O89&lt;&gt;"",SUM(D89:O89),"")</f>
        <v/>
      </c>
      <c r="Q89" s="2" t="n"/>
    </row>
    <row r="90">
      <c r="B90" s="1" t="inlineStr">
        <is>
          <t>50360</t>
        </is>
      </c>
      <c r="C90" s="1" t="inlineStr">
        <is>
          <t xml:space="preserve">    Group Insurance</t>
        </is>
      </c>
      <c r="D90" s="23" t="n">
        <v>1012.78</v>
      </c>
      <c r="E90" s="23" t="n">
        <v>1006.86</v>
      </c>
      <c r="F90" s="23" t="n">
        <v>1066.24</v>
      </c>
      <c r="G90" s="23" t="n">
        <v>1056.06</v>
      </c>
      <c r="H90" s="23" t="n">
        <v>1091.44</v>
      </c>
      <c r="I90" s="23" t="n">
        <v>1138.66</v>
      </c>
      <c r="J90" s="23" t="n">
        <v>1019.34</v>
      </c>
      <c r="K90" s="23" t="n">
        <v>1328.14</v>
      </c>
      <c r="L90" s="23" t="n">
        <v>1172.26</v>
      </c>
      <c r="M90" s="23" t="n">
        <v>1174.09</v>
      </c>
      <c r="N90" s="23" t="n">
        <v>1242.84</v>
      </c>
      <c r="O90" s="23" t="n">
        <v>1240.46</v>
      </c>
      <c r="P90" s="24">
        <f>IF($O90&lt;&gt;"",SUM(D90:O90),"")</f>
        <v/>
      </c>
      <c r="Q90" s="2" t="n"/>
    </row>
    <row r="91">
      <c r="B91" s="1" t="inlineStr">
        <is>
          <t>50365</t>
        </is>
      </c>
      <c r="C91" s="1" t="inlineStr">
        <is>
          <t xml:space="preserve">    Workers Compensation Insurance</t>
        </is>
      </c>
      <c r="D91" s="23" t="n">
        <v>543.74</v>
      </c>
      <c r="E91" s="23" t="n">
        <v>342.54</v>
      </c>
      <c r="F91" s="23" t="n">
        <v>531.8099999999999</v>
      </c>
      <c r="G91" s="23" t="n">
        <v>547.2</v>
      </c>
      <c r="H91" s="23" t="n">
        <v>713.08</v>
      </c>
      <c r="I91" s="23" t="n">
        <v>611.8099999999999</v>
      </c>
      <c r="J91" s="23" t="n">
        <v>779.73</v>
      </c>
      <c r="K91" s="23" t="n">
        <v>635.8200000000001</v>
      </c>
      <c r="L91" s="23" t="n">
        <v>657.67</v>
      </c>
      <c r="M91" s="23" t="n">
        <v>736.4</v>
      </c>
      <c r="N91" s="23" t="n">
        <v>664.21</v>
      </c>
      <c r="O91" s="23" t="n">
        <v>635.4</v>
      </c>
      <c r="P91" s="24">
        <f>IF($O91&lt;&gt;"",SUM(D91:O91),"")</f>
        <v/>
      </c>
      <c r="Q91" s="2" t="n"/>
    </row>
    <row r="92">
      <c r="B92" s="1" t="inlineStr">
        <is>
          <t>50370</t>
        </is>
      </c>
      <c r="C92" s="1" t="inlineStr">
        <is>
          <t xml:space="preserve">    401K</t>
        </is>
      </c>
      <c r="D92" s="23" t="n">
        <v>557.8</v>
      </c>
      <c r="E92" s="23" t="n">
        <v>344.54</v>
      </c>
      <c r="F92" s="23" t="n">
        <v>526.22</v>
      </c>
      <c r="G92" s="23" t="n">
        <v>541.46</v>
      </c>
      <c r="H92" s="23" t="n">
        <v>724.3</v>
      </c>
      <c r="I92" s="23" t="n">
        <v>602.05</v>
      </c>
      <c r="J92" s="23" t="n">
        <v>775.75</v>
      </c>
      <c r="K92" s="23" t="n">
        <v>630.24</v>
      </c>
      <c r="L92" s="23" t="n">
        <v>648.38</v>
      </c>
      <c r="M92" s="23" t="n">
        <v>724.42</v>
      </c>
      <c r="N92" s="23" t="n">
        <v>654.24</v>
      </c>
      <c r="O92" s="23" t="n">
        <v>628.35</v>
      </c>
      <c r="P92" s="24">
        <f>IF($O92&lt;&gt;"",SUM(D92:O92),"")</f>
        <v/>
      </c>
      <c r="Q92" s="2" t="n"/>
    </row>
    <row r="93">
      <c r="B93" s="1" t="inlineStr">
        <is>
          <t>50380</t>
        </is>
      </c>
      <c r="C93" s="1" t="inlineStr">
        <is>
          <t xml:space="preserve">    Payroll Processing</t>
        </is>
      </c>
      <c r="D93" s="23" t="n">
        <v>455</v>
      </c>
      <c r="E93" s="23" t="n">
        <v>245</v>
      </c>
      <c r="F93" s="23" t="n">
        <v>415</v>
      </c>
      <c r="G93" s="23" t="n">
        <v>405</v>
      </c>
      <c r="H93" s="23" t="n">
        <v>440</v>
      </c>
      <c r="I93" s="23" t="n">
        <v>380</v>
      </c>
      <c r="J93" s="23" t="n">
        <v>545</v>
      </c>
      <c r="K93" s="23" t="n">
        <v>490</v>
      </c>
      <c r="L93" s="23" t="n">
        <v>455</v>
      </c>
      <c r="M93" s="23" t="n">
        <v>465</v>
      </c>
      <c r="N93" s="23" t="n">
        <v>845</v>
      </c>
      <c r="O93" s="23" t="n">
        <v>795</v>
      </c>
      <c r="P93" s="24">
        <f>IF($O93&lt;&gt;"",SUM(D93:O93),"")</f>
        <v/>
      </c>
      <c r="Q93" s="2" t="n"/>
    </row>
    <row r="94">
      <c r="B94" s="1" t="inlineStr">
        <is>
          <t>50385</t>
        </is>
      </c>
      <c r="C94" s="1" t="inlineStr">
        <is>
          <t xml:space="preserve">    Employment Verification</t>
        </is>
      </c>
      <c r="D94" s="23" t="n">
        <v>0</v>
      </c>
      <c r="E94" s="23" t="n">
        <v>128</v>
      </c>
      <c r="F94" s="23" t="n">
        <v>4.17</v>
      </c>
      <c r="G94" s="23" t="n">
        <v>2.79</v>
      </c>
      <c r="H94" s="23" t="n">
        <v>0</v>
      </c>
      <c r="I94" s="23" t="n">
        <v>0</v>
      </c>
      <c r="J94" s="23" t="n">
        <v>130.95</v>
      </c>
      <c r="K94" s="23" t="n">
        <v>249</v>
      </c>
      <c r="L94" s="23" t="n">
        <v>139.79</v>
      </c>
      <c r="M94" s="23" t="n">
        <v>2.52</v>
      </c>
      <c r="N94" s="23" t="n">
        <v>0</v>
      </c>
      <c r="O94" s="23" t="n">
        <v>0</v>
      </c>
      <c r="P94" s="24">
        <f>IF($O94&lt;&gt;"",SUM(D94:O94),"")</f>
        <v/>
      </c>
      <c r="Q94" s="2" t="n"/>
    </row>
    <row r="95">
      <c r="B95" s="1" t="inlineStr">
        <is>
          <t>50390</t>
        </is>
      </c>
      <c r="C95" s="1" t="inlineStr">
        <is>
          <t xml:space="preserve">    Employment Classified Ads</t>
        </is>
      </c>
      <c r="D95" s="23" t="n">
        <v>0</v>
      </c>
      <c r="E95" s="23" t="n">
        <v>0</v>
      </c>
      <c r="F95" s="23" t="n">
        <v>0</v>
      </c>
      <c r="G95" s="23" t="n">
        <v>0</v>
      </c>
      <c r="H95" s="23" t="n">
        <v>0</v>
      </c>
      <c r="I95" s="23" t="n">
        <v>200</v>
      </c>
      <c r="J95" s="23" t="n">
        <v>0</v>
      </c>
      <c r="K95" s="23" t="n">
        <v>0</v>
      </c>
      <c r="L95" s="23" t="n">
        <v>100</v>
      </c>
      <c r="M95" s="23" t="n">
        <v>0</v>
      </c>
      <c r="N95" s="23" t="n">
        <v>0</v>
      </c>
      <c r="O95" s="23" t="n">
        <v>100</v>
      </c>
      <c r="P95" s="24">
        <f>IF($O95&lt;&gt;"",SUM(D95:O95),"")</f>
        <v/>
      </c>
      <c r="Q95" s="2" t="n"/>
    </row>
    <row r="96">
      <c r="B96" s="1" t="inlineStr">
        <is>
          <t>50395</t>
        </is>
      </c>
      <c r="C96" s="1" t="inlineStr">
        <is>
          <t xml:space="preserve">    Uniforms</t>
        </is>
      </c>
      <c r="D96" s="23" t="n">
        <v>304.48</v>
      </c>
      <c r="E96" s="23" t="n">
        <v>0</v>
      </c>
      <c r="F96" s="23" t="n">
        <v>29.86</v>
      </c>
      <c r="G96" s="23" t="n">
        <v>0</v>
      </c>
      <c r="H96" s="23" t="n">
        <v>16.38</v>
      </c>
      <c r="I96" s="23" t="n">
        <v>0</v>
      </c>
      <c r="J96" s="23" t="n">
        <v>0</v>
      </c>
      <c r="K96" s="23" t="n">
        <v>176.99</v>
      </c>
      <c r="L96" s="23" t="n">
        <v>59.72</v>
      </c>
      <c r="M96" s="23" t="n">
        <v>0</v>
      </c>
      <c r="N96" s="23" t="n">
        <v>0</v>
      </c>
      <c r="O96" s="23" t="n">
        <v>3.43</v>
      </c>
      <c r="P96" s="24">
        <f>IF($O96&lt;&gt;"",SUM(D96:O96),"")</f>
        <v/>
      </c>
      <c r="Q96" s="2" t="n"/>
    </row>
    <row r="97">
      <c r="B97" s="1" t="inlineStr">
        <is>
          <t>50397</t>
        </is>
      </c>
      <c r="C97" s="1" t="inlineStr">
        <is>
          <t xml:space="preserve">    Other Benefits</t>
        </is>
      </c>
      <c r="D97" s="23" t="n">
        <v>92.37</v>
      </c>
      <c r="E97" s="23" t="n">
        <v>244.35</v>
      </c>
      <c r="F97" s="23" t="n">
        <v>104.94</v>
      </c>
      <c r="G97" s="23" t="n">
        <v>220.56</v>
      </c>
      <c r="H97" s="23" t="n">
        <v>204.4</v>
      </c>
      <c r="I97" s="23" t="n">
        <v>245.58</v>
      </c>
      <c r="J97" s="23" t="n">
        <v>100.04</v>
      </c>
      <c r="K97" s="23" t="n">
        <v>222.22</v>
      </c>
      <c r="L97" s="23" t="n">
        <v>289.44</v>
      </c>
      <c r="M97" s="23" t="n">
        <v>597.63</v>
      </c>
      <c r="N97" s="23" t="n">
        <v>168.8</v>
      </c>
      <c r="O97" s="23" t="n">
        <v>330</v>
      </c>
      <c r="P97" s="24">
        <f>IF($O97&lt;&gt;"",SUM(D97:O97),"")</f>
        <v/>
      </c>
      <c r="Q97" s="2" t="n"/>
    </row>
    <row r="98">
      <c r="B98" s="1" t="inlineStr">
        <is>
          <t>50399</t>
        </is>
      </c>
      <c r="C98" s="1" t="inlineStr">
        <is>
          <t xml:space="preserve">      TOTAL RESIDENTIAL SALARIES</t>
        </is>
      </c>
      <c r="D98" s="23" t="n">
        <v>25137.83</v>
      </c>
      <c r="E98" s="23" t="n">
        <v>24087.53</v>
      </c>
      <c r="F98" s="23" t="n">
        <v>31279.91</v>
      </c>
      <c r="G98" s="23" t="n">
        <v>32267.48</v>
      </c>
      <c r="H98" s="23" t="n">
        <v>42646.49</v>
      </c>
      <c r="I98" s="23" t="n">
        <v>27077.85</v>
      </c>
      <c r="J98" s="23" t="n">
        <v>31124.31</v>
      </c>
      <c r="K98" s="23" t="n">
        <v>37932.39</v>
      </c>
      <c r="L98" s="23" t="n">
        <v>42360.24</v>
      </c>
      <c r="M98" s="23" t="n">
        <v>38509</v>
      </c>
      <c r="N98" s="23" t="n">
        <v>35480.31</v>
      </c>
      <c r="O98" s="23" t="n">
        <v>38497.86</v>
      </c>
      <c r="P98" s="24">
        <f>IF($O98&lt;&gt;"",SUM(D98:O98),"")</f>
        <v/>
      </c>
      <c r="Q98" s="2" t="n"/>
    </row>
    <row r="99">
      <c r="B99" s="1" t="n"/>
      <c r="C99" s="1" t="n"/>
      <c r="D99" s="23" t="n"/>
      <c r="E99" s="23" t="n"/>
      <c r="F99" s="23" t="n"/>
      <c r="G99" s="23" t="n"/>
      <c r="H99" s="23" t="n"/>
      <c r="I99" s="23" t="n"/>
      <c r="J99" s="23" t="n"/>
      <c r="K99" s="23" t="n"/>
      <c r="L99" s="23" t="n"/>
      <c r="M99" s="23" t="n"/>
      <c r="N99" s="23" t="n"/>
      <c r="O99" s="23" t="n"/>
      <c r="P99" s="24">
        <f>IF($O99&lt;&gt;"",SUM(D99:O99),"")</f>
        <v/>
      </c>
      <c r="Q99" s="2" t="n"/>
    </row>
    <row r="100">
      <c r="B100" s="1" t="inlineStr">
        <is>
          <t>50400</t>
        </is>
      </c>
      <c r="C100" s="1" t="inlineStr">
        <is>
          <t xml:space="preserve"> RESIDENTIAL UTILITIES</t>
        </is>
      </c>
      <c r="D100" s="23" t="n"/>
      <c r="E100" s="23" t="n"/>
      <c r="F100" s="23" t="n"/>
      <c r="G100" s="23" t="n"/>
      <c r="H100" s="23" t="n"/>
      <c r="I100" s="23" t="n"/>
      <c r="J100" s="23" t="n"/>
      <c r="K100" s="23" t="n"/>
      <c r="L100" s="23" t="n"/>
      <c r="M100" s="23" t="n"/>
      <c r="N100" s="23" t="n"/>
      <c r="O100" s="23" t="n"/>
      <c r="P100" s="24">
        <f>IF($O100&lt;&gt;"",SUM(D100:O100),"")</f>
        <v/>
      </c>
      <c r="Q100" s="2" t="n"/>
    </row>
    <row r="101">
      <c r="B101" s="1" t="inlineStr">
        <is>
          <t>50410</t>
        </is>
      </c>
      <c r="C101" s="1" t="inlineStr">
        <is>
          <t xml:space="preserve">    Electric</t>
        </is>
      </c>
      <c r="D101" s="23" t="n">
        <v>1954.01</v>
      </c>
      <c r="E101" s="23" t="n">
        <v>1830</v>
      </c>
      <c r="F101" s="23" t="n">
        <v>2808.83</v>
      </c>
      <c r="G101" s="23" t="n">
        <v>2756.57</v>
      </c>
      <c r="H101" s="23" t="n">
        <v>7220</v>
      </c>
      <c r="I101" s="23" t="n">
        <v>5938.59</v>
      </c>
      <c r="J101" s="23" t="n">
        <v>4528.33</v>
      </c>
      <c r="K101" s="23" t="n">
        <v>3634.73</v>
      </c>
      <c r="L101" s="23" t="n">
        <v>3188.57</v>
      </c>
      <c r="M101" s="23" t="n">
        <v>3249.21</v>
      </c>
      <c r="N101" s="23" t="n">
        <v>2809.52</v>
      </c>
      <c r="O101" s="23" t="n">
        <v>3472.3</v>
      </c>
      <c r="P101" s="24">
        <f>IF($O101&lt;&gt;"",SUM(D101:O101),"")</f>
        <v/>
      </c>
      <c r="Q101" s="2" t="n"/>
    </row>
    <row r="102">
      <c r="B102" s="1" t="inlineStr">
        <is>
          <t>50411</t>
        </is>
      </c>
      <c r="C102" s="1" t="inlineStr">
        <is>
          <t xml:space="preserve">    Electric - Models</t>
        </is>
      </c>
      <c r="D102" s="23" t="n">
        <v>81.11</v>
      </c>
      <c r="E102" s="23" t="n">
        <v>101.58</v>
      </c>
      <c r="F102" s="23" t="n">
        <v>149.52</v>
      </c>
      <c r="G102" s="23" t="n">
        <v>127.1</v>
      </c>
      <c r="H102" s="23" t="n">
        <v>122.68</v>
      </c>
      <c r="I102" s="23" t="n">
        <v>179.59</v>
      </c>
      <c r="J102" s="23" t="n">
        <v>122.05</v>
      </c>
      <c r="K102" s="23" t="n">
        <v>100.91</v>
      </c>
      <c r="L102" s="23" t="n">
        <v>97.81999999999999</v>
      </c>
      <c r="M102" s="23" t="n">
        <v>82.04000000000001</v>
      </c>
      <c r="N102" s="23" t="n">
        <v>74.78</v>
      </c>
      <c r="O102" s="23" t="n">
        <v>86.83</v>
      </c>
      <c r="P102" s="24">
        <f>IF($O102&lt;&gt;"",SUM(D102:O102),"")</f>
        <v/>
      </c>
      <c r="Q102" s="2" t="n"/>
    </row>
    <row r="103">
      <c r="B103" s="1" t="inlineStr">
        <is>
          <t>50412</t>
        </is>
      </c>
      <c r="C103" s="1" t="inlineStr">
        <is>
          <t xml:space="preserve">    Electric - Vacants</t>
        </is>
      </c>
      <c r="D103" s="23" t="n">
        <v>3475.89</v>
      </c>
      <c r="E103" s="23" t="n">
        <v>5435.59</v>
      </c>
      <c r="F103" s="23" t="n">
        <v>13034.05</v>
      </c>
      <c r="G103" s="23" t="n">
        <v>15786.17</v>
      </c>
      <c r="H103" s="23" t="n">
        <v>7997.89</v>
      </c>
      <c r="I103" s="23" t="n">
        <v>14471.85</v>
      </c>
      <c r="J103" s="23" t="n">
        <v>7001.33</v>
      </c>
      <c r="K103" s="23" t="n">
        <v>5218.07</v>
      </c>
      <c r="L103" s="23" t="n">
        <v>3616.11</v>
      </c>
      <c r="M103" s="23" t="n">
        <v>5100.26</v>
      </c>
      <c r="N103" s="23" t="n">
        <v>3908.12</v>
      </c>
      <c r="O103" s="23" t="n">
        <v>3137.2</v>
      </c>
      <c r="P103" s="24">
        <f>IF($O103&lt;&gt;"",SUM(D103:O103),"")</f>
        <v/>
      </c>
      <c r="Q103" s="2" t="n"/>
    </row>
    <row r="104">
      <c r="B104" s="1" t="inlineStr">
        <is>
          <t>50420</t>
        </is>
      </c>
      <c r="C104" s="1" t="inlineStr">
        <is>
          <t xml:space="preserve">    Gas</t>
        </is>
      </c>
      <c r="D104" s="23" t="n">
        <v>347.61</v>
      </c>
      <c r="E104" s="23" t="n">
        <v>1462.35</v>
      </c>
      <c r="F104" s="23" t="n">
        <v>382.04</v>
      </c>
      <c r="G104" s="23" t="n">
        <v>170.6</v>
      </c>
      <c r="H104" s="23" t="n">
        <v>72.39</v>
      </c>
      <c r="I104" s="23" t="n">
        <v>43.64</v>
      </c>
      <c r="J104" s="23" t="n">
        <v>78.45</v>
      </c>
      <c r="K104" s="23" t="n">
        <v>320.94</v>
      </c>
      <c r="L104" s="23" t="n">
        <v>4539.35</v>
      </c>
      <c r="M104" s="23" t="n">
        <v>3076.62</v>
      </c>
      <c r="N104" s="23" t="n">
        <v>137.47</v>
      </c>
      <c r="O104" s="23" t="n">
        <v>379.91</v>
      </c>
      <c r="P104" s="24">
        <f>IF($O104&lt;&gt;"",SUM(D104:O104),"")</f>
        <v/>
      </c>
      <c r="Q104" s="2" t="n"/>
    </row>
    <row r="105">
      <c r="B105" s="1" t="inlineStr">
        <is>
          <t>50430</t>
        </is>
      </c>
      <c r="C105" s="1" t="inlineStr">
        <is>
          <t xml:space="preserve">    Water</t>
        </is>
      </c>
      <c r="D105" s="23" t="n">
        <v>933.75</v>
      </c>
      <c r="E105" s="23" t="n">
        <v>1108.59</v>
      </c>
      <c r="F105" s="23" t="n">
        <v>3407.01</v>
      </c>
      <c r="G105" s="23" t="n">
        <v>2975.82</v>
      </c>
      <c r="H105" s="23" t="n">
        <v>3279.79</v>
      </c>
      <c r="I105" s="23" t="n">
        <v>7004.9</v>
      </c>
      <c r="J105" s="23" t="n">
        <v>6525.41</v>
      </c>
      <c r="K105" s="23" t="n">
        <v>1960</v>
      </c>
      <c r="L105" s="23" t="n">
        <v>3660</v>
      </c>
      <c r="M105" s="23" t="n">
        <v>2298.13</v>
      </c>
      <c r="N105" s="23" t="n">
        <v>2880</v>
      </c>
      <c r="O105" s="23" t="n">
        <v>3313.22</v>
      </c>
      <c r="P105" s="24">
        <f>IF($O105&lt;&gt;"",SUM(D105:O105),"")</f>
        <v/>
      </c>
      <c r="Q105" s="2" t="n"/>
    </row>
    <row r="106">
      <c r="B106" s="1" t="inlineStr">
        <is>
          <t>50440</t>
        </is>
      </c>
      <c r="C106" s="1" t="inlineStr">
        <is>
          <t xml:space="preserve">    Sewer</t>
        </is>
      </c>
      <c r="D106" s="23" t="n">
        <v>368.79</v>
      </c>
      <c r="E106" s="23" t="n">
        <v>-283.38</v>
      </c>
      <c r="F106" s="23" t="n">
        <v>2575.89</v>
      </c>
      <c r="G106" s="23" t="n">
        <v>-937.49</v>
      </c>
      <c r="H106" s="23" t="n">
        <v>519.29</v>
      </c>
      <c r="I106" s="23" t="n">
        <v>471.8</v>
      </c>
      <c r="J106" s="23" t="n">
        <v>375.9</v>
      </c>
      <c r="K106" s="23" t="n">
        <v>475.9</v>
      </c>
      <c r="L106" s="23" t="n">
        <v>450</v>
      </c>
      <c r="M106" s="23" t="n">
        <v>361.8</v>
      </c>
      <c r="N106" s="23" t="n">
        <v>420</v>
      </c>
      <c r="O106" s="23" t="n">
        <v>496.12</v>
      </c>
      <c r="P106" s="24">
        <f>IF($O106&lt;&gt;"",SUM(D106:O106),"")</f>
        <v/>
      </c>
      <c r="Q106" s="2" t="n"/>
    </row>
    <row r="107">
      <c r="B107" s="1" t="inlineStr">
        <is>
          <t>50460</t>
        </is>
      </c>
      <c r="C107" s="1" t="inlineStr">
        <is>
          <t xml:space="preserve">    Telephone</t>
        </is>
      </c>
      <c r="D107" s="23" t="n">
        <v>653.5599999999999</v>
      </c>
      <c r="E107" s="23" t="n">
        <v>769.29</v>
      </c>
      <c r="F107" s="23" t="n">
        <v>667.8</v>
      </c>
      <c r="G107" s="23" t="n">
        <v>761.99</v>
      </c>
      <c r="H107" s="23" t="n">
        <v>703</v>
      </c>
      <c r="I107" s="23" t="n">
        <v>604.9</v>
      </c>
      <c r="J107" s="23" t="n">
        <v>685.25</v>
      </c>
      <c r="K107" s="23" t="n">
        <v>683.96</v>
      </c>
      <c r="L107" s="23" t="n">
        <v>693.8200000000001</v>
      </c>
      <c r="M107" s="23" t="n">
        <v>645.21</v>
      </c>
      <c r="N107" s="23" t="n">
        <v>728.03</v>
      </c>
      <c r="O107" s="23" t="n">
        <v>715.66</v>
      </c>
      <c r="P107" s="24">
        <f>IF($O107&lt;&gt;"",SUM(D107:O107),"")</f>
        <v/>
      </c>
      <c r="Q107" s="2" t="n"/>
    </row>
    <row r="108">
      <c r="B108" s="1" t="inlineStr">
        <is>
          <t>50472</t>
        </is>
      </c>
      <c r="C108" s="1" t="inlineStr">
        <is>
          <t xml:space="preserve">    Internet</t>
        </is>
      </c>
      <c r="D108" s="23" t="n">
        <v>626.73</v>
      </c>
      <c r="E108" s="23" t="n">
        <v>85.84999999999999</v>
      </c>
      <c r="F108" s="23" t="n">
        <v>616.8200000000001</v>
      </c>
      <c r="G108" s="23" t="n">
        <v>640.49</v>
      </c>
      <c r="H108" s="23" t="n">
        <v>486.49</v>
      </c>
      <c r="I108" s="23" t="n">
        <v>1001.82</v>
      </c>
      <c r="J108" s="23" t="n">
        <v>596.8200000000001</v>
      </c>
      <c r="K108" s="23" t="n">
        <v>596.8200000000001</v>
      </c>
      <c r="L108" s="23" t="n">
        <v>599.59</v>
      </c>
      <c r="M108" s="23" t="n">
        <v>190.54</v>
      </c>
      <c r="N108" s="23" t="n">
        <v>528.51</v>
      </c>
      <c r="O108" s="23" t="n">
        <v>783.64</v>
      </c>
      <c r="P108" s="24">
        <f>IF($O108&lt;&gt;"",SUM(D108:O108),"")</f>
        <v/>
      </c>
      <c r="Q108" s="2" t="n"/>
    </row>
    <row r="109">
      <c r="B109" s="1" t="inlineStr">
        <is>
          <t>50499</t>
        </is>
      </c>
      <c r="C109" s="1" t="inlineStr">
        <is>
          <t xml:space="preserve">      TOTAL RESIDENTIAL UTILITIES</t>
        </is>
      </c>
      <c r="D109" s="23" t="n">
        <v>8441.450000000001</v>
      </c>
      <c r="E109" s="23" t="n">
        <v>10509.87</v>
      </c>
      <c r="F109" s="23" t="n">
        <v>23641.96</v>
      </c>
      <c r="G109" s="23" t="n">
        <v>22281.25</v>
      </c>
      <c r="H109" s="23" t="n">
        <v>20401.53</v>
      </c>
      <c r="I109" s="23" t="n">
        <v>29717.09</v>
      </c>
      <c r="J109" s="23" t="n">
        <v>19913.54</v>
      </c>
      <c r="K109" s="23" t="n">
        <v>12991.33</v>
      </c>
      <c r="L109" s="23" t="n">
        <v>16845.26</v>
      </c>
      <c r="M109" s="23" t="n">
        <v>15003.81</v>
      </c>
      <c r="N109" s="23" t="n">
        <v>11486.43</v>
      </c>
      <c r="O109" s="23" t="n">
        <v>12384.88</v>
      </c>
      <c r="P109" s="24">
        <f>IF($O109&lt;&gt;"",SUM(D109:O109),"")</f>
        <v/>
      </c>
      <c r="Q109" s="2" t="n"/>
    </row>
    <row r="110">
      <c r="B110" s="1" t="n"/>
      <c r="C110" s="1" t="n"/>
      <c r="D110" s="23" t="n"/>
      <c r="E110" s="23" t="n"/>
      <c r="F110" s="23" t="n"/>
      <c r="G110" s="23" t="n"/>
      <c r="H110" s="23" t="n"/>
      <c r="I110" s="23" t="n"/>
      <c r="J110" s="23" t="n"/>
      <c r="K110" s="23" t="n"/>
      <c r="L110" s="23" t="n"/>
      <c r="M110" s="23" t="n"/>
      <c r="N110" s="23" t="n"/>
      <c r="O110" s="23" t="n"/>
      <c r="P110" s="24">
        <f>IF($O110&lt;&gt;"",SUM(D110:O110),"")</f>
        <v/>
      </c>
      <c r="Q110" s="2" t="n"/>
    </row>
    <row r="111">
      <c r="B111" s="1" t="inlineStr">
        <is>
          <t>50600</t>
        </is>
      </c>
      <c r="C111" s="1" t="inlineStr">
        <is>
          <t xml:space="preserve"> RESIDENTIAL CONTRACTS</t>
        </is>
      </c>
      <c r="D111" s="23" t="n"/>
      <c r="E111" s="23" t="n"/>
      <c r="F111" s="23" t="n"/>
      <c r="G111" s="23" t="n"/>
      <c r="H111" s="23" t="n"/>
      <c r="I111" s="23" t="n"/>
      <c r="J111" s="23" t="n"/>
      <c r="K111" s="23" t="n"/>
      <c r="L111" s="23" t="n"/>
      <c r="M111" s="23" t="n"/>
      <c r="N111" s="23" t="n"/>
      <c r="O111" s="23" t="n"/>
      <c r="P111" s="24">
        <f>IF($O111&lt;&gt;"",SUM(D111:O111),"")</f>
        <v/>
      </c>
      <c r="Q111" s="2" t="n"/>
    </row>
    <row r="112">
      <c r="B112" s="1" t="inlineStr">
        <is>
          <t>50651</t>
        </is>
      </c>
      <c r="C112" s="1" t="inlineStr">
        <is>
          <t xml:space="preserve">    Refuse</t>
        </is>
      </c>
      <c r="D112" s="23" t="n">
        <v>1542.11</v>
      </c>
      <c r="E112" s="23" t="n">
        <v>2112.83</v>
      </c>
      <c r="F112" s="23" t="n">
        <v>2611.5</v>
      </c>
      <c r="G112" s="23" t="n">
        <v>2797.75</v>
      </c>
      <c r="H112" s="23" t="n">
        <v>3753.26</v>
      </c>
      <c r="I112" s="23" t="n">
        <v>5945.25</v>
      </c>
      <c r="J112" s="23" t="n">
        <v>4641.91</v>
      </c>
      <c r="K112" s="23" t="n">
        <v>4538.13</v>
      </c>
      <c r="L112" s="23" t="n">
        <v>7151.89</v>
      </c>
      <c r="M112" s="23" t="n">
        <v>5248.81</v>
      </c>
      <c r="N112" s="23" t="n">
        <v>6998.98</v>
      </c>
      <c r="O112" s="23" t="n">
        <v>5739.64</v>
      </c>
      <c r="P112" s="24">
        <f>IF($O112&lt;&gt;"",SUM(D112:O112),"")</f>
        <v/>
      </c>
      <c r="Q112" s="2" t="n"/>
    </row>
    <row r="113">
      <c r="B113" s="1" t="inlineStr">
        <is>
          <t>50652</t>
        </is>
      </c>
      <c r="C113" s="1" t="inlineStr">
        <is>
          <t xml:space="preserve">    Pest Control</t>
        </is>
      </c>
      <c r="D113" s="23" t="n">
        <v>138</v>
      </c>
      <c r="E113" s="23" t="n">
        <v>138</v>
      </c>
      <c r="F113" s="23" t="n">
        <v>138</v>
      </c>
      <c r="G113" s="23" t="n">
        <v>273</v>
      </c>
      <c r="H113" s="23" t="n">
        <v>273</v>
      </c>
      <c r="I113" s="23" t="n">
        <v>273</v>
      </c>
      <c r="J113" s="23" t="n">
        <v>138</v>
      </c>
      <c r="K113" s="23" t="n">
        <v>138</v>
      </c>
      <c r="L113" s="23" t="n">
        <v>138</v>
      </c>
      <c r="M113" s="23" t="n">
        <v>138</v>
      </c>
      <c r="N113" s="23" t="n">
        <v>138</v>
      </c>
      <c r="O113" s="23" t="n">
        <v>138</v>
      </c>
      <c r="P113" s="24">
        <f>IF($O113&lt;&gt;"",SUM(D113:O113),"")</f>
        <v/>
      </c>
      <c r="Q113" s="2" t="n"/>
    </row>
    <row r="114">
      <c r="B114" s="1" t="inlineStr">
        <is>
          <t>50656</t>
        </is>
      </c>
      <c r="C114" s="1" t="inlineStr">
        <is>
          <t xml:space="preserve">    Parcel Lockers</t>
        </is>
      </c>
      <c r="D114" s="23" t="n">
        <v>0</v>
      </c>
      <c r="E114" s="23" t="n">
        <v>0</v>
      </c>
      <c r="F114" s="23" t="n">
        <v>0</v>
      </c>
      <c r="G114" s="23" t="n">
        <v>0</v>
      </c>
      <c r="H114" s="23" t="n">
        <v>0</v>
      </c>
      <c r="I114" s="23" t="n">
        <v>0</v>
      </c>
      <c r="J114" s="23" t="n">
        <v>2024.57</v>
      </c>
      <c r="K114" s="23" t="n">
        <v>443.35</v>
      </c>
      <c r="L114" s="23" t="n">
        <v>224.95</v>
      </c>
      <c r="M114" s="23" t="n">
        <v>224.95</v>
      </c>
      <c r="N114" s="23" t="n">
        <v>231.55</v>
      </c>
      <c r="O114" s="23" t="n">
        <v>231.5</v>
      </c>
      <c r="P114" s="24">
        <f>IF($O114&lt;&gt;"",SUM(D114:O114),"")</f>
        <v/>
      </c>
      <c r="Q114" s="2" t="n"/>
    </row>
    <row r="115">
      <c r="B115" s="1" t="inlineStr">
        <is>
          <t>50666</t>
        </is>
      </c>
      <c r="C115" s="1" t="inlineStr">
        <is>
          <t xml:space="preserve">    Alarm Monitoring &amp; Courtesy Patrol</t>
        </is>
      </c>
      <c r="D115" s="23" t="n">
        <v>199.8</v>
      </c>
      <c r="E115" s="23" t="n">
        <v>199.8</v>
      </c>
      <c r="F115" s="23" t="n">
        <v>199.8</v>
      </c>
      <c r="G115" s="23" t="n">
        <v>878.97</v>
      </c>
      <c r="H115" s="23" t="n">
        <v>1024.8</v>
      </c>
      <c r="I115" s="23" t="n">
        <v>1617.46</v>
      </c>
      <c r="J115" s="23" t="n">
        <v>1054.76</v>
      </c>
      <c r="K115" s="23" t="n">
        <v>1054.76</v>
      </c>
      <c r="L115" s="23" t="n">
        <v>1054.76</v>
      </c>
      <c r="M115" s="23" t="n">
        <v>996.96</v>
      </c>
      <c r="N115" s="23" t="n">
        <v>1079.76</v>
      </c>
      <c r="O115" s="23" t="n">
        <v>1054.76</v>
      </c>
      <c r="P115" s="24">
        <f>IF($O115&lt;&gt;"",SUM(D115:O115),"")</f>
        <v/>
      </c>
      <c r="Q115" s="2" t="n"/>
    </row>
    <row r="116">
      <c r="B116" s="1" t="inlineStr">
        <is>
          <t>50671</t>
        </is>
      </c>
      <c r="C116" s="1" t="inlineStr">
        <is>
          <t xml:space="preserve">    Lawn - Vendor</t>
        </is>
      </c>
      <c r="D116" s="23" t="n">
        <v>2950</v>
      </c>
      <c r="E116" s="23" t="n">
        <v>1475</v>
      </c>
      <c r="F116" s="23" t="n">
        <v>3191.68</v>
      </c>
      <c r="G116" s="23" t="n">
        <v>2771</v>
      </c>
      <c r="H116" s="23" t="n">
        <v>2459</v>
      </c>
      <c r="I116" s="23" t="n">
        <v>2459</v>
      </c>
      <c r="J116" s="23" t="n">
        <v>2747</v>
      </c>
      <c r="K116" s="23" t="n">
        <v>2459</v>
      </c>
      <c r="L116" s="23" t="n">
        <v>2459</v>
      </c>
      <c r="M116" s="23" t="n">
        <v>2459</v>
      </c>
      <c r="N116" s="23" t="n">
        <v>2459</v>
      </c>
      <c r="O116" s="23" t="n">
        <v>2459</v>
      </c>
      <c r="P116" s="24">
        <f>IF($O116&lt;&gt;"",SUM(D116:O116),"")</f>
        <v/>
      </c>
      <c r="Q116" s="2" t="n"/>
    </row>
    <row r="117">
      <c r="B117" s="1" t="inlineStr">
        <is>
          <t>50676</t>
        </is>
      </c>
      <c r="C117" s="1" t="inlineStr">
        <is>
          <t xml:space="preserve">    Lawn - Supplies</t>
        </is>
      </c>
      <c r="D117" s="23" t="n">
        <v>0</v>
      </c>
      <c r="E117" s="23" t="n">
        <v>0</v>
      </c>
      <c r="F117" s="23" t="n">
        <v>0</v>
      </c>
      <c r="G117" s="23" t="n">
        <v>0</v>
      </c>
      <c r="H117" s="23" t="n">
        <v>0</v>
      </c>
      <c r="I117" s="23" t="n">
        <v>184.14</v>
      </c>
      <c r="J117" s="23" t="n">
        <v>69.76000000000001</v>
      </c>
      <c r="K117" s="23" t="n">
        <v>0</v>
      </c>
      <c r="L117" s="23" t="n">
        <v>1046.5</v>
      </c>
      <c r="M117" s="23" t="n">
        <v>4898.4</v>
      </c>
      <c r="N117" s="23" t="n">
        <v>0</v>
      </c>
      <c r="O117" s="23" t="n">
        <v>422.38</v>
      </c>
      <c r="P117" s="24">
        <f>IF($O117&lt;&gt;"",SUM(D117:O117),"")</f>
        <v/>
      </c>
      <c r="Q117" s="2" t="n"/>
    </row>
    <row r="118">
      <c r="B118" s="1" t="inlineStr">
        <is>
          <t>50681</t>
        </is>
      </c>
      <c r="C118" s="1" t="inlineStr">
        <is>
          <t xml:space="preserve">    Sprinkler - Vendor</t>
        </is>
      </c>
      <c r="D118" s="23" t="n">
        <v>0</v>
      </c>
      <c r="E118" s="23" t="n">
        <v>0</v>
      </c>
      <c r="F118" s="23" t="n">
        <v>0</v>
      </c>
      <c r="G118" s="23" t="n">
        <v>0</v>
      </c>
      <c r="H118" s="23" t="n">
        <v>0</v>
      </c>
      <c r="I118" s="23" t="n">
        <v>0</v>
      </c>
      <c r="J118" s="23" t="n">
        <v>0</v>
      </c>
      <c r="K118" s="23" t="n">
        <v>0</v>
      </c>
      <c r="L118" s="23" t="n">
        <v>0</v>
      </c>
      <c r="M118" s="23" t="n">
        <v>0</v>
      </c>
      <c r="N118" s="23" t="n">
        <v>340</v>
      </c>
      <c r="O118" s="23" t="n">
        <v>0</v>
      </c>
      <c r="P118" s="24">
        <f>IF($O118&lt;&gt;"",SUM(D118:O118),"")</f>
        <v/>
      </c>
      <c r="Q118" s="2" t="n"/>
    </row>
    <row r="119">
      <c r="B119" s="1" t="inlineStr">
        <is>
          <t>50686</t>
        </is>
      </c>
      <c r="C119" s="1" t="inlineStr">
        <is>
          <t xml:space="preserve">    Sprinkler - Supplies</t>
        </is>
      </c>
      <c r="D119" s="23" t="n">
        <v>0</v>
      </c>
      <c r="E119" s="23" t="n">
        <v>0</v>
      </c>
      <c r="F119" s="23" t="n">
        <v>0</v>
      </c>
      <c r="G119" s="23" t="n">
        <v>0</v>
      </c>
      <c r="H119" s="23" t="n">
        <v>0</v>
      </c>
      <c r="I119" s="23" t="n">
        <v>0</v>
      </c>
      <c r="J119" s="23" t="n">
        <v>0</v>
      </c>
      <c r="K119" s="23" t="n">
        <v>0</v>
      </c>
      <c r="L119" s="23" t="n">
        <v>0</v>
      </c>
      <c r="M119" s="23" t="n">
        <v>0</v>
      </c>
      <c r="N119" s="23" t="n">
        <v>74.5</v>
      </c>
      <c r="O119" s="23" t="n">
        <v>317</v>
      </c>
      <c r="P119" s="24">
        <f>IF($O119&lt;&gt;"",SUM(D119:O119),"")</f>
        <v/>
      </c>
      <c r="Q119" s="2" t="n"/>
    </row>
    <row r="120">
      <c r="B120" s="1" t="inlineStr">
        <is>
          <t>50699</t>
        </is>
      </c>
      <c r="C120" s="1" t="inlineStr">
        <is>
          <t xml:space="preserve">      TOTAL RESIDENTIAL CONTRACTS</t>
        </is>
      </c>
      <c r="D120" s="23" t="n">
        <v>4829.91</v>
      </c>
      <c r="E120" s="23" t="n">
        <v>3925.63</v>
      </c>
      <c r="F120" s="23" t="n">
        <v>6140.98</v>
      </c>
      <c r="G120" s="23" t="n">
        <v>6720.72</v>
      </c>
      <c r="H120" s="23" t="n">
        <v>7510.06</v>
      </c>
      <c r="I120" s="23" t="n">
        <v>10478.85</v>
      </c>
      <c r="J120" s="23" t="n">
        <v>10676</v>
      </c>
      <c r="K120" s="23" t="n">
        <v>8633.24</v>
      </c>
      <c r="L120" s="23" t="n">
        <v>12075.1</v>
      </c>
      <c r="M120" s="23" t="n">
        <v>13966.12</v>
      </c>
      <c r="N120" s="23" t="n">
        <v>11321.79</v>
      </c>
      <c r="O120" s="23" t="n">
        <v>10362.28</v>
      </c>
      <c r="P120" s="24">
        <f>IF($O120&lt;&gt;"",SUM(D120:O120),"")</f>
        <v/>
      </c>
      <c r="Q120" s="2" t="n"/>
    </row>
    <row r="121">
      <c r="B121" s="1" t="n"/>
      <c r="C121" s="1" t="n"/>
      <c r="D121" s="23" t="n"/>
      <c r="E121" s="23" t="n"/>
      <c r="F121" s="23" t="n"/>
      <c r="G121" s="23" t="n"/>
      <c r="H121" s="23" t="n"/>
      <c r="I121" s="23" t="n"/>
      <c r="J121" s="23" t="n"/>
      <c r="K121" s="23" t="n"/>
      <c r="L121" s="23" t="n"/>
      <c r="M121" s="23" t="n"/>
      <c r="N121" s="23" t="n"/>
      <c r="O121" s="23" t="n"/>
      <c r="P121" s="24">
        <f>IF($O121&lt;&gt;"",SUM(D121:O121),"")</f>
        <v/>
      </c>
      <c r="Q121" s="2" t="n"/>
    </row>
    <row r="122">
      <c r="B122" s="1" t="inlineStr">
        <is>
          <t>50700</t>
        </is>
      </c>
      <c r="C122" s="1" t="inlineStr">
        <is>
          <t xml:space="preserve"> RESIDENTIAL REPAIRS &amp; MAINTENANCE</t>
        </is>
      </c>
      <c r="D122" s="23" t="n"/>
      <c r="E122" s="23" t="n"/>
      <c r="F122" s="23" t="n"/>
      <c r="G122" s="23" t="n"/>
      <c r="H122" s="23" t="n"/>
      <c r="I122" s="23" t="n"/>
      <c r="J122" s="23" t="n"/>
      <c r="K122" s="23" t="n"/>
      <c r="L122" s="23" t="n"/>
      <c r="M122" s="23" t="n"/>
      <c r="N122" s="23" t="n"/>
      <c r="O122" s="23" t="n"/>
      <c r="P122" s="24">
        <f>IF($O122&lt;&gt;"",SUM(D122:O122),"")</f>
        <v/>
      </c>
      <c r="Q122" s="2" t="n"/>
    </row>
    <row r="123">
      <c r="B123" s="1" t="inlineStr">
        <is>
          <t>50710</t>
        </is>
      </c>
      <c r="C123" s="1" t="inlineStr">
        <is>
          <t xml:space="preserve">    Maintenance Supplies</t>
        </is>
      </c>
      <c r="D123" s="23" t="n">
        <v>0</v>
      </c>
      <c r="E123" s="23" t="n">
        <v>0</v>
      </c>
      <c r="F123" s="23" t="n">
        <v>0</v>
      </c>
      <c r="G123" s="23" t="n">
        <v>0</v>
      </c>
      <c r="H123" s="23" t="n">
        <v>0</v>
      </c>
      <c r="I123" s="23" t="n">
        <v>0</v>
      </c>
      <c r="J123" s="23" t="n">
        <v>0</v>
      </c>
      <c r="K123" s="23" t="n">
        <v>9.27</v>
      </c>
      <c r="L123" s="23" t="n">
        <v>0</v>
      </c>
      <c r="M123" s="23" t="n">
        <v>0</v>
      </c>
      <c r="N123" s="23" t="n">
        <v>0</v>
      </c>
      <c r="O123" s="23" t="n">
        <v>0</v>
      </c>
      <c r="P123" s="24">
        <f>IF($O123&lt;&gt;"",SUM(D123:O123),"")</f>
        <v/>
      </c>
      <c r="Q123" s="2" t="n"/>
    </row>
    <row r="124">
      <c r="B124" s="1" t="inlineStr">
        <is>
          <t>50716</t>
        </is>
      </c>
      <c r="C124" s="1" t="inlineStr">
        <is>
          <t xml:space="preserve">    HVAC - Supplies</t>
        </is>
      </c>
      <c r="D124" s="23" t="n">
        <v>0</v>
      </c>
      <c r="E124" s="23" t="n">
        <v>78.23</v>
      </c>
      <c r="F124" s="23" t="n">
        <v>202.26</v>
      </c>
      <c r="G124" s="23" t="n">
        <v>0</v>
      </c>
      <c r="H124" s="23" t="n">
        <v>0</v>
      </c>
      <c r="I124" s="23" t="n">
        <v>337.08</v>
      </c>
      <c r="J124" s="23" t="n">
        <v>0</v>
      </c>
      <c r="K124" s="23" t="n">
        <v>0</v>
      </c>
      <c r="L124" s="23" t="n">
        <v>70.56</v>
      </c>
      <c r="M124" s="23" t="n">
        <v>0</v>
      </c>
      <c r="N124" s="23" t="n">
        <v>0</v>
      </c>
      <c r="O124" s="23" t="n">
        <v>0</v>
      </c>
      <c r="P124" s="24">
        <f>IF($O124&lt;&gt;"",SUM(D124:O124),"")</f>
        <v/>
      </c>
      <c r="Q124" s="2" t="n"/>
    </row>
    <row r="125">
      <c r="B125" s="1" t="inlineStr">
        <is>
          <t>50726</t>
        </is>
      </c>
      <c r="C125" s="1" t="inlineStr">
        <is>
          <t xml:space="preserve">    Electrical - Supplies</t>
        </is>
      </c>
      <c r="D125" s="23" t="n">
        <v>17.51</v>
      </c>
      <c r="E125" s="23" t="n">
        <v>99.73999999999999</v>
      </c>
      <c r="F125" s="23" t="n">
        <v>0</v>
      </c>
      <c r="G125" s="23" t="n">
        <v>44.87</v>
      </c>
      <c r="H125" s="23" t="n">
        <v>0</v>
      </c>
      <c r="I125" s="23" t="n">
        <v>25.08</v>
      </c>
      <c r="J125" s="23" t="n">
        <v>0</v>
      </c>
      <c r="K125" s="23" t="n">
        <v>46.94</v>
      </c>
      <c r="L125" s="23" t="n">
        <v>43.94</v>
      </c>
      <c r="M125" s="23" t="n">
        <v>0</v>
      </c>
      <c r="N125" s="23" t="n">
        <v>38.6</v>
      </c>
      <c r="O125" s="23" t="n">
        <v>100.02</v>
      </c>
      <c r="P125" s="24">
        <f>IF($O125&lt;&gt;"",SUM(D125:O125),"")</f>
        <v/>
      </c>
      <c r="Q125" s="2" t="n"/>
    </row>
    <row r="126">
      <c r="B126" s="1" t="inlineStr">
        <is>
          <t>50730</t>
        </is>
      </c>
      <c r="C126" s="1" t="inlineStr">
        <is>
          <t xml:space="preserve">    Small Tools</t>
        </is>
      </c>
      <c r="D126" s="23" t="n">
        <v>0</v>
      </c>
      <c r="E126" s="23" t="n">
        <v>109</v>
      </c>
      <c r="F126" s="23" t="n">
        <v>0</v>
      </c>
      <c r="G126" s="23" t="n">
        <v>28.16</v>
      </c>
      <c r="H126" s="23" t="n">
        <v>58.44</v>
      </c>
      <c r="I126" s="23" t="n">
        <v>0</v>
      </c>
      <c r="J126" s="23" t="n">
        <v>0</v>
      </c>
      <c r="K126" s="23" t="n">
        <v>0</v>
      </c>
      <c r="L126" s="23" t="n">
        <v>58.19</v>
      </c>
      <c r="M126" s="23" t="n">
        <v>453.43</v>
      </c>
      <c r="N126" s="23" t="n">
        <v>0</v>
      </c>
      <c r="O126" s="23" t="n">
        <v>194.94</v>
      </c>
      <c r="P126" s="24">
        <f>IF($O126&lt;&gt;"",SUM(D126:O126),"")</f>
        <v/>
      </c>
      <c r="Q126" s="2" t="n"/>
    </row>
    <row r="127">
      <c r="B127" s="1" t="inlineStr">
        <is>
          <t>50731</t>
        </is>
      </c>
      <c r="C127" s="1" t="inlineStr">
        <is>
          <t xml:space="preserve">    Plumbing - Vendor</t>
        </is>
      </c>
      <c r="D127" s="23" t="n">
        <v>0</v>
      </c>
      <c r="E127" s="23" t="n">
        <v>0</v>
      </c>
      <c r="F127" s="23" t="n">
        <v>0</v>
      </c>
      <c r="G127" s="23" t="n">
        <v>0</v>
      </c>
      <c r="H127" s="23" t="n">
        <v>0</v>
      </c>
      <c r="I127" s="23" t="n">
        <v>0</v>
      </c>
      <c r="J127" s="23" t="n">
        <v>0</v>
      </c>
      <c r="K127" s="23" t="n">
        <v>0</v>
      </c>
      <c r="L127" s="23" t="n">
        <v>56.06</v>
      </c>
      <c r="M127" s="23" t="n">
        <v>0</v>
      </c>
      <c r="N127" s="23" t="n">
        <v>0</v>
      </c>
      <c r="O127" s="23" t="n">
        <v>0</v>
      </c>
      <c r="P127" s="24">
        <f>IF($O127&lt;&gt;"",SUM(D127:O127),"")</f>
        <v/>
      </c>
      <c r="Q127" s="2" t="n"/>
    </row>
    <row r="128">
      <c r="B128" s="1" t="inlineStr">
        <is>
          <t>50736</t>
        </is>
      </c>
      <c r="C128" s="1" t="inlineStr">
        <is>
          <t xml:space="preserve">    Plumbing - Supplies</t>
        </is>
      </c>
      <c r="D128" s="23" t="n">
        <v>17.15</v>
      </c>
      <c r="E128" s="23" t="n">
        <v>0</v>
      </c>
      <c r="F128" s="23" t="n">
        <v>0</v>
      </c>
      <c r="G128" s="23" t="n">
        <v>42.3</v>
      </c>
      <c r="H128" s="23" t="n">
        <v>0</v>
      </c>
      <c r="I128" s="23" t="n">
        <v>0</v>
      </c>
      <c r="J128" s="23" t="n">
        <v>0</v>
      </c>
      <c r="K128" s="23" t="n">
        <v>7.59</v>
      </c>
      <c r="L128" s="23" t="n">
        <v>0</v>
      </c>
      <c r="M128" s="23" t="n">
        <v>162.35</v>
      </c>
      <c r="N128" s="23" t="n">
        <v>13.36</v>
      </c>
      <c r="O128" s="23" t="n">
        <v>0</v>
      </c>
      <c r="P128" s="24">
        <f>IF($O128&lt;&gt;"",SUM(D128:O128),"")</f>
        <v/>
      </c>
      <c r="Q128" s="2" t="n"/>
    </row>
    <row r="129">
      <c r="B129" s="1" t="inlineStr">
        <is>
          <t>50737</t>
        </is>
      </c>
      <c r="C129" s="1" t="inlineStr">
        <is>
          <t xml:space="preserve">    Cleaning - Supplies</t>
        </is>
      </c>
      <c r="D129" s="23" t="n">
        <v>384.37</v>
      </c>
      <c r="E129" s="23" t="n">
        <v>67.11</v>
      </c>
      <c r="F129" s="23" t="n">
        <v>319.24</v>
      </c>
      <c r="G129" s="23" t="n">
        <v>263.38</v>
      </c>
      <c r="H129" s="23" t="n">
        <v>503.63</v>
      </c>
      <c r="I129" s="23" t="n">
        <v>133.88</v>
      </c>
      <c r="J129" s="23" t="n">
        <v>508.49</v>
      </c>
      <c r="K129" s="23" t="n">
        <v>290.78</v>
      </c>
      <c r="L129" s="23" t="n">
        <v>474.53</v>
      </c>
      <c r="M129" s="23" t="n">
        <v>291.62</v>
      </c>
      <c r="N129" s="23" t="n">
        <v>106.11</v>
      </c>
      <c r="O129" s="23" t="n">
        <v>320.9</v>
      </c>
      <c r="P129" s="24">
        <f>IF($O129&lt;&gt;"",SUM(D129:O129),"")</f>
        <v/>
      </c>
      <c r="Q129" s="2" t="n"/>
    </row>
    <row r="130">
      <c r="B130" s="1" t="inlineStr">
        <is>
          <t>50741</t>
        </is>
      </c>
      <c r="C130" s="1" t="inlineStr">
        <is>
          <t xml:space="preserve">    Appliance - Vendor</t>
        </is>
      </c>
      <c r="D130" s="23" t="n">
        <v>0</v>
      </c>
      <c r="E130" s="23" t="n">
        <v>0</v>
      </c>
      <c r="F130" s="23" t="n">
        <v>0</v>
      </c>
      <c r="G130" s="23" t="n">
        <v>0</v>
      </c>
      <c r="H130" s="23" t="n">
        <v>0</v>
      </c>
      <c r="I130" s="23" t="n">
        <v>0</v>
      </c>
      <c r="J130" s="23" t="n">
        <v>0</v>
      </c>
      <c r="K130" s="23" t="n">
        <v>0</v>
      </c>
      <c r="L130" s="23" t="n">
        <v>175</v>
      </c>
      <c r="M130" s="23" t="n">
        <v>0</v>
      </c>
      <c r="N130" s="23" t="n">
        <v>0</v>
      </c>
      <c r="O130" s="23" t="n">
        <v>0</v>
      </c>
      <c r="P130" s="24">
        <f>IF($O130&lt;&gt;"",SUM(D130:O130),"")</f>
        <v/>
      </c>
      <c r="Q130" s="2" t="n"/>
    </row>
    <row r="131">
      <c r="B131" s="1" t="inlineStr">
        <is>
          <t>50746</t>
        </is>
      </c>
      <c r="C131" s="1" t="inlineStr">
        <is>
          <t xml:space="preserve">    Appliance - Supplies</t>
        </is>
      </c>
      <c r="D131" s="23" t="n">
        <v>0</v>
      </c>
      <c r="E131" s="23" t="n">
        <v>0</v>
      </c>
      <c r="F131" s="23" t="n">
        <v>0</v>
      </c>
      <c r="G131" s="23" t="n">
        <v>0</v>
      </c>
      <c r="H131" s="23" t="n">
        <v>0</v>
      </c>
      <c r="I131" s="23" t="n">
        <v>0</v>
      </c>
      <c r="J131" s="23" t="n">
        <v>8.67</v>
      </c>
      <c r="K131" s="23" t="n">
        <v>69.38</v>
      </c>
      <c r="L131" s="23" t="n">
        <v>75.56</v>
      </c>
      <c r="M131" s="23" t="n">
        <v>0</v>
      </c>
      <c r="N131" s="23" t="n">
        <v>0</v>
      </c>
      <c r="O131" s="23" t="n">
        <v>0</v>
      </c>
      <c r="P131" s="24">
        <f>IF($O131&lt;&gt;"",SUM(D131:O131),"")</f>
        <v/>
      </c>
      <c r="Q131" s="2" t="n"/>
    </row>
    <row r="132">
      <c r="B132" s="1" t="inlineStr">
        <is>
          <t>50747</t>
        </is>
      </c>
      <c r="C132" s="1" t="inlineStr">
        <is>
          <t xml:space="preserve">    Screens/Glass/Doors</t>
        </is>
      </c>
      <c r="D132" s="23" t="n">
        <v>0</v>
      </c>
      <c r="E132" s="23" t="n">
        <v>0</v>
      </c>
      <c r="F132" s="23" t="n">
        <v>0</v>
      </c>
      <c r="G132" s="23" t="n">
        <v>0</v>
      </c>
      <c r="H132" s="23" t="n">
        <v>0</v>
      </c>
      <c r="I132" s="23" t="n">
        <v>0</v>
      </c>
      <c r="J132" s="23" t="n">
        <v>0</v>
      </c>
      <c r="K132" s="23" t="n">
        <v>0</v>
      </c>
      <c r="L132" s="23" t="n">
        <v>111.05</v>
      </c>
      <c r="M132" s="23" t="n">
        <v>0</v>
      </c>
      <c r="N132" s="23" t="n">
        <v>0</v>
      </c>
      <c r="O132" s="23" t="n">
        <v>0</v>
      </c>
      <c r="P132" s="24">
        <f>IF($O132&lt;&gt;"",SUM(D132:O132),"")</f>
        <v/>
      </c>
      <c r="Q132" s="2" t="n"/>
    </row>
    <row r="133">
      <c r="B133" s="1" t="inlineStr">
        <is>
          <t>50751</t>
        </is>
      </c>
      <c r="C133" s="1" t="inlineStr">
        <is>
          <t xml:space="preserve">    Other Interior Maintenance</t>
        </is>
      </c>
      <c r="D133" s="23" t="n">
        <v>0</v>
      </c>
      <c r="E133" s="23" t="n">
        <v>0</v>
      </c>
      <c r="F133" s="23" t="n">
        <v>0</v>
      </c>
      <c r="G133" s="23" t="n">
        <v>0</v>
      </c>
      <c r="H133" s="23" t="n">
        <v>0</v>
      </c>
      <c r="I133" s="23" t="n">
        <v>9.75</v>
      </c>
      <c r="J133" s="23" t="n">
        <v>14.45</v>
      </c>
      <c r="K133" s="23" t="n">
        <v>0</v>
      </c>
      <c r="L133" s="23" t="n">
        <v>443.48</v>
      </c>
      <c r="M133" s="23" t="n">
        <v>19.55</v>
      </c>
      <c r="N133" s="23" t="n">
        <v>65.98999999999999</v>
      </c>
      <c r="O133" s="23" t="n">
        <v>96.34</v>
      </c>
      <c r="P133" s="24">
        <f>IF($O133&lt;&gt;"",SUM(D133:O133),"")</f>
        <v/>
      </c>
      <c r="Q133" s="2" t="n"/>
    </row>
    <row r="134">
      <c r="B134" s="1" t="inlineStr">
        <is>
          <t>50756</t>
        </is>
      </c>
      <c r="C134" s="1" t="inlineStr">
        <is>
          <t xml:space="preserve">    Other Exterior Maintenance</t>
        </is>
      </c>
      <c r="D134" s="23" t="n">
        <v>0</v>
      </c>
      <c r="E134" s="23" t="n">
        <v>52.02</v>
      </c>
      <c r="F134" s="23" t="n">
        <v>0</v>
      </c>
      <c r="G134" s="23" t="n">
        <v>0</v>
      </c>
      <c r="H134" s="23" t="n">
        <v>8.57</v>
      </c>
      <c r="I134" s="23" t="n">
        <v>575.88</v>
      </c>
      <c r="J134" s="23" t="n">
        <v>0</v>
      </c>
      <c r="K134" s="23" t="n">
        <v>0</v>
      </c>
      <c r="L134" s="23" t="n">
        <v>0</v>
      </c>
      <c r="M134" s="23" t="n">
        <v>0</v>
      </c>
      <c r="N134" s="23" t="n">
        <v>0</v>
      </c>
      <c r="O134" s="23" t="n">
        <v>0</v>
      </c>
      <c r="P134" s="24">
        <f>IF($O134&lt;&gt;"",SUM(D134:O134),"")</f>
        <v/>
      </c>
      <c r="Q134" s="2" t="n"/>
    </row>
    <row r="135">
      <c r="B135" s="1" t="inlineStr">
        <is>
          <t>50766</t>
        </is>
      </c>
      <c r="C135" s="1" t="inlineStr">
        <is>
          <t xml:space="preserve">    Pool - Supplies</t>
        </is>
      </c>
      <c r="D135" s="23" t="n">
        <v>0</v>
      </c>
      <c r="E135" s="23" t="n">
        <v>1030.93</v>
      </c>
      <c r="F135" s="23" t="n">
        <v>0</v>
      </c>
      <c r="G135" s="23" t="n">
        <v>842.4</v>
      </c>
      <c r="H135" s="23" t="n">
        <v>842.4</v>
      </c>
      <c r="I135" s="23" t="n">
        <v>938.24</v>
      </c>
      <c r="J135" s="23" t="n">
        <v>842.4</v>
      </c>
      <c r="K135" s="23" t="n">
        <v>27.74</v>
      </c>
      <c r="L135" s="23" t="n">
        <v>931.3</v>
      </c>
      <c r="M135" s="23" t="n">
        <v>158.44</v>
      </c>
      <c r="N135" s="23" t="n">
        <v>369.7</v>
      </c>
      <c r="O135" s="23" t="n">
        <v>386.43</v>
      </c>
      <c r="P135" s="24">
        <f>IF($O135&lt;&gt;"",SUM(D135:O135),"")</f>
        <v/>
      </c>
      <c r="Q135" s="2" t="n"/>
    </row>
    <row r="136">
      <c r="B136" s="1" t="inlineStr">
        <is>
          <t>50770</t>
        </is>
      </c>
      <c r="C136" s="1" t="inlineStr">
        <is>
          <t xml:space="preserve">    Keys &amp;  Locks</t>
        </is>
      </c>
      <c r="D136" s="23" t="n">
        <v>0</v>
      </c>
      <c r="E136" s="23" t="n">
        <v>18.43</v>
      </c>
      <c r="F136" s="23" t="n">
        <v>0</v>
      </c>
      <c r="G136" s="23" t="n">
        <v>0</v>
      </c>
      <c r="H136" s="23" t="n">
        <v>0</v>
      </c>
      <c r="I136" s="23" t="n">
        <v>58.44</v>
      </c>
      <c r="J136" s="23" t="n">
        <v>0</v>
      </c>
      <c r="K136" s="23" t="n">
        <v>1564.95</v>
      </c>
      <c r="L136" s="23" t="n">
        <v>0</v>
      </c>
      <c r="M136" s="23" t="n">
        <v>0</v>
      </c>
      <c r="N136" s="23" t="n">
        <v>0</v>
      </c>
      <c r="O136" s="23" t="n">
        <v>0</v>
      </c>
      <c r="P136" s="24">
        <f>IF($O136&lt;&gt;"",SUM(D136:O136),"")</f>
        <v/>
      </c>
      <c r="Q136" s="2" t="n"/>
    </row>
    <row r="137">
      <c r="B137" s="1" t="inlineStr">
        <is>
          <t>50780</t>
        </is>
      </c>
      <c r="C137" s="1" t="inlineStr">
        <is>
          <t xml:space="preserve">    Gate Repairs</t>
        </is>
      </c>
      <c r="D137" s="23" t="n">
        <v>0</v>
      </c>
      <c r="E137" s="23" t="n">
        <v>0</v>
      </c>
      <c r="F137" s="23" t="n">
        <v>0</v>
      </c>
      <c r="G137" s="23" t="n">
        <v>0</v>
      </c>
      <c r="H137" s="23" t="n">
        <v>307.39</v>
      </c>
      <c r="I137" s="23" t="n">
        <v>0</v>
      </c>
      <c r="J137" s="23" t="n">
        <v>0</v>
      </c>
      <c r="K137" s="23" t="n">
        <v>0</v>
      </c>
      <c r="L137" s="23" t="n">
        <v>0</v>
      </c>
      <c r="M137" s="23" t="n">
        <v>0</v>
      </c>
      <c r="N137" s="23" t="n">
        <v>6441.71</v>
      </c>
      <c r="O137" s="23" t="n">
        <v>628.83</v>
      </c>
      <c r="P137" s="24">
        <f>IF($O137&lt;&gt;"",SUM(D137:O137),"")</f>
        <v/>
      </c>
      <c r="Q137" s="2" t="n"/>
    </row>
    <row r="138">
      <c r="B138" s="1" t="inlineStr">
        <is>
          <t>50792</t>
        </is>
      </c>
      <c r="C138" s="1" t="inlineStr">
        <is>
          <t xml:space="preserve">    Fire Protection</t>
        </is>
      </c>
      <c r="D138" s="23" t="n">
        <v>0</v>
      </c>
      <c r="E138" s="23" t="n">
        <v>0</v>
      </c>
      <c r="F138" s="23" t="n">
        <v>78</v>
      </c>
      <c r="G138" s="23" t="n">
        <v>78</v>
      </c>
      <c r="H138" s="23" t="n">
        <v>78</v>
      </c>
      <c r="I138" s="23" t="n">
        <v>78</v>
      </c>
      <c r="J138" s="23" t="n">
        <v>263</v>
      </c>
      <c r="K138" s="23" t="n">
        <v>78</v>
      </c>
      <c r="L138" s="23" t="n">
        <v>78</v>
      </c>
      <c r="M138" s="23" t="n">
        <v>78</v>
      </c>
      <c r="N138" s="23" t="n">
        <v>491.37</v>
      </c>
      <c r="O138" s="23" t="n">
        <v>1031.33</v>
      </c>
      <c r="P138" s="24">
        <f>IF($O138&lt;&gt;"",SUM(D138:O138),"")</f>
        <v/>
      </c>
      <c r="Q138" s="2" t="n"/>
    </row>
    <row r="139">
      <c r="B139" s="1" t="inlineStr">
        <is>
          <t>50799</t>
        </is>
      </c>
      <c r="C139" s="1" t="inlineStr">
        <is>
          <t xml:space="preserve">      TOTAL RESIDENTIAL REPAIRS &amp; MAINTENANCE</t>
        </is>
      </c>
      <c r="D139" s="23" t="n">
        <v>419.03</v>
      </c>
      <c r="E139" s="23" t="n">
        <v>1455.46</v>
      </c>
      <c r="F139" s="23" t="n">
        <v>599.5</v>
      </c>
      <c r="G139" s="23" t="n">
        <v>1299.11</v>
      </c>
      <c r="H139" s="23" t="n">
        <v>1798.43</v>
      </c>
      <c r="I139" s="23" t="n">
        <v>2156.35</v>
      </c>
      <c r="J139" s="23" t="n">
        <v>1637.01</v>
      </c>
      <c r="K139" s="23" t="n">
        <v>2094.65</v>
      </c>
      <c r="L139" s="23" t="n">
        <v>2517.67</v>
      </c>
      <c r="M139" s="23" t="n">
        <v>1163.39</v>
      </c>
      <c r="N139" s="23" t="n">
        <v>7526.84</v>
      </c>
      <c r="O139" s="23" t="n">
        <v>2758.79</v>
      </c>
      <c r="P139" s="24">
        <f>IF($O139&lt;&gt;"",SUM(D139:O139),"")</f>
        <v/>
      </c>
      <c r="Q139" s="2" t="n"/>
    </row>
    <row r="140">
      <c r="B140" s="1" t="n"/>
      <c r="C140" s="1" t="n"/>
      <c r="D140" s="23" t="n"/>
      <c r="E140" s="23" t="n"/>
      <c r="F140" s="23" t="n"/>
      <c r="G140" s="23" t="n"/>
      <c r="H140" s="23" t="n"/>
      <c r="I140" s="23" t="n"/>
      <c r="J140" s="23" t="n"/>
      <c r="K140" s="23" t="n"/>
      <c r="L140" s="23" t="n"/>
      <c r="M140" s="23" t="n"/>
      <c r="N140" s="23" t="n"/>
      <c r="O140" s="23" t="n"/>
      <c r="P140" s="24">
        <f>IF($O140&lt;&gt;"",SUM(D140:O140),"")</f>
        <v/>
      </c>
      <c r="Q140" s="2" t="n"/>
    </row>
    <row r="141">
      <c r="B141" s="1" t="inlineStr">
        <is>
          <t>50800</t>
        </is>
      </c>
      <c r="C141" s="1" t="inlineStr">
        <is>
          <t xml:space="preserve"> RESIDENTIAL TURN COSTS</t>
        </is>
      </c>
      <c r="D141" s="23" t="n"/>
      <c r="E141" s="23" t="n"/>
      <c r="F141" s="23" t="n"/>
      <c r="G141" s="23" t="n"/>
      <c r="H141" s="23" t="n"/>
      <c r="I141" s="23" t="n"/>
      <c r="J141" s="23" t="n"/>
      <c r="K141" s="23" t="n"/>
      <c r="L141" s="23" t="n"/>
      <c r="M141" s="23" t="n"/>
      <c r="N141" s="23" t="n"/>
      <c r="O141" s="23" t="n"/>
      <c r="P141" s="24">
        <f>IF($O141&lt;&gt;"",SUM(D141:O141),"")</f>
        <v/>
      </c>
      <c r="Q141" s="2" t="n"/>
    </row>
    <row r="142">
      <c r="B142" s="1" t="inlineStr">
        <is>
          <t>50811</t>
        </is>
      </c>
      <c r="C142" s="1" t="inlineStr">
        <is>
          <t xml:space="preserve">    Carpet Cleaning - Vendor</t>
        </is>
      </c>
      <c r="D142" s="23" t="n">
        <v>0</v>
      </c>
      <c r="E142" s="23" t="n">
        <v>0</v>
      </c>
      <c r="F142" s="23" t="n">
        <v>0</v>
      </c>
      <c r="G142" s="23" t="n">
        <v>540</v>
      </c>
      <c r="H142" s="23" t="n">
        <v>0</v>
      </c>
      <c r="I142" s="23" t="n">
        <v>0</v>
      </c>
      <c r="J142" s="23" t="n">
        <v>0</v>
      </c>
      <c r="K142" s="23" t="n">
        <v>0</v>
      </c>
      <c r="L142" s="23" t="n">
        <v>1560</v>
      </c>
      <c r="M142" s="23" t="n">
        <v>0</v>
      </c>
      <c r="N142" s="23" t="n">
        <v>525</v>
      </c>
      <c r="O142" s="23" t="n">
        <v>352.78</v>
      </c>
      <c r="P142" s="24">
        <f>IF($O142&lt;&gt;"",SUM(D142:O142),"")</f>
        <v/>
      </c>
      <c r="Q142" s="2" t="n"/>
    </row>
    <row r="143">
      <c r="B143" s="1" t="inlineStr">
        <is>
          <t>50831</t>
        </is>
      </c>
      <c r="C143" s="1" t="inlineStr">
        <is>
          <t xml:space="preserve">    Cleaning - Vendor</t>
        </is>
      </c>
      <c r="D143" s="23" t="n">
        <v>2280</v>
      </c>
      <c r="E143" s="23" t="n">
        <v>4110</v>
      </c>
      <c r="F143" s="23" t="n">
        <v>750</v>
      </c>
      <c r="G143" s="23" t="n">
        <v>-20</v>
      </c>
      <c r="H143" s="23" t="n">
        <v>0</v>
      </c>
      <c r="I143" s="23" t="n">
        <v>0</v>
      </c>
      <c r="J143" s="23" t="n">
        <v>0</v>
      </c>
      <c r="K143" s="23" t="n">
        <v>0</v>
      </c>
      <c r="L143" s="23" t="n">
        <v>0</v>
      </c>
      <c r="M143" s="23" t="n">
        <v>0</v>
      </c>
      <c r="N143" s="23" t="n">
        <v>0</v>
      </c>
      <c r="O143" s="23" t="n">
        <v>0</v>
      </c>
      <c r="P143" s="24">
        <f>IF($O143&lt;&gt;"",SUM(D143:O143),"")</f>
        <v/>
      </c>
      <c r="Q143" s="2" t="n"/>
    </row>
    <row r="144">
      <c r="B144" s="1" t="inlineStr">
        <is>
          <t>50851</t>
        </is>
      </c>
      <c r="C144" s="1" t="inlineStr">
        <is>
          <t xml:space="preserve">    Paint Interior - Vendor</t>
        </is>
      </c>
      <c r="D144" s="23" t="n">
        <v>0</v>
      </c>
      <c r="E144" s="23" t="n">
        <v>0</v>
      </c>
      <c r="F144" s="23" t="n">
        <v>0</v>
      </c>
      <c r="G144" s="23" t="n">
        <v>0</v>
      </c>
      <c r="H144" s="23" t="n">
        <v>0</v>
      </c>
      <c r="I144" s="23" t="n">
        <v>0</v>
      </c>
      <c r="J144" s="23" t="n">
        <v>0</v>
      </c>
      <c r="K144" s="23" t="n">
        <v>0</v>
      </c>
      <c r="L144" s="23" t="n">
        <v>0</v>
      </c>
      <c r="M144" s="23" t="n">
        <v>0</v>
      </c>
      <c r="N144" s="23" t="n">
        <v>0</v>
      </c>
      <c r="O144" s="23" t="n">
        <v>125</v>
      </c>
      <c r="P144" s="24">
        <f>IF($O144&lt;&gt;"",SUM(D144:O144),"")</f>
        <v/>
      </c>
      <c r="Q144" s="2" t="n"/>
    </row>
    <row r="145">
      <c r="B145" s="1" t="inlineStr">
        <is>
          <t>50856</t>
        </is>
      </c>
      <c r="C145" s="1" t="inlineStr">
        <is>
          <t xml:space="preserve">    Paint - Supplies</t>
        </is>
      </c>
      <c r="D145" s="23" t="n">
        <v>99.45999999999999</v>
      </c>
      <c r="E145" s="23" t="n">
        <v>0</v>
      </c>
      <c r="F145" s="23" t="n">
        <v>232.11</v>
      </c>
      <c r="G145" s="23" t="n">
        <v>0</v>
      </c>
      <c r="H145" s="23" t="n">
        <v>26.37</v>
      </c>
      <c r="I145" s="23" t="n">
        <v>0</v>
      </c>
      <c r="J145" s="23" t="n">
        <v>0</v>
      </c>
      <c r="K145" s="23" t="n">
        <v>0</v>
      </c>
      <c r="L145" s="23" t="n">
        <v>100.12</v>
      </c>
      <c r="M145" s="23" t="n">
        <v>82.34999999999999</v>
      </c>
      <c r="N145" s="23" t="n">
        <v>45.19</v>
      </c>
      <c r="O145" s="23" t="n">
        <v>29.7</v>
      </c>
      <c r="P145" s="24">
        <f>IF($O145&lt;&gt;"",SUM(D145:O145),"")</f>
        <v/>
      </c>
      <c r="Q145" s="2" t="n"/>
    </row>
    <row r="146">
      <c r="B146" s="1" t="inlineStr">
        <is>
          <t>50899</t>
        </is>
      </c>
      <c r="C146" s="1" t="inlineStr">
        <is>
          <t xml:space="preserve">      TOTAL TURN COSTS</t>
        </is>
      </c>
      <c r="D146" s="23" t="n">
        <v>2379.46</v>
      </c>
      <c r="E146" s="23" t="n">
        <v>4110</v>
      </c>
      <c r="F146" s="23" t="n">
        <v>982.11</v>
      </c>
      <c r="G146" s="23" t="n">
        <v>520</v>
      </c>
      <c r="H146" s="23" t="n">
        <v>26.37</v>
      </c>
      <c r="I146" s="23" t="n">
        <v>0</v>
      </c>
      <c r="J146" s="23" t="n">
        <v>0</v>
      </c>
      <c r="K146" s="23" t="n">
        <v>0</v>
      </c>
      <c r="L146" s="23" t="n">
        <v>1660.12</v>
      </c>
      <c r="M146" s="23" t="n">
        <v>82.34999999999999</v>
      </c>
      <c r="N146" s="23" t="n">
        <v>570.1900000000001</v>
      </c>
      <c r="O146" s="23" t="n">
        <v>507.48</v>
      </c>
      <c r="P146" s="24">
        <f>IF($O146&lt;&gt;"",SUM(D146:O146),"")</f>
        <v/>
      </c>
      <c r="Q146" s="2" t="n"/>
    </row>
    <row r="147">
      <c r="B147" s="1" t="n"/>
      <c r="C147" s="1" t="n"/>
      <c r="D147" s="23" t="n"/>
      <c r="E147" s="23" t="n"/>
      <c r="F147" s="23" t="n"/>
      <c r="G147" s="23" t="n"/>
      <c r="H147" s="23" t="n"/>
      <c r="I147" s="23" t="n"/>
      <c r="J147" s="23" t="n"/>
      <c r="K147" s="23" t="n"/>
      <c r="L147" s="23" t="n"/>
      <c r="M147" s="23" t="n"/>
      <c r="N147" s="23" t="n"/>
      <c r="O147" s="23" t="n"/>
      <c r="P147" s="24">
        <f>IF($O147&lt;&gt;"",SUM(D147:O147),"")</f>
        <v/>
      </c>
      <c r="Q147" s="2" t="n"/>
    </row>
    <row r="148">
      <c r="B148" s="1" t="inlineStr">
        <is>
          <t>51000</t>
        </is>
      </c>
      <c r="C148" s="1" t="inlineStr">
        <is>
          <t xml:space="preserve"> RESIDENTIAL FEES</t>
        </is>
      </c>
      <c r="D148" s="23" t="n"/>
      <c r="E148" s="23" t="n"/>
      <c r="F148" s="23" t="n"/>
      <c r="G148" s="23" t="n"/>
      <c r="H148" s="23" t="n"/>
      <c r="I148" s="23" t="n"/>
      <c r="J148" s="23" t="n"/>
      <c r="K148" s="23" t="n"/>
      <c r="L148" s="23" t="n"/>
      <c r="M148" s="23" t="n"/>
      <c r="N148" s="23" t="n"/>
      <c r="O148" s="23" t="n"/>
      <c r="P148" s="24">
        <f>IF($O148&lt;&gt;"",SUM(D148:O148),"")</f>
        <v/>
      </c>
      <c r="Q148" s="2" t="n"/>
    </row>
    <row r="149">
      <c r="B149" s="1" t="inlineStr">
        <is>
          <t>51210</t>
        </is>
      </c>
      <c r="C149" s="1" t="inlineStr">
        <is>
          <t xml:space="preserve">    Owner Fees</t>
        </is>
      </c>
      <c r="D149" s="23" t="n">
        <v>0</v>
      </c>
      <c r="E149" s="23" t="n">
        <v>0</v>
      </c>
      <c r="F149" s="23" t="n">
        <v>0</v>
      </c>
      <c r="G149" s="23" t="n">
        <v>0</v>
      </c>
      <c r="H149" s="23" t="n">
        <v>0</v>
      </c>
      <c r="I149" s="23" t="n">
        <v>0</v>
      </c>
      <c r="J149" s="23" t="n">
        <v>7222.48</v>
      </c>
      <c r="K149" s="23" t="n">
        <v>2731.09</v>
      </c>
      <c r="L149" s="23" t="n">
        <v>8050.3</v>
      </c>
      <c r="M149" s="23" t="n">
        <v>4064.32</v>
      </c>
      <c r="N149" s="23" t="n">
        <v>2937.82</v>
      </c>
      <c r="O149" s="23" t="n">
        <v>4658.28</v>
      </c>
      <c r="P149" s="24">
        <f>IF($O149&lt;&gt;"",SUM(D149:O149),"")</f>
        <v/>
      </c>
      <c r="Q149" s="2" t="n"/>
    </row>
    <row r="150">
      <c r="B150" s="1" t="inlineStr">
        <is>
          <t>51310</t>
        </is>
      </c>
      <c r="C150" s="1" t="inlineStr">
        <is>
          <t xml:space="preserve">    Management Fees</t>
        </is>
      </c>
      <c r="D150" s="23" t="n">
        <v>11300</v>
      </c>
      <c r="E150" s="23" t="n">
        <v>11300</v>
      </c>
      <c r="F150" s="23" t="n">
        <v>11300</v>
      </c>
      <c r="G150" s="23" t="n">
        <v>11300</v>
      </c>
      <c r="H150" s="23" t="n">
        <v>11300</v>
      </c>
      <c r="I150" s="23" t="n">
        <v>11300</v>
      </c>
      <c r="J150" s="23" t="n">
        <v>11300</v>
      </c>
      <c r="K150" s="23" t="n">
        <v>11300</v>
      </c>
      <c r="L150" s="23" t="n">
        <v>11300</v>
      </c>
      <c r="M150" s="23" t="n">
        <v>11300</v>
      </c>
      <c r="N150" s="23" t="n">
        <v>11300</v>
      </c>
      <c r="O150" s="23" t="n">
        <v>11300</v>
      </c>
      <c r="P150" s="24">
        <f>IF($O150&lt;&gt;"",SUM(D150:O150),"")</f>
        <v/>
      </c>
      <c r="Q150" s="2" t="n"/>
    </row>
    <row r="151">
      <c r="B151" s="1" t="inlineStr">
        <is>
          <t>51999</t>
        </is>
      </c>
      <c r="C151" s="1" t="inlineStr">
        <is>
          <t xml:space="preserve">      TOTAL RESIDENTIAL FEES</t>
        </is>
      </c>
      <c r="D151" s="23" t="n">
        <v>11300</v>
      </c>
      <c r="E151" s="23" t="n">
        <v>11300</v>
      </c>
      <c r="F151" s="23" t="n">
        <v>11300</v>
      </c>
      <c r="G151" s="23" t="n">
        <v>11300</v>
      </c>
      <c r="H151" s="23" t="n">
        <v>11300</v>
      </c>
      <c r="I151" s="23" t="n">
        <v>11300</v>
      </c>
      <c r="J151" s="23" t="n">
        <v>18522.48</v>
      </c>
      <c r="K151" s="23" t="n">
        <v>14031.09</v>
      </c>
      <c r="L151" s="23" t="n">
        <v>19350.3</v>
      </c>
      <c r="M151" s="23" t="n">
        <v>15364.32</v>
      </c>
      <c r="N151" s="23" t="n">
        <v>14237.82</v>
      </c>
      <c r="O151" s="23" t="n">
        <v>15958.28</v>
      </c>
      <c r="P151" s="24">
        <f>IF($O151&lt;&gt;"",SUM(D151:O151),"")</f>
        <v/>
      </c>
      <c r="Q151" s="2" t="n"/>
    </row>
    <row r="152">
      <c r="B152" s="1" t="n"/>
      <c r="C152" s="1" t="n"/>
      <c r="D152" s="23" t="n"/>
      <c r="E152" s="23" t="n"/>
      <c r="F152" s="23" t="n"/>
      <c r="G152" s="23" t="n"/>
      <c r="H152" s="23" t="n"/>
      <c r="I152" s="23" t="n"/>
      <c r="J152" s="23" t="n"/>
      <c r="K152" s="23" t="n"/>
      <c r="L152" s="23" t="n"/>
      <c r="M152" s="23" t="n"/>
      <c r="N152" s="23" t="n"/>
      <c r="O152" s="23" t="n"/>
      <c r="P152" s="24">
        <f>IF($O152&lt;&gt;"",SUM(D152:O152),"")</f>
        <v/>
      </c>
      <c r="Q152" s="2" t="n"/>
    </row>
    <row r="153">
      <c r="B153" s="1" t="inlineStr">
        <is>
          <t>52000</t>
        </is>
      </c>
      <c r="C153" s="1" t="inlineStr">
        <is>
          <t xml:space="preserve"> RESIDENTIAL TAXES &amp; INSURANCE</t>
        </is>
      </c>
      <c r="D153" s="23" t="n"/>
      <c r="E153" s="23" t="n"/>
      <c r="F153" s="23" t="n"/>
      <c r="G153" s="23" t="n"/>
      <c r="H153" s="23" t="n"/>
      <c r="I153" s="23" t="n"/>
      <c r="J153" s="23" t="n"/>
      <c r="K153" s="23" t="n"/>
      <c r="L153" s="23" t="n"/>
      <c r="M153" s="23" t="n"/>
      <c r="N153" s="23" t="n"/>
      <c r="O153" s="23" t="n"/>
      <c r="P153" s="24">
        <f>IF($O153&lt;&gt;"",SUM(D153:O153),"")</f>
        <v/>
      </c>
      <c r="Q153" s="2" t="n"/>
    </row>
    <row r="154">
      <c r="B154" s="1" t="inlineStr">
        <is>
          <t>52120</t>
        </is>
      </c>
      <c r="C154" s="1" t="inlineStr">
        <is>
          <t xml:space="preserve">    Property &amp; Liability Ins.</t>
        </is>
      </c>
      <c r="D154" s="23" t="n">
        <v>0</v>
      </c>
      <c r="E154" s="23" t="n">
        <v>9446.76</v>
      </c>
      <c r="F154" s="23" t="n">
        <v>6297.89</v>
      </c>
      <c r="G154" s="23" t="n">
        <v>6297.84</v>
      </c>
      <c r="H154" s="23" t="n">
        <v>6297.84</v>
      </c>
      <c r="I154" s="23" t="n">
        <v>6297.84</v>
      </c>
      <c r="J154" s="23" t="n">
        <v>6297.84</v>
      </c>
      <c r="K154" s="23" t="n">
        <v>6297.84</v>
      </c>
      <c r="L154" s="23" t="n">
        <v>6297.84</v>
      </c>
      <c r="M154" s="23" t="n">
        <v>6297.84</v>
      </c>
      <c r="N154" s="23" t="n">
        <v>6297.84</v>
      </c>
      <c r="O154" s="23" t="n">
        <v>6297.84</v>
      </c>
      <c r="P154" s="24">
        <f>IF($O154&lt;&gt;"",SUM(D154:O154),"")</f>
        <v/>
      </c>
      <c r="Q154" s="2" t="n"/>
    </row>
    <row r="155">
      <c r="B155" s="1" t="inlineStr">
        <is>
          <t>52125</t>
        </is>
      </c>
      <c r="C155" s="1" t="inlineStr">
        <is>
          <t xml:space="preserve">    Renter Insurance Premium</t>
        </is>
      </c>
      <c r="D155" s="23" t="n">
        <v>77.2</v>
      </c>
      <c r="E155" s="23" t="n">
        <v>101.49</v>
      </c>
      <c r="F155" s="23" t="n">
        <v>260.88</v>
      </c>
      <c r="G155" s="23" t="n">
        <v>551.55</v>
      </c>
      <c r="H155" s="23" t="n">
        <v>884.9400000000001</v>
      </c>
      <c r="I155" s="23" t="n">
        <v>911.2</v>
      </c>
      <c r="J155" s="23" t="n">
        <v>1101.04</v>
      </c>
      <c r="K155" s="23" t="n">
        <v>1199.2</v>
      </c>
      <c r="L155" s="23" t="n">
        <v>1325.78</v>
      </c>
      <c r="M155" s="23" t="n">
        <v>1352.62</v>
      </c>
      <c r="N155" s="23" t="n">
        <v>1342.59</v>
      </c>
      <c r="O155" s="23" t="n">
        <v>1594.43</v>
      </c>
      <c r="P155" s="24">
        <f>IF($O155&lt;&gt;"",SUM(D155:O155),"")</f>
        <v/>
      </c>
      <c r="Q155" s="2" t="n"/>
    </row>
    <row r="156">
      <c r="B156" s="1" t="inlineStr">
        <is>
          <t>52130</t>
        </is>
      </c>
      <c r="C156" s="1" t="inlineStr">
        <is>
          <t xml:space="preserve">    Utility Bond Insurance</t>
        </is>
      </c>
      <c r="D156" s="23" t="n">
        <v>0</v>
      </c>
      <c r="E156" s="23" t="n">
        <v>707</v>
      </c>
      <c r="F156" s="23" t="n">
        <v>0</v>
      </c>
      <c r="G156" s="23" t="n">
        <v>0</v>
      </c>
      <c r="H156" s="23" t="n">
        <v>0</v>
      </c>
      <c r="I156" s="23" t="n">
        <v>0</v>
      </c>
      <c r="J156" s="23" t="n">
        <v>0</v>
      </c>
      <c r="K156" s="23" t="n">
        <v>0</v>
      </c>
      <c r="L156" s="23" t="n">
        <v>0</v>
      </c>
      <c r="M156" s="23" t="n">
        <v>0</v>
      </c>
      <c r="N156" s="23" t="n">
        <v>0</v>
      </c>
      <c r="O156" s="23" t="n">
        <v>0</v>
      </c>
      <c r="P156" s="24">
        <f>IF($O156&lt;&gt;"",SUM(D156:O156),"")</f>
        <v/>
      </c>
      <c r="Q156" s="2" t="n"/>
    </row>
    <row r="157">
      <c r="B157" s="1" t="inlineStr">
        <is>
          <t>52220</t>
        </is>
      </c>
      <c r="C157" s="1" t="inlineStr">
        <is>
          <t xml:space="preserve">    Real Property Taxes</t>
        </is>
      </c>
      <c r="D157" s="23" t="n">
        <v>26733</v>
      </c>
      <c r="E157" s="23" t="n">
        <v>26733</v>
      </c>
      <c r="F157" s="23" t="n">
        <v>26733</v>
      </c>
      <c r="G157" s="23" t="n">
        <v>26733</v>
      </c>
      <c r="H157" s="23" t="n">
        <v>26733</v>
      </c>
      <c r="I157" s="23" t="n">
        <v>36705.58</v>
      </c>
      <c r="J157" s="23" t="n">
        <v>27979.57</v>
      </c>
      <c r="K157" s="23" t="n">
        <v>27979.57</v>
      </c>
      <c r="L157" s="23" t="n">
        <v>27979.57</v>
      </c>
      <c r="M157" s="23" t="n">
        <v>27979.57</v>
      </c>
      <c r="N157" s="23" t="n">
        <v>41233</v>
      </c>
      <c r="O157" s="23" t="n">
        <v>41233</v>
      </c>
      <c r="P157" s="24">
        <f>IF($O157&lt;&gt;"",SUM(D157:O157),"")</f>
        <v/>
      </c>
      <c r="Q157" s="2" t="n"/>
    </row>
    <row r="158">
      <c r="B158" s="1" t="inlineStr">
        <is>
          <t>52889</t>
        </is>
      </c>
      <c r="C158" s="1" t="inlineStr">
        <is>
          <t xml:space="preserve">      TOTAL RESIDENTIAL TAXES &amp; INSURANCE</t>
        </is>
      </c>
      <c r="D158" s="23" t="n">
        <v>26810.2</v>
      </c>
      <c r="E158" s="23" t="n">
        <v>36988.25</v>
      </c>
      <c r="F158" s="23" t="n">
        <v>33291.77</v>
      </c>
      <c r="G158" s="23" t="n">
        <v>33582.39</v>
      </c>
      <c r="H158" s="23" t="n">
        <v>33915.78</v>
      </c>
      <c r="I158" s="23" t="n">
        <v>43914.62</v>
      </c>
      <c r="J158" s="23" t="n">
        <v>35378.45</v>
      </c>
      <c r="K158" s="23" t="n">
        <v>35476.61</v>
      </c>
      <c r="L158" s="23" t="n">
        <v>35603.19</v>
      </c>
      <c r="M158" s="23" t="n">
        <v>35630.03</v>
      </c>
      <c r="N158" s="23" t="n">
        <v>48873.43</v>
      </c>
      <c r="O158" s="23" t="n">
        <v>49125.27</v>
      </c>
      <c r="P158" s="24">
        <f>IF($O158&lt;&gt;"",SUM(D158:O158),"")</f>
        <v/>
      </c>
      <c r="Q158" s="2" t="n"/>
    </row>
    <row r="159">
      <c r="B159" s="1" t="n"/>
      <c r="C159" s="1" t="n"/>
      <c r="D159" s="23" t="n"/>
      <c r="E159" s="23" t="n"/>
      <c r="F159" s="23" t="n"/>
      <c r="G159" s="23" t="n"/>
      <c r="H159" s="23" t="n"/>
      <c r="I159" s="23" t="n"/>
      <c r="J159" s="23" t="n"/>
      <c r="K159" s="23" t="n"/>
      <c r="L159" s="23" t="n"/>
      <c r="M159" s="23" t="n"/>
      <c r="N159" s="23" t="n"/>
      <c r="O159" s="23" t="n"/>
      <c r="P159" s="24">
        <f>IF($O159&lt;&gt;"",SUM(D159:O159),"")</f>
        <v/>
      </c>
      <c r="Q159" s="2" t="n"/>
    </row>
    <row r="160">
      <c r="B160" s="1" t="inlineStr">
        <is>
          <t>52899</t>
        </is>
      </c>
      <c r="C160" s="1" t="inlineStr">
        <is>
          <t xml:space="preserve">   TOTAL RESIDENTIAL OPERATING EXPENSES</t>
        </is>
      </c>
      <c r="D160" s="23" t="n">
        <v>93310.95</v>
      </c>
      <c r="E160" s="23" t="n">
        <v>105478.89</v>
      </c>
      <c r="F160" s="23" t="n">
        <v>129246.46</v>
      </c>
      <c r="G160" s="23" t="n">
        <v>120823.31</v>
      </c>
      <c r="H160" s="23" t="n">
        <v>135705.41</v>
      </c>
      <c r="I160" s="23" t="n">
        <v>139036.5</v>
      </c>
      <c r="J160" s="23" t="n">
        <v>131549.41</v>
      </c>
      <c r="K160" s="23" t="n">
        <v>127160.99</v>
      </c>
      <c r="L160" s="23" t="n">
        <v>144014.76</v>
      </c>
      <c r="M160" s="23" t="n">
        <v>136802.54</v>
      </c>
      <c r="N160" s="23" t="n">
        <v>142947.69</v>
      </c>
      <c r="O160" s="23" t="n">
        <v>146661.38</v>
      </c>
      <c r="P160" s="24">
        <f>IF($O160&lt;&gt;"",SUM(D160:O160),"")</f>
        <v/>
      </c>
      <c r="Q160" s="2" t="n"/>
    </row>
    <row r="161">
      <c r="B161" s="1" t="n"/>
      <c r="C161" s="1" t="n"/>
      <c r="D161" s="23" t="n"/>
      <c r="E161" s="23" t="n"/>
      <c r="F161" s="23" t="n"/>
      <c r="G161" s="23" t="n"/>
      <c r="H161" s="23" t="n"/>
      <c r="I161" s="23" t="n"/>
      <c r="J161" s="23" t="n"/>
      <c r="K161" s="23" t="n"/>
      <c r="L161" s="23" t="n"/>
      <c r="M161" s="23" t="n"/>
      <c r="N161" s="23" t="n"/>
      <c r="O161" s="23" t="n"/>
      <c r="P161" s="24">
        <f>IF($O161&lt;&gt;"",SUM(D161:O161),"")</f>
        <v/>
      </c>
      <c r="Q161" s="2" t="n"/>
    </row>
    <row r="162">
      <c r="B162" s="1" t="inlineStr">
        <is>
          <t>52999</t>
        </is>
      </c>
      <c r="C162" s="1" t="inlineStr">
        <is>
          <t xml:space="preserve"> NET OPERATING INCOME</t>
        </is>
      </c>
      <c r="D162" s="23" t="n">
        <v>-64861.85</v>
      </c>
      <c r="E162" s="23" t="n">
        <v>-60699.34</v>
      </c>
      <c r="F162" s="23" t="n">
        <v>-49897.58</v>
      </c>
      <c r="G162" s="23" t="n">
        <v>-14141.95</v>
      </c>
      <c r="H162" s="23" t="n">
        <v>24601.93</v>
      </c>
      <c r="I162" s="23" t="n">
        <v>61244.34</v>
      </c>
      <c r="J162" s="23" t="n">
        <v>101978.87</v>
      </c>
      <c r="K162" s="23" t="n">
        <v>112743.56</v>
      </c>
      <c r="L162" s="23" t="n">
        <v>108291.91</v>
      </c>
      <c r="M162" s="23" t="n">
        <v>153943.12</v>
      </c>
      <c r="N162" s="23" t="n">
        <v>149178.97</v>
      </c>
      <c r="O162" s="23" t="n">
        <v>146621.82</v>
      </c>
      <c r="P162" s="24">
        <f>IF($O162&lt;&gt;"",SUM(D162:O162),"")</f>
        <v/>
      </c>
      <c r="Q162" s="2" t="n"/>
    </row>
  </sheetData>
  <conditionalFormatting sqref="B12:B162">
    <cfRule type="expression" priority="457" dxfId="13" stopIfTrue="1">
      <formula>TRIM(#REF!)="TRUE"</formula>
    </cfRule>
  </conditionalFormatting>
  <conditionalFormatting sqref="C12:C162">
    <cfRule type="expression" priority="458" dxfId="32" stopIfTrue="1">
      <formula>(TRIM(#REF!)&lt;&gt;"TRUE")*(#REF!&lt;&gt;"TRUE")</formula>
    </cfRule>
    <cfRule type="expression" priority="459" dxfId="13" stopIfTrue="1">
      <formula>(TRIM(#REF!)="TRUE")*(#REF!&lt;&gt;"TRUE")</formula>
    </cfRule>
    <cfRule type="expression" priority="460" dxfId="30" stopIfTrue="1">
      <formula>(TRIM(#REF!)&lt;&gt;"TRUE")*(#REF!="TRUE")</formula>
    </cfRule>
    <cfRule type="expression" priority="461" dxfId="29" stopIfTrue="1">
      <formula>(TRIM(#REF!)="TRUE")*(#REF!="TRUE")</formula>
    </cfRule>
  </conditionalFormatting>
  <conditionalFormatting sqref="D12:O162">
    <cfRule type="expression" priority="462" dxfId="5" stopIfTrue="1">
      <formula>(#REF!="TRUE")*(#REF!=2)*(#REF!="TRUE")</formula>
    </cfRule>
    <cfRule type="expression" priority="463" dxfId="4" stopIfTrue="1">
      <formula>(#REF!="TRUE")*(#REF!=2)*(#REF!&lt;&gt;"TRUE")</formula>
    </cfRule>
    <cfRule type="expression" priority="464" dxfId="26" stopIfTrue="1">
      <formula>(#REF!&lt;&gt;"TRUE")*(#REF!=2)*(#REF!="TRUE")</formula>
    </cfRule>
    <cfRule type="expression" priority="465" dxfId="25" stopIfTrue="1">
      <formula>(#REF!&lt;&gt;"TRUE")*(#REF!=2)*(#REF!&lt;&gt;"TRUE")</formula>
    </cfRule>
    <cfRule type="expression" priority="466" dxfId="3" stopIfTrue="1">
      <formula>(#REF!="TRUE")*(#REF!=1)*(#REF!="TRUE")</formula>
    </cfRule>
    <cfRule type="expression" priority="467" dxfId="2" stopIfTrue="1">
      <formula>(#REF!="TRUE")*(#REF!=1)*(#REF!&lt;&gt;"TRUE")</formula>
    </cfRule>
    <cfRule type="expression" priority="468" dxfId="22" stopIfTrue="1">
      <formula>(#REF!&lt;&gt;"TRUE")*(#REF!=1)*(#REF!="TRUE")</formula>
    </cfRule>
    <cfRule type="expression" priority="469" dxfId="21" stopIfTrue="1">
      <formula>(#REF!&lt;&gt;"TRUE")*(#REF!=1)*(#REF!&lt;&gt;"TRUE")</formula>
    </cfRule>
    <cfRule type="expression" priority="470" dxfId="1" stopIfTrue="1">
      <formula>(#REF!="TRUE")*(#REF!="TRUE")</formula>
    </cfRule>
    <cfRule type="expression" priority="471" dxfId="0" stopIfTrue="1">
      <formula>(#REF!="TRUE")*(#REF!&lt;&gt;"TRUE")</formula>
    </cfRule>
    <cfRule type="expression" priority="472" dxfId="18" stopIfTrue="1">
      <formula>(#REF!&lt;&gt;"TRUE")*(#REF!="TRUE")</formula>
    </cfRule>
    <cfRule type="expression" priority="473" dxfId="17" stopIfTrue="1">
      <formula>(#REF!&lt;&gt;"TRUE")*(#REF!&lt;&gt;"TRUE")</formula>
    </cfRule>
  </conditionalFormatting>
  <conditionalFormatting sqref="E163">
    <cfRule type="expression" priority="452" dxfId="16" stopIfTrue="1">
      <formula>AND(#REF!=2,TRIM(#REF!)="TRUE")</formula>
    </cfRule>
    <cfRule type="expression" priority="453" dxfId="15" stopIfTrue="1">
      <formula>AND(#REF!=1,TRIM(#REF!)="TRUE")</formula>
    </cfRule>
    <cfRule type="expression" priority="454" dxfId="14" stopIfTrue="1">
      <formula>#REF!=1</formula>
    </cfRule>
    <cfRule type="expression" priority="455" dxfId="13" stopIfTrue="1">
      <formula>TRIM(#REF!)="TRUE"</formula>
    </cfRule>
    <cfRule type="expression" priority="456" dxfId="12" stopIfTrue="1">
      <formula>#REF!=2</formula>
    </cfRule>
  </conditionalFormatting>
  <conditionalFormatting sqref="P12:P162">
    <cfRule type="expression" priority="594" dxfId="5" stopIfTrue="1">
      <formula>(#REF!=2)*(#REF!="TRUE")</formula>
    </cfRule>
    <cfRule type="expression" priority="595" dxfId="4" stopIfTrue="1">
      <formula>(#REF!=2)*(#REF!&lt;&gt;"TRUE")</formula>
    </cfRule>
    <cfRule type="expression" priority="596" dxfId="3" stopIfTrue="1">
      <formula>(#REF!=1)*(#REF!="TRUE")</formula>
    </cfRule>
    <cfRule type="expression" priority="597" dxfId="2" stopIfTrue="1">
      <formula>(#REF!=1)*(#REF!&lt;&gt;"TRUE")</formula>
    </cfRule>
    <cfRule type="expression" priority="598" dxfId="1" stopIfTrue="1">
      <formula>(#REF!="TRUE")</formula>
    </cfRule>
    <cfRule type="expression" priority="599" dxfId="0" stopIfTrue="1">
      <formula>(#REF!&lt;&gt;"TRUE")</formula>
    </cfRule>
  </conditionalFormatting>
  <pageMargins left="0.7" right="0.7" top="0.75" bottom="0.75" header="0.3" footer="0.3"/>
  <pageSetup orientation="landscape" scale="66" fitToHeight="0"/>
  <headerFooter>
    <oddHeader/>
    <oddFooter>&amp;L&amp;D &amp;T&amp;R&amp;P of 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Vikrant Bagal</dc:creator>
  <dcterms:created xsi:type="dcterms:W3CDTF">2013-02-28T12:15:45Z</dcterms:created>
  <dcterms:modified xsi:type="dcterms:W3CDTF">2025-03-07T13:37:53Z</dcterms:modified>
  <cp:lastModifiedBy>Zack Rall</cp:lastModifiedBy>
  <cp:lastPrinted>2017-05-09T19:50:19Z</cp:lastPrinted>
</cp:coreProperties>
</file>