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270" windowHeight="10905" tabRatio="600" firstSheet="0" activeTab="0" autoFilterDateGrouping="1"/>
  </bookViews>
  <sheets>
    <sheet name="Rent Roll (12.07.2018) - B&amp;R" sheetId="1" state="visible" r:id="rId1"/>
  </sheets>
  <definedNames>
    <definedName name="_xlnm._FilterDatabase" localSheetId="0" hidden="1">'Rent Roll (12.07.2018) - B&amp;R'!$A$5:$T$69</definedName>
  </definedNames>
  <calcPr calcId="191029" calcMode="autoNoTable" fullCalcOnLoad="1" iterate="1" calcCompleted="0"/>
</workbook>
</file>

<file path=xl/styles.xml><?xml version="1.0" encoding="utf-8"?>
<styleSheet xmlns="http://schemas.openxmlformats.org/spreadsheetml/2006/main">
  <numFmts count="10">
    <numFmt numFmtId="164" formatCode="#,##0.00;[Red]\-#,##0.00"/>
    <numFmt numFmtId="165" formatCode="&quot;$&quot;#,##0_);\(&quot;$&quot;#,##0\)"/>
    <numFmt numFmtId="166" formatCode="#,##0;[Red]\-#,##0"/>
    <numFmt numFmtId="167" formatCode="mm/dd/yyyy"/>
    <numFmt numFmtId="168" formatCode="&quot;$&quot;#,##0.00_);\(&quot;$&quot;#,##0.00\)"/>
    <numFmt numFmtId="169" formatCode="_(#,##0_);_(\(#,##0\);_(&quot;-&quot;_);_(@_)"/>
    <numFmt numFmtId="170" formatCode="_(#,##0.00_);_(\(#,##0.00\);_(&quot;-&quot;_);_(@_)"/>
    <numFmt numFmtId="171" formatCode="0.0%"/>
    <numFmt numFmtId="172" formatCode="0\ &quot;Units&quot;"/>
    <numFmt numFmtId="173" formatCode="0\ &quot;Months&quot;"/>
  </numFmts>
  <fonts count="23">
    <font>
      <name val="Arial"/>
      <family val="1"/>
      <sz val="11"/>
    </font>
    <font>
      <name val="Arial"/>
      <family val="2"/>
      <b val="1"/>
      <color rgb="FF303030"/>
      <sz val="8"/>
    </font>
    <font>
      <name val="Arial"/>
      <family val="2"/>
      <sz val="8"/>
    </font>
    <font>
      <name val="Arial"/>
      <family val="2"/>
      <color rgb="FF303030"/>
      <sz val="8"/>
    </font>
    <font>
      <name val="Arial"/>
      <family val="2"/>
      <b val="1"/>
      <sz val="8"/>
    </font>
    <font>
      <name val="Arial"/>
      <family val="1"/>
      <sz val="11"/>
    </font>
    <font>
      <name val="Arial"/>
      <family val="2"/>
      <i val="1"/>
      <color rgb="FF303030"/>
      <sz val="8"/>
    </font>
    <font>
      <name val="Arial"/>
      <family val="2"/>
      <i val="1"/>
      <sz val="8"/>
    </font>
    <font>
      <name val="Arial"/>
      <family val="2"/>
      <i val="1"/>
      <color rgb="FF0000FF"/>
      <sz val="8"/>
    </font>
    <font>
      <name val="Arial"/>
      <family val="2"/>
      <b val="1"/>
      <i val="1"/>
      <sz val="8"/>
    </font>
    <font>
      <name val="Arial"/>
      <family val="2"/>
      <b val="1"/>
      <color rgb="FF3764A0"/>
      <sz val="8"/>
    </font>
    <font>
      <name val="Calibri"/>
      <family val="2"/>
      <b val="1"/>
      <color rgb="FF30303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303030"/>
      <sz val="11"/>
      <scheme val="minor"/>
    </font>
    <font>
      <name val="Calibri"/>
      <family val="2"/>
      <i val="1"/>
      <sz val="11"/>
      <scheme val="minor"/>
    </font>
    <font>
      <name val="Calibri"/>
      <family val="2"/>
      <i val="1"/>
      <color rgb="FF0000FF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i val="1"/>
      <color rgb="FF303030"/>
      <sz val="11"/>
      <scheme val="minor"/>
    </font>
    <font>
      <name val="Calibri"/>
      <family val="2"/>
      <b val="1"/>
      <i val="1"/>
      <color rgb="FF30303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E6"/>
        <bgColor indexed="64"/>
      </patternFill>
    </fill>
    <fill>
      <patternFill patternType="solid">
        <fgColor theme="5" tint="0.5999938962981048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3764A0"/>
      </bottom>
      <diagonal/>
    </border>
    <border>
      <left/>
      <right/>
      <top/>
      <bottom style="thin">
        <color rgb="FFD3D3D3"/>
      </bottom>
      <diagonal/>
    </border>
  </borders>
  <cellStyleXfs count="2">
    <xf numFmtId="0" fontId="5" fillId="0" borderId="0"/>
    <xf numFmtId="9" fontId="5" fillId="0" borderId="0"/>
  </cellStyleXfs>
  <cellXfs count="197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0">
      <alignment horizontal="left"/>
    </xf>
    <xf numFmtId="0" fontId="1" fillId="0" borderId="0" pivotButton="0" quotePrefix="0" xfId="0"/>
    <xf numFmtId="164" fontId="1" fillId="0" borderId="0" applyAlignment="1" pivotButton="0" quotePrefix="0" xfId="0">
      <alignment horizontal="right"/>
    </xf>
    <xf numFmtId="0" fontId="3" fillId="0" borderId="0" pivotButton="0" quotePrefix="0" xfId="0"/>
    <xf numFmtId="164" fontId="3" fillId="0" borderId="0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6" applyAlignment="1" pivotButton="0" quotePrefix="0" xfId="0">
      <alignment horizontal="right"/>
    </xf>
    <xf numFmtId="164" fontId="1" fillId="0" borderId="8" applyAlignment="1" pivotButton="0" quotePrefix="0" xfId="0">
      <alignment horizontal="right"/>
    </xf>
    <xf numFmtId="164" fontId="1" fillId="0" borderId="10" applyAlignment="1" pivotButton="0" quotePrefix="0" xfId="0">
      <alignment horizontal="right"/>
    </xf>
    <xf numFmtId="164" fontId="1" fillId="0" borderId="12" applyAlignment="1" pivotButton="0" quotePrefix="0" xfId="0">
      <alignment horizontal="right"/>
    </xf>
    <xf numFmtId="164" fontId="1" fillId="0" borderId="14" applyAlignment="1" pivotButton="0" quotePrefix="0" xfId="0">
      <alignment horizontal="right"/>
    </xf>
    <xf numFmtId="164" fontId="1" fillId="0" borderId="16" applyAlignment="1" pivotButton="0" quotePrefix="0" xfId="0">
      <alignment horizontal="right"/>
    </xf>
    <xf numFmtId="164" fontId="1" fillId="0" borderId="18" applyAlignment="1" pivotButton="0" quotePrefix="0" xfId="0">
      <alignment horizontal="right"/>
    </xf>
    <xf numFmtId="164" fontId="1" fillId="0" borderId="20" applyAlignment="1" pivotButton="0" quotePrefix="0" xfId="0">
      <alignment horizontal="right"/>
    </xf>
    <xf numFmtId="164" fontId="1" fillId="0" borderId="22" applyAlignment="1" pivotButton="0" quotePrefix="0" xfId="0">
      <alignment horizontal="right"/>
    </xf>
    <xf numFmtId="164" fontId="1" fillId="0" borderId="24" applyAlignment="1" pivotButton="0" quotePrefix="0" xfId="0">
      <alignment horizontal="right"/>
    </xf>
    <xf numFmtId="164" fontId="1" fillId="0" borderId="26" applyAlignment="1" pivotButton="0" quotePrefix="0" xfId="0">
      <alignment horizontal="right"/>
    </xf>
    <xf numFmtId="164" fontId="1" fillId="0" borderId="3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164" fontId="1" fillId="0" borderId="9" applyAlignment="1" pivotButton="0" quotePrefix="0" xfId="0">
      <alignment horizontal="right"/>
    </xf>
    <xf numFmtId="164" fontId="1" fillId="0" borderId="11" applyAlignment="1" pivotButton="0" quotePrefix="0" xfId="0">
      <alignment horizontal="right"/>
    </xf>
    <xf numFmtId="164" fontId="1" fillId="0" borderId="13" applyAlignment="1" pivotButton="0" quotePrefix="0" xfId="0">
      <alignment horizontal="right"/>
    </xf>
    <xf numFmtId="164" fontId="1" fillId="0" borderId="15" applyAlignment="1" pivotButton="0" quotePrefix="0" xfId="0">
      <alignment horizontal="right"/>
    </xf>
    <xf numFmtId="164" fontId="1" fillId="0" borderId="17" applyAlignment="1" pivotButton="0" quotePrefix="0" xfId="0">
      <alignment horizontal="right"/>
    </xf>
    <xf numFmtId="164" fontId="1" fillId="0" borderId="19" applyAlignment="1" pivotButton="0" quotePrefix="0" xfId="0">
      <alignment horizontal="right"/>
    </xf>
    <xf numFmtId="164" fontId="1" fillId="0" borderId="21" applyAlignment="1" pivotButton="0" quotePrefix="0" xfId="0">
      <alignment horizontal="right"/>
    </xf>
    <xf numFmtId="164" fontId="1" fillId="0" borderId="23" applyAlignment="1" pivotButton="0" quotePrefix="0" xfId="0">
      <alignment horizontal="right"/>
    </xf>
    <xf numFmtId="164" fontId="1" fillId="0" borderId="25" applyAlignment="1" pivotButton="0" quotePrefix="0" xfId="0">
      <alignment horizontal="right"/>
    </xf>
    <xf numFmtId="164" fontId="1" fillId="0" borderId="27" applyAlignment="1" pivotButton="0" quotePrefix="0" xfId="0">
      <alignment horizontal="right"/>
    </xf>
    <xf numFmtId="165" fontId="2" fillId="0" borderId="0" applyAlignment="1" pivotButton="0" quotePrefix="0" xfId="0">
      <alignment horizontal="right"/>
    </xf>
    <xf numFmtId="0" fontId="1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2" fillId="0" borderId="0" pivotButton="0" quotePrefix="0" xfId="0"/>
    <xf numFmtId="165" fontId="4" fillId="0" borderId="28" applyAlignment="1" pivotButton="0" quotePrefix="0" xfId="0">
      <alignment horizontal="right"/>
    </xf>
    <xf numFmtId="10" fontId="6" fillId="0" borderId="0" pivotButton="0" quotePrefix="0" xfId="1"/>
    <xf numFmtId="10" fontId="6" fillId="0" borderId="0" applyAlignment="1" pivotButton="0" quotePrefix="0" xfId="1">
      <alignment horizontal="right"/>
    </xf>
    <xf numFmtId="10" fontId="6" fillId="0" borderId="0" applyAlignment="1" pivotButton="0" quotePrefix="0" xfId="1">
      <alignment horizontal="right"/>
    </xf>
    <xf numFmtId="10" fontId="7" fillId="0" borderId="0" applyAlignment="1" pivotButton="0" quotePrefix="0" xfId="1">
      <alignment horizontal="right"/>
    </xf>
    <xf numFmtId="10" fontId="7" fillId="0" borderId="0" pivotButton="0" quotePrefix="0" xfId="1"/>
    <xf numFmtId="10" fontId="8" fillId="0" borderId="0" applyAlignment="1" pivotButton="0" quotePrefix="0" xfId="1">
      <alignment horizontal="right"/>
    </xf>
    <xf numFmtId="165" fontId="2" fillId="0" borderId="30" applyAlignment="1" pivotButton="0" quotePrefix="0" xfId="0">
      <alignment horizontal="right"/>
    </xf>
    <xf numFmtId="10" fontId="8" fillId="0" borderId="31" applyAlignment="1" pivotButton="0" quotePrefix="0" xfId="1">
      <alignment horizontal="right"/>
    </xf>
    <xf numFmtId="165" fontId="9" fillId="6" borderId="30" applyAlignment="1" pivotButton="0" quotePrefix="0" xfId="0">
      <alignment horizontal="right"/>
    </xf>
    <xf numFmtId="165" fontId="9" fillId="6" borderId="29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166" fontId="3" fillId="0" borderId="0" applyAlignment="1" pivotButton="0" quotePrefix="0" xfId="0">
      <alignment horizontal="right"/>
    </xf>
    <xf numFmtId="167" fontId="3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right"/>
    </xf>
    <xf numFmtId="167" fontId="1" fillId="0" borderId="0" applyAlignment="1" pivotButton="0" quotePrefix="0" xfId="0">
      <alignment horizontal="center"/>
    </xf>
    <xf numFmtId="0" fontId="7" fillId="0" borderId="0" pivotButton="0" quotePrefix="0" xfId="0"/>
    <xf numFmtId="0" fontId="11" fillId="5" borderId="0" applyAlignment="1" pivotButton="0" quotePrefix="0" xfId="0">
      <alignment horizontal="centerContinuous"/>
    </xf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2" fillId="5" borderId="0" applyAlignment="1" pivotButton="0" quotePrefix="0" xfId="0">
      <alignment horizontal="centerContinuous" vertical="top" wrapText="1"/>
    </xf>
    <xf numFmtId="0" fontId="14" fillId="5" borderId="0" applyAlignment="1" pivotButton="0" quotePrefix="0" xfId="0">
      <alignment horizontal="centerContinuous" vertical="top" wrapText="1"/>
    </xf>
    <xf numFmtId="0" fontId="11" fillId="2" borderId="1" applyAlignment="1" pivotButton="0" quotePrefix="0" xfId="0">
      <alignment horizontal="left"/>
    </xf>
    <xf numFmtId="0" fontId="14" fillId="0" borderId="0" pivotButton="0" quotePrefix="0" xfId="0"/>
    <xf numFmtId="164" fontId="14" fillId="0" borderId="0" applyAlignment="1" pivotButton="0" quotePrefix="0" xfId="0">
      <alignment horizontal="right"/>
    </xf>
    <xf numFmtId="0" fontId="11" fillId="0" borderId="0" pivotButton="0" quotePrefix="0" xfId="0"/>
    <xf numFmtId="164" fontId="11" fillId="0" borderId="0" applyAlignment="1" pivotButton="0" quotePrefix="0" xfId="0">
      <alignment horizontal="right"/>
    </xf>
    <xf numFmtId="167" fontId="11" fillId="0" borderId="0" applyAlignment="1" pivotButton="0" quotePrefix="0" xfId="0">
      <alignment horizontal="center"/>
    </xf>
    <xf numFmtId="0" fontId="15" fillId="0" borderId="0" pivotButton="0" quotePrefix="0" xfId="0"/>
    <xf numFmtId="10" fontId="15" fillId="0" borderId="0" pivotButton="0" quotePrefix="0" xfId="1"/>
    <xf numFmtId="0" fontId="12" fillId="0" borderId="0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1" fillId="0" borderId="0" pivotButton="0" quotePrefix="0" xfId="0"/>
    <xf numFmtId="165" fontId="1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left"/>
    </xf>
    <xf numFmtId="164" fontId="11" fillId="0" borderId="0" applyAlignment="1" pivotButton="0" quotePrefix="0" xfId="0">
      <alignment horizontal="right"/>
    </xf>
    <xf numFmtId="164" fontId="14" fillId="0" borderId="0" applyAlignment="1" pivotButton="0" quotePrefix="0" xfId="0">
      <alignment horizontal="right"/>
    </xf>
    <xf numFmtId="164" fontId="11" fillId="0" borderId="0" applyAlignment="1" pivotButton="0" quotePrefix="0" xfId="0">
      <alignment horizontal="right"/>
    </xf>
    <xf numFmtId="165" fontId="13" fillId="0" borderId="28" applyAlignment="1" pivotButton="0" quotePrefix="0" xfId="0">
      <alignment horizontal="right"/>
    </xf>
    <xf numFmtId="165" fontId="12" fillId="0" borderId="30" applyAlignment="1" pivotButton="0" quotePrefix="0" xfId="0">
      <alignment horizontal="right"/>
    </xf>
    <xf numFmtId="10" fontId="16" fillId="0" borderId="31" applyAlignment="1" pivotButton="0" quotePrefix="0" xfId="1">
      <alignment horizontal="right"/>
    </xf>
    <xf numFmtId="10" fontId="16" fillId="0" borderId="0" applyAlignment="1" pivotButton="0" quotePrefix="0" xfId="1">
      <alignment horizontal="right"/>
    </xf>
    <xf numFmtId="165" fontId="17" fillId="6" borderId="30" applyAlignment="1" pivotButton="0" quotePrefix="0" xfId="0">
      <alignment horizontal="right"/>
    </xf>
    <xf numFmtId="10" fontId="18" fillId="0" borderId="0" applyAlignment="1" pivotButton="0" quotePrefix="0" xfId="1">
      <alignment horizontal="right"/>
    </xf>
    <xf numFmtId="165" fontId="17" fillId="6" borderId="29" applyAlignment="1" pivotButton="0" quotePrefix="0" xfId="0">
      <alignment horizontal="right"/>
    </xf>
    <xf numFmtId="0" fontId="12" fillId="0" borderId="0" pivotButton="0" quotePrefix="0" xfId="0"/>
    <xf numFmtId="0" fontId="11" fillId="3" borderId="0" applyAlignment="1" pivotButton="0" quotePrefix="0" xfId="0">
      <alignment horizontal="centerContinuous"/>
    </xf>
    <xf numFmtId="0" fontId="14" fillId="4" borderId="0" applyAlignment="1" pivotButton="0" quotePrefix="0" xfId="0">
      <alignment horizontal="centerContinuous" vertical="top" wrapText="1"/>
    </xf>
    <xf numFmtId="0" fontId="12" fillId="4" borderId="0" applyAlignment="1" pivotButton="0" quotePrefix="0" xfId="0">
      <alignment horizontal="centerContinuous" vertical="top" wrapText="1"/>
    </xf>
    <xf numFmtId="0" fontId="11" fillId="0" borderId="0" applyAlignment="1" pivotButton="0" quotePrefix="0" xfId="0">
      <alignment horizontal="left" indent="1"/>
    </xf>
    <xf numFmtId="0" fontId="14" fillId="0" borderId="0" applyAlignment="1" pivotButton="0" quotePrefix="0" xfId="0">
      <alignment horizontal="left" indent="1"/>
    </xf>
    <xf numFmtId="0" fontId="14" fillId="0" borderId="0" applyAlignment="1" pivotButton="0" quotePrefix="0" xfId="0">
      <alignment horizontal="left" indent="4"/>
    </xf>
    <xf numFmtId="0" fontId="11" fillId="0" borderId="0" applyAlignment="1" pivotButton="0" quotePrefix="0" xfId="0">
      <alignment horizontal="left" indent="2"/>
    </xf>
    <xf numFmtId="0" fontId="11" fillId="0" borderId="0" applyAlignment="1" pivotButton="0" quotePrefix="0" xfId="0">
      <alignment horizontal="left" indent="3"/>
    </xf>
    <xf numFmtId="168" fontId="14" fillId="0" borderId="0" applyAlignment="1" pivotButton="0" quotePrefix="0" xfId="0">
      <alignment horizontal="right"/>
    </xf>
    <xf numFmtId="168" fontId="11" fillId="0" borderId="2" applyAlignment="1" pivotButton="0" quotePrefix="0" xfId="0">
      <alignment horizontal="right"/>
    </xf>
    <xf numFmtId="168" fontId="11" fillId="0" borderId="4" applyAlignment="1" pivotButton="0" quotePrefix="0" xfId="0">
      <alignment horizontal="right"/>
    </xf>
    <xf numFmtId="168" fontId="11" fillId="0" borderId="6" applyAlignment="1" pivotButton="0" quotePrefix="0" xfId="0">
      <alignment horizontal="right"/>
    </xf>
    <xf numFmtId="168" fontId="11" fillId="0" borderId="8" applyAlignment="1" pivotButton="0" quotePrefix="0" xfId="0">
      <alignment horizontal="right"/>
    </xf>
    <xf numFmtId="168" fontId="11" fillId="0" borderId="10" applyAlignment="1" pivotButton="0" quotePrefix="0" xfId="0">
      <alignment horizontal="right"/>
    </xf>
    <xf numFmtId="168" fontId="11" fillId="0" borderId="12" applyAlignment="1" pivotButton="0" quotePrefix="0" xfId="0">
      <alignment horizontal="right"/>
    </xf>
    <xf numFmtId="168" fontId="11" fillId="0" borderId="14" applyAlignment="1" pivotButton="0" quotePrefix="0" xfId="0">
      <alignment horizontal="right"/>
    </xf>
    <xf numFmtId="168" fontId="11" fillId="0" borderId="16" applyAlignment="1" pivotButton="0" quotePrefix="0" xfId="0">
      <alignment horizontal="right"/>
    </xf>
    <xf numFmtId="168" fontId="11" fillId="0" borderId="18" applyAlignment="1" pivotButton="0" quotePrefix="0" xfId="0">
      <alignment horizontal="right"/>
    </xf>
    <xf numFmtId="168" fontId="11" fillId="0" borderId="20" applyAlignment="1" pivotButton="0" quotePrefix="0" xfId="0">
      <alignment horizontal="right"/>
    </xf>
    <xf numFmtId="168" fontId="11" fillId="0" borderId="22" applyAlignment="1" pivotButton="0" quotePrefix="0" xfId="0">
      <alignment horizontal="right"/>
    </xf>
    <xf numFmtId="168" fontId="11" fillId="0" borderId="24" applyAlignment="1" pivotButton="0" quotePrefix="0" xfId="0">
      <alignment horizontal="right"/>
    </xf>
    <xf numFmtId="168" fontId="11" fillId="0" borderId="26" applyAlignment="1" pivotButton="0" quotePrefix="0" xfId="0">
      <alignment horizontal="right"/>
    </xf>
    <xf numFmtId="168" fontId="14" fillId="0" borderId="0" applyAlignment="1" pivotButton="0" quotePrefix="0" xfId="0">
      <alignment horizontal="right"/>
    </xf>
    <xf numFmtId="168" fontId="11" fillId="0" borderId="0" applyAlignment="1" pivotButton="0" quotePrefix="0" xfId="0">
      <alignment horizontal="right"/>
    </xf>
    <xf numFmtId="168" fontId="11" fillId="0" borderId="0" applyAlignment="1" pivotButton="0" quotePrefix="0" xfId="0">
      <alignment horizontal="right"/>
    </xf>
    <xf numFmtId="168" fontId="12" fillId="0" borderId="0" applyAlignment="1" pivotButton="0" quotePrefix="0" xfId="0">
      <alignment horizontal="right"/>
    </xf>
    <xf numFmtId="168" fontId="11" fillId="0" borderId="0" applyAlignment="1" pivotButton="0" quotePrefix="0" xfId="0">
      <alignment horizontal="right"/>
    </xf>
    <xf numFmtId="169" fontId="14" fillId="0" borderId="0" applyAlignment="1" pivotButton="0" quotePrefix="0" xfId="0">
      <alignment horizontal="right"/>
    </xf>
    <xf numFmtId="170" fontId="14" fillId="0" borderId="0" applyAlignment="1" pivotButton="0" quotePrefix="0" xfId="0">
      <alignment horizontal="right"/>
    </xf>
    <xf numFmtId="0" fontId="19" fillId="6" borderId="0" applyAlignment="1" pivotButton="0" quotePrefix="0" xfId="0">
      <alignment horizontal="left"/>
    </xf>
    <xf numFmtId="168" fontId="19" fillId="6" borderId="28" applyAlignment="1" pivotButton="0" quotePrefix="0" xfId="0">
      <alignment horizontal="right"/>
    </xf>
    <xf numFmtId="168" fontId="19" fillId="6" borderId="0" applyAlignment="1" pivotButton="0" quotePrefix="0" xfId="0">
      <alignment horizontal="right"/>
    </xf>
    <xf numFmtId="171" fontId="19" fillId="6" borderId="0" applyAlignment="1" pivotButton="0" quotePrefix="0" xfId="1">
      <alignment horizontal="right"/>
    </xf>
    <xf numFmtId="0" fontId="11" fillId="2" borderId="33" applyAlignment="1" pivotButton="0" quotePrefix="0" xfId="0">
      <alignment horizontal="center"/>
    </xf>
    <xf numFmtId="172" fontId="20" fillId="7" borderId="29" applyAlignment="1" pivotButton="0" quotePrefix="0" xfId="0">
      <alignment horizontal="center" vertical="top" wrapText="1"/>
    </xf>
    <xf numFmtId="165" fontId="14" fillId="0" borderId="0" applyAlignment="1" pivotButton="0" quotePrefix="0" xfId="0">
      <alignment horizontal="right"/>
    </xf>
    <xf numFmtId="165" fontId="11" fillId="0" borderId="2" applyAlignment="1" pivotButton="0" quotePrefix="0" xfId="0">
      <alignment horizontal="right"/>
    </xf>
    <xf numFmtId="165" fontId="19" fillId="6" borderId="28" applyAlignment="1" pivotButton="0" quotePrefix="0" xfId="0">
      <alignment horizontal="right"/>
    </xf>
    <xf numFmtId="165" fontId="11" fillId="0" borderId="0" applyAlignment="1" pivotButton="0" quotePrefix="0" xfId="0">
      <alignment horizontal="right"/>
    </xf>
    <xf numFmtId="165" fontId="11" fillId="0" borderId="26" applyAlignment="1" pivotButton="0" quotePrefix="0" xfId="0">
      <alignment horizontal="right"/>
    </xf>
    <xf numFmtId="0" fontId="14" fillId="3" borderId="0" applyAlignment="1" pivotButton="0" quotePrefix="1" xfId="0">
      <alignment horizontal="centerContinuous"/>
    </xf>
    <xf numFmtId="0" fontId="14" fillId="4" borderId="0" applyAlignment="1" pivotButton="0" quotePrefix="1" xfId="0">
      <alignment horizontal="centerContinuous" vertical="top" wrapText="1"/>
    </xf>
    <xf numFmtId="165" fontId="13" fillId="0" borderId="0" applyAlignment="1" pivotButton="0" quotePrefix="0" xfId="0">
      <alignment horizontal="right"/>
    </xf>
    <xf numFmtId="165" fontId="12" fillId="0" borderId="0" applyAlignment="1" pivotButton="0" quotePrefix="0" xfId="0">
      <alignment horizontal="right"/>
    </xf>
    <xf numFmtId="164" fontId="14" fillId="0" borderId="0" applyAlignment="1" pivotButton="0" quotePrefix="0" xfId="0">
      <alignment horizontal="right"/>
    </xf>
    <xf numFmtId="0" fontId="13" fillId="8" borderId="0" applyAlignment="1" pivotButton="0" quotePrefix="0" xfId="0">
      <alignment horizontal="center"/>
    </xf>
    <xf numFmtId="173" fontId="14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65" fontId="14" fillId="0" borderId="0" applyAlignment="1" pivotButton="0" quotePrefix="0" xfId="0">
      <alignment horizontal="center"/>
    </xf>
    <xf numFmtId="165" fontId="18" fillId="0" borderId="0" applyAlignment="1" pivotButton="0" quotePrefix="0" xfId="0">
      <alignment horizontal="center"/>
    </xf>
    <xf numFmtId="14" fontId="14" fillId="0" borderId="0" applyAlignment="1" pivotButton="0" quotePrefix="0" xfId="0">
      <alignment horizontal="center"/>
    </xf>
    <xf numFmtId="14" fontId="18" fillId="0" borderId="0" applyAlignment="1" pivotButton="0" quotePrefix="0" xfId="0">
      <alignment horizontal="center"/>
    </xf>
    <xf numFmtId="14" fontId="18" fillId="8" borderId="0" applyAlignment="1" pivotButton="0" quotePrefix="0" xfId="0">
      <alignment horizontal="center"/>
    </xf>
    <xf numFmtId="169" fontId="14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1" fillId="0" borderId="28" applyAlignment="1" pivotButton="0" quotePrefix="0" xfId="0">
      <alignment horizontal="center"/>
    </xf>
    <xf numFmtId="169" fontId="11" fillId="0" borderId="28" applyAlignment="1" pivotButton="0" quotePrefix="0" xfId="0">
      <alignment horizontal="center"/>
    </xf>
    <xf numFmtId="0" fontId="11" fillId="0" borderId="28" applyAlignment="1" pivotButton="0" quotePrefix="0" xfId="0">
      <alignment horizontal="center"/>
    </xf>
    <xf numFmtId="165" fontId="11" fillId="0" borderId="28" applyAlignment="1" pivotButton="0" quotePrefix="0" xfId="0">
      <alignment horizontal="center"/>
    </xf>
    <xf numFmtId="14" fontId="11" fillId="0" borderId="28" applyAlignment="1" pivotButton="0" quotePrefix="0" xfId="0">
      <alignment horizontal="center"/>
    </xf>
    <xf numFmtId="0" fontId="11" fillId="0" borderId="28" applyAlignment="1" pivotButton="0" quotePrefix="0" xfId="0">
      <alignment horizontal="left"/>
    </xf>
    <xf numFmtId="0" fontId="18" fillId="0" borderId="0" applyAlignment="1" pivotButton="0" quotePrefix="0" xfId="0">
      <alignment horizontal="left" indent="1"/>
    </xf>
    <xf numFmtId="0" fontId="14" fillId="8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center"/>
    </xf>
    <xf numFmtId="169" fontId="11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65" fontId="11" fillId="0" borderId="0" applyAlignment="1" pivotButton="0" quotePrefix="0" xfId="0">
      <alignment horizontal="center"/>
    </xf>
    <xf numFmtId="14" fontId="11" fillId="0" borderId="0" applyAlignment="1" pivotButton="0" quotePrefix="0" xfId="0">
      <alignment horizontal="center"/>
    </xf>
    <xf numFmtId="173" fontId="11" fillId="0" borderId="0" applyAlignment="1" pivotButton="0" quotePrefix="0" xfId="0">
      <alignment horizontal="center"/>
    </xf>
    <xf numFmtId="0" fontId="14" fillId="8" borderId="0" applyAlignment="1" pivotButton="0" quotePrefix="0" xfId="0">
      <alignment horizontal="left" indent="4"/>
    </xf>
    <xf numFmtId="168" fontId="14" fillId="8" borderId="0" applyAlignment="1" pivotButton="0" quotePrefix="0" xfId="0">
      <alignment horizontal="right"/>
    </xf>
    <xf numFmtId="165" fontId="14" fillId="8" borderId="0" applyAlignment="1" pivotButton="0" quotePrefix="0" xfId="0">
      <alignment horizontal="right"/>
    </xf>
    <xf numFmtId="170" fontId="14" fillId="8" borderId="0" applyAlignment="1" pivotButton="0" quotePrefix="0" xfId="0">
      <alignment horizontal="right"/>
    </xf>
    <xf numFmtId="169" fontId="14" fillId="8" borderId="0" applyAlignment="1" pivotButton="0" quotePrefix="0" xfId="0">
      <alignment horizontal="right"/>
    </xf>
    <xf numFmtId="10" fontId="21" fillId="0" borderId="0" applyAlignment="1" pivotButton="0" quotePrefix="0" xfId="1">
      <alignment horizontal="left"/>
    </xf>
    <xf numFmtId="165" fontId="21" fillId="0" borderId="0" applyAlignment="1" pivotButton="0" quotePrefix="0" xfId="0">
      <alignment horizontal="left"/>
    </xf>
    <xf numFmtId="165" fontId="21" fillId="0" borderId="0" applyAlignment="1" pivotButton="0" quotePrefix="0" xfId="0">
      <alignment horizontal="left"/>
    </xf>
    <xf numFmtId="165" fontId="22" fillId="0" borderId="0" applyAlignment="1" pivotButton="0" quotePrefix="0" xfId="0">
      <alignment horizontal="left"/>
    </xf>
    <xf numFmtId="168" fontId="21" fillId="0" borderId="0" applyAlignment="1" pivotButton="0" quotePrefix="0" xfId="0">
      <alignment horizontal="left"/>
    </xf>
    <xf numFmtId="165" fontId="21" fillId="0" borderId="0" applyAlignment="1" pivotButton="0" quotePrefix="1" xfId="0">
      <alignment horizontal="left"/>
    </xf>
    <xf numFmtId="0" fontId="14" fillId="8" borderId="0" applyAlignment="1" pivotButton="0" quotePrefix="0" xfId="0">
      <alignment horizontal="center"/>
    </xf>
    <xf numFmtId="169" fontId="14" fillId="8" borderId="0" applyAlignment="1" pivotButton="0" quotePrefix="0" xfId="0">
      <alignment horizontal="center"/>
    </xf>
    <xf numFmtId="0" fontId="14" fillId="8" borderId="0" applyAlignment="1" pivotButton="0" quotePrefix="0" xfId="0">
      <alignment horizontal="center"/>
    </xf>
    <xf numFmtId="165" fontId="14" fillId="8" borderId="0" applyAlignment="1" pivotButton="0" quotePrefix="0" xfId="0">
      <alignment horizontal="center"/>
    </xf>
    <xf numFmtId="173" fontId="14" fillId="8" borderId="0" applyAlignment="1" pivotButton="0" quotePrefix="0" xfId="0">
      <alignment horizontal="center"/>
    </xf>
    <xf numFmtId="14" fontId="14" fillId="8" borderId="0" applyAlignment="1" pivotButton="0" quotePrefix="0" xfId="0">
      <alignment horizontal="center"/>
    </xf>
    <xf numFmtId="0" fontId="3" fillId="5" borderId="0" applyAlignment="1" pivotButton="0" quotePrefix="0" xfId="0">
      <alignment horizontal="left" vertical="top" wrapText="1"/>
    </xf>
    <xf numFmtId="0" fontId="10" fillId="0" borderId="32" applyAlignment="1" pivotButton="0" quotePrefix="0" xfId="0">
      <alignment horizontal="left"/>
    </xf>
    <xf numFmtId="0" fontId="1" fillId="5" borderId="0" pivotButton="0" quotePrefix="0" xfId="0"/>
    <xf numFmtId="0" fontId="3" fillId="4" borderId="0" applyAlignment="1" pivotButton="0" quotePrefix="0" xfId="0">
      <alignment horizontal="left" vertical="top" wrapText="1"/>
    </xf>
    <xf numFmtId="0" fontId="1" fillId="3" borderId="0" pivotButton="0" quotePrefix="0" xfId="0"/>
    <xf numFmtId="10" fontId="15" fillId="0" borderId="0" applyAlignment="1" pivotButton="0" quotePrefix="0" xfId="1">
      <alignment horizontal="right"/>
    </xf>
    <xf numFmtId="169" fontId="14" fillId="0" borderId="0" applyAlignment="1" pivotButton="0" quotePrefix="0" xfId="0">
      <alignment horizontal="center"/>
    </xf>
    <xf numFmtId="165" fontId="14" fillId="0" borderId="0" applyAlignment="1" pivotButton="0" quotePrefix="0" xfId="0">
      <alignment horizontal="center"/>
    </xf>
    <xf numFmtId="173" fontId="14" fillId="0" borderId="0" applyAlignment="1" pivotButton="0" quotePrefix="0" xfId="0">
      <alignment horizontal="center"/>
    </xf>
    <xf numFmtId="169" fontId="14" fillId="8" borderId="0" applyAlignment="1" pivotButton="0" quotePrefix="0" xfId="0">
      <alignment horizontal="center"/>
    </xf>
    <xf numFmtId="165" fontId="14" fillId="8" borderId="0" applyAlignment="1" pivotButton="0" quotePrefix="0" xfId="0">
      <alignment horizontal="center"/>
    </xf>
    <xf numFmtId="173" fontId="14" fillId="8" borderId="0" applyAlignment="1" pivotButton="0" quotePrefix="0" xfId="0">
      <alignment horizontal="center"/>
    </xf>
    <xf numFmtId="165" fontId="18" fillId="0" borderId="0" applyAlignment="1" pivotButton="0" quotePrefix="0" xfId="0">
      <alignment horizontal="center"/>
    </xf>
    <xf numFmtId="169" fontId="11" fillId="0" borderId="28" applyAlignment="1" pivotButton="0" quotePrefix="0" xfId="0">
      <alignment horizontal="center"/>
    </xf>
    <xf numFmtId="165" fontId="11" fillId="0" borderId="28" applyAlignment="1" pivotButton="0" quotePrefix="0" xfId="0">
      <alignment horizontal="center"/>
    </xf>
    <xf numFmtId="169" fontId="11" fillId="0" borderId="0" applyAlignment="1" pivotButton="0" quotePrefix="0" xfId="0">
      <alignment horizontal="center"/>
    </xf>
    <xf numFmtId="165" fontId="11" fillId="0" borderId="0" applyAlignment="1" pivotButton="0" quotePrefix="0" xfId="0">
      <alignment horizontal="center"/>
    </xf>
    <xf numFmtId="173" fontId="11" fillId="0" borderId="0" applyAlignment="1" pivotButton="0" quotePrefix="0" xfId="0">
      <alignment horizontal="center"/>
    </xf>
    <xf numFmtId="167" fontId="11" fillId="0" borderId="0" applyAlignment="1" pivotButton="0" quotePrefix="0" xfId="0">
      <alignment horizontal="center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/>
  </sheetPr>
  <dimension ref="A1:T75"/>
  <sheetViews>
    <sheetView showGridLines="0" tabSelected="1" zoomScale="80" zoomScaleNormal="80" workbookViewId="0">
      <pane xSplit="4" ySplit="5" topLeftCell="E6" activePane="bottomRight" state="frozen"/>
      <selection activeCell="B6" sqref="B6"/>
      <selection pane="topRight" activeCell="B6" sqref="B6"/>
      <selection pane="bottomLeft" activeCell="B6" sqref="B6"/>
      <selection pane="bottomRight" activeCell="B19" sqref="B19"/>
    </sheetView>
  </sheetViews>
  <sheetFormatPr baseColWidth="8" defaultColWidth="10.25" defaultRowHeight="15"/>
  <cols>
    <col width="25.625" customWidth="1" style="90" min="1" max="1"/>
    <col width="13.125" customWidth="1" style="90" min="2" max="5"/>
    <col width="15.625" bestFit="1" customWidth="1" style="90" min="6" max="6"/>
    <col width="13.125" customWidth="1" style="90" min="7" max="15"/>
    <col width="10.25" customWidth="1" style="90" min="16" max="17"/>
    <col width="13.125" customWidth="1" style="138" min="18" max="19"/>
    <col width="13.125" customWidth="1" style="90" min="20" max="20"/>
    <col width="10.25" customWidth="1" style="90" min="21" max="16384"/>
  </cols>
  <sheetData>
    <row r="1" customFormat="1" s="72">
      <c r="A1" s="59" t="n"/>
      <c r="B1" s="59" t="inlineStr">
        <is>
          <t>Report Type: Rent Roll</t>
        </is>
      </c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R1" s="138" t="n"/>
      <c r="S1" s="138" t="n"/>
    </row>
    <row r="2" customFormat="1" s="72">
      <c r="A2" s="63" t="n"/>
      <c r="B2" s="62" t="inlineStr">
        <is>
          <t>Property Name: Tides at Old Town</t>
        </is>
      </c>
      <c r="C2" s="63" t="n"/>
      <c r="D2" s="63" t="n"/>
      <c r="E2" s="63" t="n"/>
      <c r="F2" s="63" t="n"/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R2" s="138" t="n"/>
      <c r="S2" s="138" t="n"/>
    </row>
    <row r="3" customFormat="1" s="72">
      <c r="A3" s="63" t="n"/>
      <c r="B3" s="63" t="inlineStr">
        <is>
          <t>Property Address: 3620 N Miller Road Scottsdale, AZ 85251</t>
        </is>
      </c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R3" s="138" t="n"/>
      <c r="S3" s="138" t="n"/>
    </row>
    <row r="4" customFormat="1" s="72">
      <c r="A4" s="63" t="n"/>
      <c r="B4" s="62" t="inlineStr">
        <is>
          <t>Report Date: 12/07/2018</t>
        </is>
      </c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R4" s="157" t="n"/>
      <c r="S4" s="157" t="n"/>
    </row>
    <row r="5" customFormat="1" s="72">
      <c r="A5" s="64" t="inlineStr">
        <is>
          <t>Tenant</t>
        </is>
      </c>
      <c r="B5" s="73" t="inlineStr">
        <is>
          <t>Unit #</t>
        </is>
      </c>
      <c r="C5" s="73" t="inlineStr">
        <is>
          <t># Beds</t>
        </is>
      </c>
      <c r="D5" s="73" t="inlineStr">
        <is>
          <t># Baths</t>
        </is>
      </c>
      <c r="E5" s="73" t="inlineStr">
        <is>
          <t>Tags</t>
        </is>
      </c>
      <c r="F5" s="73" t="inlineStr">
        <is>
          <t>Status</t>
        </is>
      </c>
      <c r="G5" s="73" t="inlineStr">
        <is>
          <t>Rental Type</t>
        </is>
      </c>
      <c r="H5" s="73" t="inlineStr">
        <is>
          <t>Sq. Ft.</t>
        </is>
      </c>
      <c r="I5" s="73" t="inlineStr">
        <is>
          <t>Market Rent</t>
        </is>
      </c>
      <c r="J5" s="73" t="inlineStr">
        <is>
          <t>Actual Rent</t>
        </is>
      </c>
      <c r="K5" s="73" t="inlineStr">
        <is>
          <t>Security Deposit</t>
        </is>
      </c>
      <c r="L5" s="73" t="inlineStr">
        <is>
          <t>Lease Start</t>
        </is>
      </c>
      <c r="M5" s="73" t="inlineStr">
        <is>
          <t>Lease End</t>
        </is>
      </c>
      <c r="N5" s="73" t="inlineStr">
        <is>
          <t>Lease Duration</t>
        </is>
      </c>
      <c r="O5" s="73" t="inlineStr">
        <is>
          <t>Move-in</t>
        </is>
      </c>
      <c r="R5" s="73" t="inlineStr">
        <is>
          <t>Unit Count</t>
        </is>
      </c>
      <c r="S5" s="73" t="inlineStr">
        <is>
          <t>Unit #</t>
        </is>
      </c>
      <c r="T5" s="73" t="inlineStr">
        <is>
          <t>Move-in</t>
        </is>
      </c>
    </row>
    <row r="6" customFormat="1" s="72">
      <c r="A6" s="95" t="inlineStr">
        <is>
          <t>Deborah Putman</t>
        </is>
      </c>
      <c r="B6" s="75" t="n">
        <v>61</v>
      </c>
      <c r="C6" s="184" t="n">
        <v>1</v>
      </c>
      <c r="D6" s="184" t="n">
        <v>1</v>
      </c>
      <c r="E6" s="75" t="inlineStr">
        <is>
          <t>Classic</t>
        </is>
      </c>
      <c r="F6" s="75" t="inlineStr">
        <is>
          <t>Current</t>
        </is>
      </c>
      <c r="G6" s="75" t="inlineStr">
        <is>
          <t>Section 8</t>
        </is>
      </c>
      <c r="H6" s="184" t="n">
        <v>595</v>
      </c>
      <c r="I6" s="185" t="n">
        <v>970</v>
      </c>
      <c r="J6" s="185" t="n">
        <v>950</v>
      </c>
      <c r="K6" s="185" t="n">
        <v>0</v>
      </c>
      <c r="L6" s="141" t="n">
        <v>42901</v>
      </c>
      <c r="M6" s="141" t="n">
        <v>43524</v>
      </c>
      <c r="N6" s="186">
        <f>+IFERROR((M6-L6)/365*12,"N/A")</f>
        <v/>
      </c>
      <c r="O6" s="141" t="n">
        <v>42901</v>
      </c>
      <c r="P6" s="138" t="n"/>
      <c r="R6" s="138">
        <f>+R5+1</f>
        <v/>
      </c>
      <c r="S6" s="138">
        <f>+B3</f>
        <v/>
      </c>
    </row>
    <row r="7" customFormat="1" s="72">
      <c r="A7" s="153" t="inlineStr">
        <is>
          <t>John  D. Quense</t>
        </is>
      </c>
      <c r="B7" s="75" t="n">
        <v>47</v>
      </c>
      <c r="C7" s="184" t="inlineStr">
        <is>
          <t>Studio</t>
        </is>
      </c>
      <c r="D7" s="184" t="n">
        <v>1</v>
      </c>
      <c r="E7" s="75" t="inlineStr">
        <is>
          <t>Remodeled</t>
        </is>
      </c>
      <c r="F7" s="75" t="inlineStr">
        <is>
          <t>Current</t>
        </is>
      </c>
      <c r="G7" s="75" t="inlineStr">
        <is>
          <t>Market</t>
        </is>
      </c>
      <c r="H7" s="184" t="n">
        <v>371</v>
      </c>
      <c r="I7" s="185" t="n">
        <v>920</v>
      </c>
      <c r="J7" s="185" t="n">
        <v>900</v>
      </c>
      <c r="K7" s="185" t="n">
        <v>0</v>
      </c>
      <c r="L7" s="141" t="n">
        <v>43013</v>
      </c>
      <c r="M7" s="143" t="inlineStr">
        <is>
          <t>N/A</t>
        </is>
      </c>
      <c r="N7" s="186">
        <f>+IFERROR((M7-L7)/365*12,"N/A")</f>
        <v/>
      </c>
      <c r="O7" s="141" t="n">
        <v>43013</v>
      </c>
      <c r="P7" s="138" t="n"/>
      <c r="R7" s="138">
        <f>+R6+1</f>
        <v/>
      </c>
      <c r="S7" s="138">
        <f>+B4</f>
        <v/>
      </c>
    </row>
    <row r="8" customFormat="1" s="72">
      <c r="A8" s="95" t="inlineStr">
        <is>
          <t>Jeff A. Plemons</t>
        </is>
      </c>
      <c r="B8" s="75" t="n">
        <v>17</v>
      </c>
      <c r="C8" s="184" t="n">
        <v>1</v>
      </c>
      <c r="D8" s="184" t="n">
        <v>1</v>
      </c>
      <c r="E8" s="75" t="inlineStr">
        <is>
          <t>Remodeled</t>
        </is>
      </c>
      <c r="F8" s="75" t="inlineStr">
        <is>
          <t>Current</t>
        </is>
      </c>
      <c r="G8" s="75" t="inlineStr">
        <is>
          <t>Market</t>
        </is>
      </c>
      <c r="H8" s="184" t="n">
        <v>840</v>
      </c>
      <c r="I8" s="185" t="n">
        <v>1120</v>
      </c>
      <c r="J8" s="185" t="n">
        <v>1100</v>
      </c>
      <c r="K8" s="185" t="n">
        <v>0</v>
      </c>
      <c r="L8" s="141" t="n">
        <v>43058</v>
      </c>
      <c r="M8" s="141" t="n">
        <v>43616</v>
      </c>
      <c r="N8" s="186">
        <f>+IFERROR((M8-L8)/365*12,"N/A")</f>
        <v/>
      </c>
      <c r="O8" s="141" t="n">
        <v>43058</v>
      </c>
      <c r="P8" s="138" t="n"/>
      <c r="R8" s="138">
        <f>+R7+1</f>
        <v/>
      </c>
      <c r="S8" s="138">
        <f>+B7</f>
        <v/>
      </c>
    </row>
    <row r="9" customFormat="1" s="72">
      <c r="A9" s="95" t="inlineStr">
        <is>
          <t>Kay  Aarons</t>
        </is>
      </c>
      <c r="B9" s="75" t="n">
        <v>37</v>
      </c>
      <c r="C9" s="184" t="inlineStr">
        <is>
          <t>Studio</t>
        </is>
      </c>
      <c r="D9" s="184" t="n">
        <v>1</v>
      </c>
      <c r="E9" s="75" t="inlineStr">
        <is>
          <t>Remodeled</t>
        </is>
      </c>
      <c r="F9" s="75" t="inlineStr">
        <is>
          <t>Current</t>
        </is>
      </c>
      <c r="G9" s="75" t="inlineStr">
        <is>
          <t>Market</t>
        </is>
      </c>
      <c r="H9" s="184" t="n">
        <v>371</v>
      </c>
      <c r="I9" s="185" t="n">
        <v>890</v>
      </c>
      <c r="J9" s="185" t="n">
        <v>870</v>
      </c>
      <c r="K9" s="185" t="n">
        <v>0</v>
      </c>
      <c r="L9" s="141" t="n">
        <v>43070</v>
      </c>
      <c r="M9" s="141" t="n">
        <v>43646</v>
      </c>
      <c r="N9" s="186">
        <f>+IFERROR((M9-L9)/365*12,"N/A")</f>
        <v/>
      </c>
      <c r="O9" s="141" t="n">
        <v>43070</v>
      </c>
      <c r="P9" s="138" t="n"/>
      <c r="R9" s="138">
        <f>+R8+1</f>
        <v/>
      </c>
      <c r="S9" s="138">
        <f>+B6</f>
        <v/>
      </c>
    </row>
    <row r="10" customFormat="1" s="72">
      <c r="A10" s="153" t="inlineStr">
        <is>
          <t>John Quense</t>
        </is>
      </c>
      <c r="B10" s="75" t="n">
        <v>32</v>
      </c>
      <c r="C10" s="184" t="n">
        <v>2</v>
      </c>
      <c r="D10" s="184" t="n">
        <v>1</v>
      </c>
      <c r="E10" s="75" t="inlineStr">
        <is>
          <t>Remodeled</t>
        </is>
      </c>
      <c r="F10" s="75" t="inlineStr">
        <is>
          <t>Current</t>
        </is>
      </c>
      <c r="G10" s="75" t="inlineStr">
        <is>
          <t>Market</t>
        </is>
      </c>
      <c r="H10" s="184" t="n">
        <v>880</v>
      </c>
      <c r="I10" s="185" t="n">
        <v>1220</v>
      </c>
      <c r="J10" s="185" t="n">
        <v>1200</v>
      </c>
      <c r="K10" s="185" t="n">
        <v>99</v>
      </c>
      <c r="L10" s="141" t="n">
        <v>43084</v>
      </c>
      <c r="M10" s="141" t="n">
        <v>43555</v>
      </c>
      <c r="N10" s="186">
        <f>+IFERROR((M10-L10)/365*12,"N/A")</f>
        <v/>
      </c>
      <c r="O10" s="141" t="n">
        <v>43084</v>
      </c>
      <c r="P10" s="138" t="n"/>
      <c r="R10" s="138">
        <f>+R9+1</f>
        <v/>
      </c>
      <c r="S10" s="138">
        <f>+B7</f>
        <v/>
      </c>
    </row>
    <row r="11" customFormat="1" s="72">
      <c r="A11" s="95" t="inlineStr">
        <is>
          <t>Panida Lhakumpha</t>
        </is>
      </c>
      <c r="B11" s="75" t="n">
        <v>12</v>
      </c>
      <c r="C11" s="184" t="n">
        <v>2</v>
      </c>
      <c r="D11" s="184" t="n">
        <v>1</v>
      </c>
      <c r="E11" s="75" t="inlineStr">
        <is>
          <t>Remodeled</t>
        </is>
      </c>
      <c r="F11" s="75" t="inlineStr">
        <is>
          <t>Current</t>
        </is>
      </c>
      <c r="G11" s="75" t="inlineStr">
        <is>
          <t>Market</t>
        </is>
      </c>
      <c r="H11" s="184" t="n">
        <v>880</v>
      </c>
      <c r="I11" s="185" t="n">
        <v>1170</v>
      </c>
      <c r="J11" s="185" t="n">
        <v>1150</v>
      </c>
      <c r="K11" s="185" t="n">
        <v>99</v>
      </c>
      <c r="L11" s="141" t="n">
        <v>43093</v>
      </c>
      <c r="M11" s="141" t="n">
        <v>43251</v>
      </c>
      <c r="N11" s="186">
        <f>+IFERROR((M11-L11)/365*12,"N/A")</f>
        <v/>
      </c>
      <c r="O11" s="141" t="n">
        <v>43093</v>
      </c>
      <c r="P11" s="138" t="n"/>
      <c r="R11" s="138">
        <f>+R10+1</f>
        <v/>
      </c>
      <c r="S11" s="138">
        <f>+B11</f>
        <v/>
      </c>
    </row>
    <row r="12" customFormat="1" s="72">
      <c r="A12" s="95" t="inlineStr">
        <is>
          <t>Byron Nelson</t>
        </is>
      </c>
      <c r="B12" s="75" t="n">
        <v>63</v>
      </c>
      <c r="C12" s="184" t="n">
        <v>1</v>
      </c>
      <c r="D12" s="184" t="n">
        <v>1</v>
      </c>
      <c r="E12" s="75" t="inlineStr">
        <is>
          <t>Remodeled</t>
        </is>
      </c>
      <c r="F12" s="75" t="inlineStr">
        <is>
          <t>Current</t>
        </is>
      </c>
      <c r="G12" s="75" t="inlineStr">
        <is>
          <t>Section 8</t>
        </is>
      </c>
      <c r="H12" s="184" t="n">
        <v>595</v>
      </c>
      <c r="I12" s="185" t="n">
        <v>980</v>
      </c>
      <c r="J12" s="185" t="n">
        <v>960</v>
      </c>
      <c r="K12" s="185" t="n">
        <v>0</v>
      </c>
      <c r="L12" s="141" t="n">
        <v>43101</v>
      </c>
      <c r="M12" s="141" t="n">
        <v>43465</v>
      </c>
      <c r="N12" s="186">
        <f>+IFERROR((M12-L12)/365*12,"N/A")</f>
        <v/>
      </c>
      <c r="O12" s="141" t="n">
        <v>43101</v>
      </c>
      <c r="P12" s="138" t="n"/>
      <c r="R12" s="138">
        <f>+R11+1</f>
        <v/>
      </c>
      <c r="S12" s="138">
        <f>+B9</f>
        <v/>
      </c>
    </row>
    <row r="13" customFormat="1" s="72">
      <c r="A13" s="95" t="inlineStr">
        <is>
          <t>Maria Cortese</t>
        </is>
      </c>
      <c r="B13" s="75" t="n">
        <v>11</v>
      </c>
      <c r="C13" s="184" t="n">
        <v>2</v>
      </c>
      <c r="D13" s="184" t="n">
        <v>1</v>
      </c>
      <c r="E13" s="75" t="inlineStr">
        <is>
          <t>Remodeled</t>
        </is>
      </c>
      <c r="F13" s="75" t="inlineStr">
        <is>
          <t>Current</t>
        </is>
      </c>
      <c r="G13" s="75" t="inlineStr">
        <is>
          <t>Market</t>
        </is>
      </c>
      <c r="H13" s="184" t="n">
        <v>880</v>
      </c>
      <c r="I13" s="185" t="n">
        <v>1235</v>
      </c>
      <c r="J13" s="185" t="n">
        <v>1215</v>
      </c>
      <c r="K13" s="185" t="n">
        <v>0</v>
      </c>
      <c r="L13" s="141" t="n">
        <v>43101</v>
      </c>
      <c r="M13" s="141" t="n">
        <v>43465</v>
      </c>
      <c r="N13" s="186">
        <f>+IFERROR((M13-L13)/365*12,"N/A")</f>
        <v/>
      </c>
      <c r="O13" s="141" t="n">
        <v>43101</v>
      </c>
      <c r="P13" s="138" t="n"/>
      <c r="R13" s="138">
        <f>+R12+1</f>
        <v/>
      </c>
      <c r="S13" s="138">
        <f>+B13</f>
        <v/>
      </c>
    </row>
    <row r="14" customFormat="1" s="72">
      <c r="A14" s="95" t="inlineStr">
        <is>
          <t>Eddie Felix Jr.</t>
        </is>
      </c>
      <c r="B14" s="75" t="n">
        <v>44</v>
      </c>
      <c r="C14" s="184" t="inlineStr">
        <is>
          <t>Studio</t>
        </is>
      </c>
      <c r="D14" s="184" t="n">
        <v>1</v>
      </c>
      <c r="E14" s="75" t="inlineStr">
        <is>
          <t>Remodeled</t>
        </is>
      </c>
      <c r="F14" s="75" t="inlineStr">
        <is>
          <t>Current</t>
        </is>
      </c>
      <c r="G14" s="75" t="inlineStr">
        <is>
          <t>Market</t>
        </is>
      </c>
      <c r="H14" s="184" t="n">
        <v>415</v>
      </c>
      <c r="I14" s="185" t="n">
        <v>895</v>
      </c>
      <c r="J14" s="185" t="n">
        <v>875</v>
      </c>
      <c r="K14" s="185" t="n">
        <v>0</v>
      </c>
      <c r="L14" s="141" t="n">
        <v>43101</v>
      </c>
      <c r="M14" s="141" t="n">
        <v>43465</v>
      </c>
      <c r="N14" s="186">
        <f>+IFERROR((M14-L14)/365*12,"N/A")</f>
        <v/>
      </c>
      <c r="O14" s="141" t="n">
        <v>43101</v>
      </c>
      <c r="P14" s="138" t="n"/>
      <c r="R14" s="138">
        <f>+R13+1</f>
        <v/>
      </c>
      <c r="S14" s="138">
        <f>+B11</f>
        <v/>
      </c>
    </row>
    <row r="15" customFormat="1" s="72">
      <c r="A15" s="95" t="inlineStr">
        <is>
          <t>Gabriel A. Weller</t>
        </is>
      </c>
      <c r="B15" s="75" t="n">
        <v>6</v>
      </c>
      <c r="C15" s="184" t="n">
        <v>2</v>
      </c>
      <c r="D15" s="184" t="n">
        <v>1</v>
      </c>
      <c r="E15" s="75" t="inlineStr">
        <is>
          <t>Remodeled</t>
        </is>
      </c>
      <c r="F15" s="75" t="inlineStr">
        <is>
          <t>Current</t>
        </is>
      </c>
      <c r="G15" s="75" t="inlineStr">
        <is>
          <t>Market</t>
        </is>
      </c>
      <c r="H15" s="184" t="n">
        <v>880</v>
      </c>
      <c r="I15" s="185" t="n">
        <v>1170</v>
      </c>
      <c r="J15" s="185" t="n">
        <v>1150</v>
      </c>
      <c r="K15" s="185" t="n">
        <v>150</v>
      </c>
      <c r="L15" s="141" t="n">
        <v>43106</v>
      </c>
      <c r="M15" s="141" t="n">
        <v>43465</v>
      </c>
      <c r="N15" s="186">
        <f>+IFERROR((M15-L15)/365*12,"N/A")</f>
        <v/>
      </c>
      <c r="O15" s="141" t="n">
        <v>43106</v>
      </c>
      <c r="P15" s="138" t="n"/>
      <c r="R15" s="138">
        <f>+R14+1</f>
        <v/>
      </c>
      <c r="S15" s="138">
        <f>+B15</f>
        <v/>
      </c>
    </row>
    <row r="16" customFormat="1" s="72">
      <c r="A16" s="95" t="inlineStr">
        <is>
          <t>Diane Bondurant</t>
        </is>
      </c>
      <c r="B16" s="75" t="n">
        <v>9</v>
      </c>
      <c r="C16" s="184" t="n">
        <v>2</v>
      </c>
      <c r="D16" s="184" t="n">
        <v>2</v>
      </c>
      <c r="E16" s="75" t="inlineStr">
        <is>
          <t>Remodeled</t>
        </is>
      </c>
      <c r="F16" s="75" t="inlineStr">
        <is>
          <t>Current</t>
        </is>
      </c>
      <c r="G16" s="75" t="inlineStr">
        <is>
          <t>Market</t>
        </is>
      </c>
      <c r="H16" s="184" t="n">
        <v>880</v>
      </c>
      <c r="I16" s="185" t="n">
        <v>1265</v>
      </c>
      <c r="J16" s="185" t="n">
        <v>1245</v>
      </c>
      <c r="K16" s="185" t="n">
        <v>0</v>
      </c>
      <c r="L16" s="141" t="n">
        <v>43132</v>
      </c>
      <c r="M16" s="141" t="n">
        <v>43496</v>
      </c>
      <c r="N16" s="186">
        <f>+IFERROR((M16-L16)/365*12,"N/A")</f>
        <v/>
      </c>
      <c r="O16" s="141" t="n">
        <v>43132</v>
      </c>
      <c r="P16" s="138" t="n"/>
      <c r="R16" s="138">
        <f>+R15+1</f>
        <v/>
      </c>
      <c r="S16" s="138">
        <f>+B16</f>
        <v/>
      </c>
    </row>
    <row r="17" customFormat="1" s="72">
      <c r="A17" s="95" t="inlineStr">
        <is>
          <t>Avery R. Korth</t>
        </is>
      </c>
      <c r="B17" s="75" t="n">
        <v>34</v>
      </c>
      <c r="C17" s="184" t="inlineStr">
        <is>
          <t>Studio</t>
        </is>
      </c>
      <c r="D17" s="184" t="n">
        <v>1</v>
      </c>
      <c r="E17" s="75" t="inlineStr">
        <is>
          <t>Remodeled</t>
        </is>
      </c>
      <c r="F17" s="75" t="inlineStr">
        <is>
          <t>Current</t>
        </is>
      </c>
      <c r="G17" s="75" t="inlineStr">
        <is>
          <t>Market</t>
        </is>
      </c>
      <c r="H17" s="184" t="n">
        <v>371</v>
      </c>
      <c r="I17" s="185" t="n">
        <v>895</v>
      </c>
      <c r="J17" s="185" t="n">
        <v>875</v>
      </c>
      <c r="K17" s="185" t="n">
        <v>150</v>
      </c>
      <c r="L17" s="141" t="n">
        <v>43141</v>
      </c>
      <c r="M17" s="141" t="n">
        <v>43496</v>
      </c>
      <c r="N17" s="186">
        <f>+IFERROR((M17-L17)/365*12,"N/A")</f>
        <v/>
      </c>
      <c r="O17" s="141" t="n">
        <v>43141</v>
      </c>
      <c r="P17" s="138" t="n"/>
      <c r="R17" s="138">
        <f>+R16+1</f>
        <v/>
      </c>
      <c r="S17" s="138">
        <f>+B14</f>
        <v/>
      </c>
    </row>
    <row r="18" customFormat="1" s="72">
      <c r="A18" s="95" t="inlineStr">
        <is>
          <t>Nathan Loesch</t>
        </is>
      </c>
      <c r="B18" s="75" t="n">
        <v>54</v>
      </c>
      <c r="C18" s="184" t="n">
        <v>1</v>
      </c>
      <c r="D18" s="184" t="n">
        <v>1</v>
      </c>
      <c r="E18" s="75" t="inlineStr">
        <is>
          <t>Remodeled</t>
        </is>
      </c>
      <c r="F18" s="75" t="inlineStr">
        <is>
          <t>Current</t>
        </is>
      </c>
      <c r="G18" s="75" t="inlineStr">
        <is>
          <t>Market</t>
        </is>
      </c>
      <c r="H18" s="184" t="n">
        <v>595</v>
      </c>
      <c r="I18" s="185" t="n">
        <v>1020</v>
      </c>
      <c r="J18" s="185" t="n">
        <v>1000</v>
      </c>
      <c r="K18" s="185" t="n">
        <v>150</v>
      </c>
      <c r="L18" s="141" t="n">
        <v>43189</v>
      </c>
      <c r="M18" s="141" t="n">
        <v>43554</v>
      </c>
      <c r="N18" s="186">
        <f>+IFERROR((M18-L18)/365*12,"N/A")</f>
        <v/>
      </c>
      <c r="O18" s="141" t="n">
        <v>43189</v>
      </c>
      <c r="P18" s="138" t="n"/>
      <c r="R18" s="138">
        <f>+R17+1</f>
        <v/>
      </c>
      <c r="S18" s="138">
        <f>+B15</f>
        <v/>
      </c>
    </row>
    <row r="19" customFormat="1" s="72">
      <c r="A19" s="95" t="inlineStr">
        <is>
          <t>Mateo  Ocampo</t>
        </is>
      </c>
      <c r="B19" s="75" t="n">
        <v>5</v>
      </c>
      <c r="C19" s="184" t="n">
        <v>2</v>
      </c>
      <c r="D19" s="184" t="n">
        <v>1</v>
      </c>
      <c r="E19" s="75" t="inlineStr">
        <is>
          <t>Remodeled</t>
        </is>
      </c>
      <c r="F19" s="75" t="inlineStr">
        <is>
          <t>Current</t>
        </is>
      </c>
      <c r="G19" s="75" t="inlineStr">
        <is>
          <t>Market</t>
        </is>
      </c>
      <c r="H19" s="184" t="n">
        <v>880</v>
      </c>
      <c r="I19" s="185" t="n">
        <v>1370</v>
      </c>
      <c r="J19" s="185" t="n">
        <v>1350</v>
      </c>
      <c r="K19" s="185" t="n">
        <v>150</v>
      </c>
      <c r="L19" s="141" t="n">
        <v>43191</v>
      </c>
      <c r="M19" s="141" t="n">
        <v>43524</v>
      </c>
      <c r="N19" s="186">
        <f>+IFERROR((M19-L19)/365*12,"N/A")</f>
        <v/>
      </c>
      <c r="O19" s="141" t="n">
        <v>43191</v>
      </c>
      <c r="P19" s="138" t="n"/>
      <c r="R19" s="138">
        <f>+R18+1</f>
        <v/>
      </c>
      <c r="S19" s="138">
        <f>+B19</f>
        <v/>
      </c>
    </row>
    <row r="20" customFormat="1" s="72">
      <c r="A20" s="95" t="inlineStr">
        <is>
          <t>Nicole Lince</t>
        </is>
      </c>
      <c r="B20" s="75" t="n">
        <v>27</v>
      </c>
      <c r="C20" s="184" t="n">
        <v>2</v>
      </c>
      <c r="D20" s="184" t="n">
        <v>2</v>
      </c>
      <c r="E20" s="75" t="inlineStr">
        <is>
          <t>Remodeled</t>
        </is>
      </c>
      <c r="F20" s="75" t="inlineStr">
        <is>
          <t>Current</t>
        </is>
      </c>
      <c r="G20" s="75" t="inlineStr">
        <is>
          <t>Market</t>
        </is>
      </c>
      <c r="H20" s="184" t="n">
        <v>880</v>
      </c>
      <c r="I20" s="185" t="n">
        <v>1370</v>
      </c>
      <c r="J20" s="185" t="n">
        <v>1350</v>
      </c>
      <c r="K20" s="185" t="n">
        <v>150</v>
      </c>
      <c r="L20" s="141" t="n">
        <v>43192</v>
      </c>
      <c r="M20" s="141" t="n">
        <v>43555</v>
      </c>
      <c r="N20" s="186">
        <f>+IFERROR((M20-L20)/365*12,"N/A")</f>
        <v/>
      </c>
      <c r="O20" s="141" t="n">
        <v>43192</v>
      </c>
      <c r="P20" s="138" t="n"/>
      <c r="R20" s="138">
        <f>+R19+1</f>
        <v/>
      </c>
      <c r="S20" s="138">
        <f>+B17</f>
        <v/>
      </c>
    </row>
    <row r="21" customFormat="1" s="72">
      <c r="A21" s="95" t="inlineStr">
        <is>
          <t>Milan Zendejas</t>
        </is>
      </c>
      <c r="B21" s="75" t="n">
        <v>59</v>
      </c>
      <c r="C21" s="184" t="n">
        <v>1</v>
      </c>
      <c r="D21" s="184" t="n">
        <v>1</v>
      </c>
      <c r="E21" s="75" t="inlineStr">
        <is>
          <t>Remodeled</t>
        </is>
      </c>
      <c r="F21" s="75" t="inlineStr">
        <is>
          <t>Current</t>
        </is>
      </c>
      <c r="G21" s="75" t="inlineStr">
        <is>
          <t>Market</t>
        </is>
      </c>
      <c r="H21" s="184" t="n">
        <v>595</v>
      </c>
      <c r="I21" s="185" t="n">
        <v>995</v>
      </c>
      <c r="J21" s="185" t="n">
        <v>975</v>
      </c>
      <c r="K21" s="185" t="n">
        <v>200</v>
      </c>
      <c r="L21" s="141" t="n">
        <v>43201</v>
      </c>
      <c r="M21" s="141" t="n">
        <v>43404</v>
      </c>
      <c r="N21" s="186">
        <f>+IFERROR((M21-L21)/365*12,"N/A")</f>
        <v/>
      </c>
      <c r="O21" s="141" t="n">
        <v>43201</v>
      </c>
      <c r="P21" s="138" t="n"/>
      <c r="R21" s="138">
        <f>+R20+1</f>
        <v/>
      </c>
      <c r="S21" s="138">
        <f>+B18</f>
        <v/>
      </c>
    </row>
    <row r="22" customFormat="1" s="72">
      <c r="A22" s="95" t="inlineStr">
        <is>
          <t>Marchell K. Housden</t>
        </is>
      </c>
      <c r="B22" s="75" t="n">
        <v>46</v>
      </c>
      <c r="C22" s="184" t="inlineStr">
        <is>
          <t>Studio</t>
        </is>
      </c>
      <c r="D22" s="184" t="n">
        <v>1</v>
      </c>
      <c r="E22" s="75" t="inlineStr">
        <is>
          <t>Remodeled</t>
        </is>
      </c>
      <c r="F22" s="75" t="inlineStr">
        <is>
          <t>Current</t>
        </is>
      </c>
      <c r="G22" s="75" t="inlineStr">
        <is>
          <t>Market</t>
        </is>
      </c>
      <c r="H22" s="184" t="n">
        <v>415</v>
      </c>
      <c r="I22" s="185" t="n">
        <v>945</v>
      </c>
      <c r="J22" s="185" t="n">
        <v>925</v>
      </c>
      <c r="K22" s="185" t="n">
        <v>200</v>
      </c>
      <c r="L22" s="141" t="n">
        <v>43204</v>
      </c>
      <c r="M22" s="141" t="n">
        <v>43585</v>
      </c>
      <c r="N22" s="186">
        <f>+IFERROR((M22-L22)/365*12,"N/A")</f>
        <v/>
      </c>
      <c r="O22" s="141" t="n">
        <v>43333</v>
      </c>
      <c r="P22" s="136">
        <f>+L22=O22</f>
        <v/>
      </c>
      <c r="R22" s="138">
        <f>+R21+1</f>
        <v/>
      </c>
      <c r="S22" s="138">
        <f>+B19</f>
        <v/>
      </c>
    </row>
    <row r="23" customFormat="1" s="72">
      <c r="A23" s="95" t="inlineStr">
        <is>
          <t>Whitney  M. Williams</t>
        </is>
      </c>
      <c r="B23" s="75" t="n">
        <v>26</v>
      </c>
      <c r="C23" s="184" t="n">
        <v>2</v>
      </c>
      <c r="D23" s="184" t="n">
        <v>2</v>
      </c>
      <c r="E23" s="75" t="inlineStr">
        <is>
          <t>Remodeled</t>
        </is>
      </c>
      <c r="F23" s="75" t="inlineStr">
        <is>
          <t>Current</t>
        </is>
      </c>
      <c r="G23" s="75" t="inlineStr">
        <is>
          <t>Market</t>
        </is>
      </c>
      <c r="H23" s="184" t="n">
        <v>880</v>
      </c>
      <c r="I23" s="185" t="n">
        <v>1420</v>
      </c>
      <c r="J23" s="185" t="n">
        <v>1400</v>
      </c>
      <c r="K23" s="185" t="n">
        <v>1600</v>
      </c>
      <c r="L23" s="141" t="n">
        <v>43216</v>
      </c>
      <c r="M23" s="141" t="n">
        <v>43585</v>
      </c>
      <c r="N23" s="186">
        <f>+IFERROR((M23-L23)/365*12,"N/A")</f>
        <v/>
      </c>
      <c r="O23" s="141" t="n">
        <v>43216</v>
      </c>
      <c r="P23" s="138" t="n"/>
      <c r="R23" s="138">
        <f>+R22+1</f>
        <v/>
      </c>
      <c r="S23" s="138">
        <f>+B20</f>
        <v/>
      </c>
    </row>
    <row r="24" customFormat="1" s="72">
      <c r="A24" s="95" t="inlineStr">
        <is>
          <t>Shane S. Johnson</t>
        </is>
      </c>
      <c r="B24" s="75" t="n">
        <v>2</v>
      </c>
      <c r="C24" s="184" t="n">
        <v>1</v>
      </c>
      <c r="D24" s="184" t="n">
        <v>1</v>
      </c>
      <c r="E24" s="75" t="inlineStr">
        <is>
          <t>Remodeled</t>
        </is>
      </c>
      <c r="F24" s="75" t="inlineStr">
        <is>
          <t>Current</t>
        </is>
      </c>
      <c r="G24" s="75" t="inlineStr">
        <is>
          <t>Market</t>
        </is>
      </c>
      <c r="H24" s="184" t="n">
        <v>840</v>
      </c>
      <c r="I24" s="185" t="n">
        <v>1170</v>
      </c>
      <c r="J24" s="185" t="n">
        <v>1150</v>
      </c>
      <c r="K24" s="185" t="n">
        <v>150</v>
      </c>
      <c r="L24" s="141" t="n">
        <v>43221</v>
      </c>
      <c r="M24" s="141" t="n">
        <v>43585</v>
      </c>
      <c r="N24" s="186">
        <f>+IFERROR((M24-L24)/365*12,"N/A")</f>
        <v/>
      </c>
      <c r="O24" s="141" t="n">
        <v>43221</v>
      </c>
      <c r="P24" s="138" t="n"/>
      <c r="R24" s="138">
        <f>+R23+1</f>
        <v/>
      </c>
      <c r="S24" s="138">
        <f>+B24</f>
        <v/>
      </c>
    </row>
    <row r="25" customFormat="1" s="72">
      <c r="A25" s="95" t="inlineStr">
        <is>
          <t>Patrick Brande</t>
        </is>
      </c>
      <c r="B25" s="75" t="n">
        <v>40</v>
      </c>
      <c r="C25" s="184" t="inlineStr">
        <is>
          <t>Studio</t>
        </is>
      </c>
      <c r="D25" s="184" t="n">
        <v>1</v>
      </c>
      <c r="E25" s="75" t="inlineStr">
        <is>
          <t>Remodeled</t>
        </is>
      </c>
      <c r="F25" s="75" t="inlineStr">
        <is>
          <t>Current</t>
        </is>
      </c>
      <c r="G25" s="75" t="inlineStr">
        <is>
          <t>Market</t>
        </is>
      </c>
      <c r="H25" s="184" t="n">
        <v>371</v>
      </c>
      <c r="I25" s="185" t="n">
        <v>970</v>
      </c>
      <c r="J25" s="185" t="n">
        <v>950</v>
      </c>
      <c r="K25" s="185" t="n">
        <v>400</v>
      </c>
      <c r="L25" s="141" t="n">
        <v>43252</v>
      </c>
      <c r="M25" s="141" t="n">
        <v>43616</v>
      </c>
      <c r="N25" s="186">
        <f>+IFERROR((M25-L25)/365*12,"N/A")</f>
        <v/>
      </c>
      <c r="O25" s="141" t="n">
        <v>43252</v>
      </c>
      <c r="P25" s="138" t="n"/>
      <c r="R25" s="138">
        <f>+R24+1</f>
        <v/>
      </c>
      <c r="S25" s="138">
        <f>+B22</f>
        <v/>
      </c>
    </row>
    <row r="26" customFormat="1" s="72">
      <c r="A26" s="95" t="inlineStr">
        <is>
          <t>Margarita Vasche</t>
        </is>
      </c>
      <c r="B26" s="75" t="n">
        <v>51</v>
      </c>
      <c r="C26" s="184" t="inlineStr">
        <is>
          <t>Studio</t>
        </is>
      </c>
      <c r="D26" s="184" t="n">
        <v>1</v>
      </c>
      <c r="E26" s="75" t="inlineStr">
        <is>
          <t>Remodeled</t>
        </is>
      </c>
      <c r="F26" s="75" t="inlineStr">
        <is>
          <t>Current</t>
        </is>
      </c>
      <c r="G26" s="75" t="inlineStr">
        <is>
          <t>Market</t>
        </is>
      </c>
      <c r="H26" s="184" t="n">
        <v>415</v>
      </c>
      <c r="I26" s="185" t="n">
        <v>945</v>
      </c>
      <c r="J26" s="185" t="n">
        <v>925</v>
      </c>
      <c r="K26" s="185" t="n">
        <v>0</v>
      </c>
      <c r="L26" s="141" t="n">
        <v>43256</v>
      </c>
      <c r="M26" s="141" t="n">
        <v>43616</v>
      </c>
      <c r="N26" s="186">
        <f>+IFERROR((M26-L26)/365*12,"N/A")</f>
        <v/>
      </c>
      <c r="O26" s="141" t="n">
        <v>43256</v>
      </c>
      <c r="P26" s="138" t="n"/>
      <c r="R26" s="138">
        <f>+R25+1</f>
        <v/>
      </c>
      <c r="S26" s="138">
        <f>+B23</f>
        <v/>
      </c>
    </row>
    <row r="27" customFormat="1" s="72">
      <c r="A27" s="95" t="inlineStr">
        <is>
          <t>Sara R. Brown</t>
        </is>
      </c>
      <c r="B27" s="75" t="n">
        <v>60</v>
      </c>
      <c r="C27" s="184" t="n">
        <v>1</v>
      </c>
      <c r="D27" s="184" t="n">
        <v>1</v>
      </c>
      <c r="E27" s="75" t="inlineStr">
        <is>
          <t>Remodeled</t>
        </is>
      </c>
      <c r="F27" s="75" t="inlineStr">
        <is>
          <t>Current</t>
        </is>
      </c>
      <c r="G27" s="75" t="inlineStr">
        <is>
          <t>Market</t>
        </is>
      </c>
      <c r="H27" s="184" t="n">
        <v>595</v>
      </c>
      <c r="I27" s="185" t="n">
        <v>1045</v>
      </c>
      <c r="J27" s="185" t="n">
        <v>1025</v>
      </c>
      <c r="K27" s="185" t="n">
        <v>200</v>
      </c>
      <c r="L27" s="141" t="n">
        <v>43271</v>
      </c>
      <c r="M27" s="141" t="n">
        <v>43646</v>
      </c>
      <c r="N27" s="186">
        <f>+IFERROR((M27-L27)/365*12,"N/A")</f>
        <v/>
      </c>
      <c r="O27" s="141" t="n">
        <v>43271</v>
      </c>
      <c r="P27" s="138" t="n"/>
      <c r="R27" s="138">
        <f>+R26+1</f>
        <v/>
      </c>
      <c r="S27" s="138">
        <f>+B24</f>
        <v/>
      </c>
    </row>
    <row r="28" customFormat="1" s="72">
      <c r="A28" s="95" t="inlineStr">
        <is>
          <t>Emily R. Trueblood</t>
        </is>
      </c>
      <c r="B28" s="75" t="n">
        <v>4</v>
      </c>
      <c r="C28" s="184" t="n">
        <v>2</v>
      </c>
      <c r="D28" s="184" t="n">
        <v>1</v>
      </c>
      <c r="E28" s="75" t="inlineStr">
        <is>
          <t>Remodeled</t>
        </is>
      </c>
      <c r="F28" s="75" t="inlineStr">
        <is>
          <t>Current</t>
        </is>
      </c>
      <c r="G28" s="75" t="inlineStr">
        <is>
          <t>Market</t>
        </is>
      </c>
      <c r="H28" s="184" t="n">
        <v>880</v>
      </c>
      <c r="I28" s="185" t="n">
        <v>1220</v>
      </c>
      <c r="J28" s="185" t="n">
        <v>1200</v>
      </c>
      <c r="K28" s="185" t="n">
        <v>0</v>
      </c>
      <c r="L28" s="141" t="n">
        <v>43280</v>
      </c>
      <c r="M28" s="141" t="n">
        <v>43646</v>
      </c>
      <c r="N28" s="186">
        <f>+IFERROR((M28-L28)/365*12,"N/A")</f>
        <v/>
      </c>
      <c r="O28" s="141" t="n">
        <v>43280</v>
      </c>
      <c r="P28" s="138" t="n"/>
      <c r="R28" s="138">
        <f>+R27+1</f>
        <v/>
      </c>
      <c r="S28" s="138">
        <f>+B28</f>
        <v/>
      </c>
    </row>
    <row r="29" customFormat="1" s="72">
      <c r="A29" s="95" t="inlineStr">
        <is>
          <t>Rebecca D. Lothes</t>
        </is>
      </c>
      <c r="B29" s="75" t="n">
        <v>65</v>
      </c>
      <c r="C29" s="184" t="n">
        <v>1</v>
      </c>
      <c r="D29" s="184" t="n">
        <v>1</v>
      </c>
      <c r="E29" s="75" t="inlineStr">
        <is>
          <t>Remodeled</t>
        </is>
      </c>
      <c r="F29" s="75" t="inlineStr">
        <is>
          <t>Current</t>
        </is>
      </c>
      <c r="G29" s="75" t="inlineStr">
        <is>
          <t>Market</t>
        </is>
      </c>
      <c r="H29" s="184" t="n">
        <v>595</v>
      </c>
      <c r="I29" s="185" t="n">
        <v>1045</v>
      </c>
      <c r="J29" s="185" t="n">
        <v>1025</v>
      </c>
      <c r="K29" s="185" t="n">
        <v>150</v>
      </c>
      <c r="L29" s="141" t="n">
        <v>43282</v>
      </c>
      <c r="M29" s="141" t="n">
        <v>43646</v>
      </c>
      <c r="N29" s="186">
        <f>+IFERROR((M29-L29)/365*12,"N/A")</f>
        <v/>
      </c>
      <c r="O29" s="141" t="n">
        <v>43282</v>
      </c>
      <c r="P29" s="138" t="n"/>
      <c r="R29" s="138">
        <f>+R28+1</f>
        <v/>
      </c>
      <c r="S29" s="138">
        <f>+B26</f>
        <v/>
      </c>
    </row>
    <row r="30" customFormat="1" s="72">
      <c r="A30" s="95" t="inlineStr">
        <is>
          <t>Jessica J. Conde</t>
        </is>
      </c>
      <c r="B30" s="75" t="n">
        <v>16</v>
      </c>
      <c r="C30" s="184" t="n">
        <v>1</v>
      </c>
      <c r="D30" s="184" t="n">
        <v>1</v>
      </c>
      <c r="E30" s="75" t="inlineStr">
        <is>
          <t>Remodeled</t>
        </is>
      </c>
      <c r="F30" s="75" t="inlineStr">
        <is>
          <t>Current</t>
        </is>
      </c>
      <c r="G30" s="75" t="inlineStr">
        <is>
          <t>Market</t>
        </is>
      </c>
      <c r="H30" s="184" t="n">
        <v>840</v>
      </c>
      <c r="I30" s="185" t="n">
        <v>1120</v>
      </c>
      <c r="J30" s="185" t="n">
        <v>1100</v>
      </c>
      <c r="K30" s="185" t="n">
        <v>300</v>
      </c>
      <c r="L30" s="141" t="n">
        <v>43294</v>
      </c>
      <c r="M30" s="141" t="n">
        <v>43677</v>
      </c>
      <c r="N30" s="186">
        <f>+IFERROR((M30-L30)/365*12,"N/A")</f>
        <v/>
      </c>
      <c r="O30" s="141" t="n">
        <v>43294</v>
      </c>
      <c r="P30" s="138" t="n"/>
      <c r="R30" s="138">
        <f>+R29+1</f>
        <v/>
      </c>
      <c r="S30" s="138">
        <f>+B29</f>
        <v/>
      </c>
    </row>
    <row r="31" customFormat="1" s="72">
      <c r="A31" s="95" t="inlineStr">
        <is>
          <t>Jorge A. Gastelum Angulo</t>
        </is>
      </c>
      <c r="B31" s="75" t="n">
        <v>1</v>
      </c>
      <c r="C31" s="184" t="n">
        <v>1</v>
      </c>
      <c r="D31" s="184" t="n">
        <v>1</v>
      </c>
      <c r="E31" s="75" t="inlineStr">
        <is>
          <t>Remodeled</t>
        </is>
      </c>
      <c r="F31" s="75" t="inlineStr">
        <is>
          <t>Current</t>
        </is>
      </c>
      <c r="G31" s="75" t="inlineStr">
        <is>
          <t>Market</t>
        </is>
      </c>
      <c r="H31" s="184" t="n">
        <v>840</v>
      </c>
      <c r="I31" s="185" t="n">
        <v>1120</v>
      </c>
      <c r="J31" s="185" t="n">
        <v>1100</v>
      </c>
      <c r="K31" s="185" t="n">
        <v>150</v>
      </c>
      <c r="L31" s="141" t="n">
        <v>43313</v>
      </c>
      <c r="M31" s="141" t="n">
        <v>43677</v>
      </c>
      <c r="N31" s="186">
        <f>+IFERROR((M31-L31)/365*12,"N/A")</f>
        <v/>
      </c>
      <c r="O31" s="141" t="n">
        <v>43313</v>
      </c>
      <c r="P31" s="138" t="n"/>
      <c r="R31" s="138" t="n">
        <v>1</v>
      </c>
      <c r="S31" s="138">
        <f>+B31</f>
        <v/>
      </c>
    </row>
    <row r="32" customFormat="1" s="72">
      <c r="A32" s="95" t="inlineStr">
        <is>
          <t>William G. Smallman</t>
        </is>
      </c>
      <c r="B32" s="75" t="n">
        <v>49</v>
      </c>
      <c r="C32" s="184" t="inlineStr">
        <is>
          <t>Studio</t>
        </is>
      </c>
      <c r="D32" s="184" t="n">
        <v>1</v>
      </c>
      <c r="E32" s="75" t="inlineStr">
        <is>
          <t>Remodeled</t>
        </is>
      </c>
      <c r="F32" s="75" t="inlineStr">
        <is>
          <t>Current</t>
        </is>
      </c>
      <c r="G32" s="75" t="inlineStr">
        <is>
          <t>Market</t>
        </is>
      </c>
      <c r="H32" s="184" t="n">
        <v>371</v>
      </c>
      <c r="I32" s="185" t="n">
        <v>920</v>
      </c>
      <c r="J32" s="185" t="n">
        <v>900</v>
      </c>
      <c r="K32" s="185" t="n">
        <v>0</v>
      </c>
      <c r="L32" s="141" t="n">
        <v>43314</v>
      </c>
      <c r="M32" s="141" t="n">
        <v>43708</v>
      </c>
      <c r="N32" s="186">
        <f>+IFERROR((M32-L32)/365*12,"N/A")</f>
        <v/>
      </c>
      <c r="O32" s="141" t="n">
        <v>43314</v>
      </c>
      <c r="P32" s="138" t="n"/>
      <c r="R32" s="138">
        <f>+R31+1</f>
        <v/>
      </c>
      <c r="S32" s="138">
        <f>+B29</f>
        <v/>
      </c>
    </row>
    <row r="33" customFormat="1" s="72">
      <c r="A33" s="95" t="inlineStr">
        <is>
          <t>Shalai Longmore</t>
        </is>
      </c>
      <c r="B33" s="75" t="n">
        <v>14</v>
      </c>
      <c r="C33" s="184" t="n">
        <v>2</v>
      </c>
      <c r="D33" s="184" t="n">
        <v>1</v>
      </c>
      <c r="E33" s="75" t="inlineStr">
        <is>
          <t>Remodeled</t>
        </is>
      </c>
      <c r="F33" s="75" t="inlineStr">
        <is>
          <t>Current</t>
        </is>
      </c>
      <c r="G33" s="75" t="inlineStr">
        <is>
          <t>Market</t>
        </is>
      </c>
      <c r="H33" s="184" t="n">
        <v>880</v>
      </c>
      <c r="I33" s="185" t="n">
        <v>1245</v>
      </c>
      <c r="J33" s="185" t="n">
        <v>1225</v>
      </c>
      <c r="K33" s="185" t="n">
        <v>300</v>
      </c>
      <c r="L33" s="141" t="n">
        <v>43335</v>
      </c>
      <c r="M33" s="141" t="n">
        <v>43496</v>
      </c>
      <c r="N33" s="186">
        <f>+IFERROR((M33-L33)/365*12,"N/A")</f>
        <v/>
      </c>
      <c r="O33" s="141" t="n">
        <v>43335</v>
      </c>
      <c r="P33" s="138" t="n"/>
      <c r="R33" s="136">
        <f>+R32+1</f>
        <v/>
      </c>
      <c r="S33" s="136" t="n"/>
      <c r="T33" s="136">
        <f>R33=S33</f>
        <v/>
      </c>
    </row>
    <row r="34" customFormat="1" s="72">
      <c r="A34" s="95" t="inlineStr">
        <is>
          <t>Mikayla D. Myers</t>
        </is>
      </c>
      <c r="B34" s="75" t="n">
        <v>55</v>
      </c>
      <c r="C34" s="184" t="n">
        <v>1</v>
      </c>
      <c r="D34" s="184" t="n">
        <v>1</v>
      </c>
      <c r="E34" s="75" t="inlineStr">
        <is>
          <t>Remodeled</t>
        </is>
      </c>
      <c r="F34" s="75" t="inlineStr">
        <is>
          <t>Current</t>
        </is>
      </c>
      <c r="G34" s="75" t="inlineStr">
        <is>
          <t>Market</t>
        </is>
      </c>
      <c r="H34" s="184" t="n">
        <v>595</v>
      </c>
      <c r="I34" s="185" t="n">
        <v>1020</v>
      </c>
      <c r="J34" s="185" t="n">
        <v>1000</v>
      </c>
      <c r="K34" s="185" t="n">
        <v>150</v>
      </c>
      <c r="L34" s="141" t="n">
        <v>43336</v>
      </c>
      <c r="M34" s="141" t="n">
        <v>43708</v>
      </c>
      <c r="N34" s="186">
        <f>+IFERROR((M34-L34)/365*12,"N/A")</f>
        <v/>
      </c>
      <c r="O34" s="141" t="n">
        <v>43336</v>
      </c>
      <c r="P34" s="138" t="n"/>
      <c r="R34" s="138">
        <f>+R33+1</f>
        <v/>
      </c>
      <c r="S34" s="138">
        <f>+B31</f>
        <v/>
      </c>
    </row>
    <row r="35" customFormat="1" s="72">
      <c r="A35" s="95" t="inlineStr">
        <is>
          <t>Vincent Mitchell</t>
        </is>
      </c>
      <c r="B35" s="75" t="n">
        <v>22</v>
      </c>
      <c r="C35" s="184" t="n">
        <v>2</v>
      </c>
      <c r="D35" s="184" t="n">
        <v>1</v>
      </c>
      <c r="E35" s="75" t="inlineStr">
        <is>
          <t>Remodeled</t>
        </is>
      </c>
      <c r="F35" s="75" t="inlineStr">
        <is>
          <t>Current</t>
        </is>
      </c>
      <c r="G35" s="75" t="inlineStr">
        <is>
          <t>Market</t>
        </is>
      </c>
      <c r="H35" s="184" t="n">
        <v>880</v>
      </c>
      <c r="I35" s="185" t="n">
        <v>1220</v>
      </c>
      <c r="J35" s="185" t="n">
        <v>1200</v>
      </c>
      <c r="K35" s="185" t="n">
        <v>500</v>
      </c>
      <c r="L35" s="141" t="n">
        <v>43336</v>
      </c>
      <c r="M35" s="141" t="n">
        <v>43496</v>
      </c>
      <c r="N35" s="186">
        <f>+IFERROR((M35-L35)/365*12,"N/A")</f>
        <v/>
      </c>
      <c r="O35" s="141" t="n">
        <v>43336</v>
      </c>
      <c r="P35" s="138" t="n"/>
      <c r="R35" s="136">
        <f>+R34+1</f>
        <v/>
      </c>
      <c r="S35" s="136" t="n"/>
      <c r="T35" s="136">
        <f>R35=S35</f>
        <v/>
      </c>
    </row>
    <row r="36" customFormat="1" s="72">
      <c r="A36" s="95" t="inlineStr">
        <is>
          <t>Lisa A. Fama</t>
        </is>
      </c>
      <c r="B36" s="75" t="n">
        <v>21</v>
      </c>
      <c r="C36" s="184" t="n">
        <v>2</v>
      </c>
      <c r="D36" s="184" t="n">
        <v>1</v>
      </c>
      <c r="E36" s="75" t="inlineStr">
        <is>
          <t>Remodeled</t>
        </is>
      </c>
      <c r="F36" s="75" t="inlineStr">
        <is>
          <t>Current</t>
        </is>
      </c>
      <c r="G36" s="75" t="inlineStr">
        <is>
          <t>Market</t>
        </is>
      </c>
      <c r="H36" s="184" t="n">
        <v>880</v>
      </c>
      <c r="I36" s="185" t="n">
        <v>1220</v>
      </c>
      <c r="J36" s="185" t="n">
        <v>1200</v>
      </c>
      <c r="K36" s="185" t="n">
        <v>300</v>
      </c>
      <c r="L36" s="141" t="n">
        <v>43342</v>
      </c>
      <c r="M36" s="141" t="n">
        <v>43496</v>
      </c>
      <c r="N36" s="186">
        <f>+IFERROR((M36-L36)/365*12,"N/A")</f>
        <v/>
      </c>
      <c r="O36" s="141" t="n">
        <v>43342</v>
      </c>
      <c r="P36" s="138" t="n"/>
      <c r="R36" s="136">
        <f>+R35+1</f>
        <v/>
      </c>
      <c r="S36" s="136" t="n"/>
      <c r="T36" s="136">
        <f>R36=S36</f>
        <v/>
      </c>
    </row>
    <row r="37" customFormat="1" s="72">
      <c r="A37" s="95" t="inlineStr">
        <is>
          <t>Lisa Thomas</t>
        </is>
      </c>
      <c r="B37" s="75" t="n">
        <v>42</v>
      </c>
      <c r="C37" s="184" t="inlineStr">
        <is>
          <t>Studio</t>
        </is>
      </c>
      <c r="D37" s="184" t="n">
        <v>1</v>
      </c>
      <c r="E37" s="75" t="inlineStr">
        <is>
          <t>Remodeled</t>
        </is>
      </c>
      <c r="F37" s="75" t="inlineStr">
        <is>
          <t>Current</t>
        </is>
      </c>
      <c r="G37" s="75" t="inlineStr">
        <is>
          <t>Market</t>
        </is>
      </c>
      <c r="H37" s="184" t="n">
        <v>371</v>
      </c>
      <c r="I37" s="185" t="n">
        <v>920</v>
      </c>
      <c r="J37" s="185" t="n">
        <v>900</v>
      </c>
      <c r="K37" s="185" t="n">
        <v>200</v>
      </c>
      <c r="L37" s="141" t="n">
        <v>43344</v>
      </c>
      <c r="M37" s="141" t="n">
        <v>43738</v>
      </c>
      <c r="N37" s="186">
        <f>+IFERROR((M37-L37)/365*12,"N/A")</f>
        <v/>
      </c>
      <c r="O37" s="141" t="n">
        <v>43344</v>
      </c>
      <c r="P37" s="138" t="n"/>
      <c r="R37" s="138">
        <f>+R36+1</f>
        <v/>
      </c>
      <c r="S37" s="138">
        <f>+B34</f>
        <v/>
      </c>
    </row>
    <row r="38" customFormat="1" s="72">
      <c r="A38" s="95" t="inlineStr">
        <is>
          <t>Tasha M. Jackson</t>
        </is>
      </c>
      <c r="B38" s="75" t="n">
        <v>24</v>
      </c>
      <c r="C38" s="184" t="n">
        <v>2</v>
      </c>
      <c r="D38" s="184" t="n">
        <v>1</v>
      </c>
      <c r="E38" s="75" t="inlineStr">
        <is>
          <t>Remodeled</t>
        </is>
      </c>
      <c r="F38" s="75" t="inlineStr">
        <is>
          <t>Current</t>
        </is>
      </c>
      <c r="G38" s="75" t="inlineStr">
        <is>
          <t>Market</t>
        </is>
      </c>
      <c r="H38" s="184" t="n">
        <v>880</v>
      </c>
      <c r="I38" s="185" t="n">
        <v>1220</v>
      </c>
      <c r="J38" s="185" t="n">
        <v>1200</v>
      </c>
      <c r="K38" s="185" t="n">
        <v>500</v>
      </c>
      <c r="L38" s="141" t="n">
        <v>43349</v>
      </c>
      <c r="M38" s="141" t="n">
        <v>43738</v>
      </c>
      <c r="N38" s="186">
        <f>+IFERROR((M38-L38)/365*12,"N/A")</f>
        <v/>
      </c>
      <c r="O38" s="141" t="n">
        <v>43349</v>
      </c>
      <c r="P38" s="138" t="n"/>
      <c r="R38" s="138">
        <f>+R37+1</f>
        <v/>
      </c>
      <c r="S38" s="138">
        <f>+B35</f>
        <v/>
      </c>
    </row>
    <row r="39" customFormat="1" s="72">
      <c r="A39" s="95" t="inlineStr">
        <is>
          <t>Dalberta R. Francisco</t>
        </is>
      </c>
      <c r="B39" s="75" t="n">
        <v>25</v>
      </c>
      <c r="C39" s="184" t="n">
        <v>2</v>
      </c>
      <c r="D39" s="184" t="n">
        <v>1</v>
      </c>
      <c r="E39" s="75" t="inlineStr">
        <is>
          <t>Remodeled</t>
        </is>
      </c>
      <c r="F39" s="75" t="inlineStr">
        <is>
          <t>Current</t>
        </is>
      </c>
      <c r="G39" s="75" t="inlineStr">
        <is>
          <t>Market</t>
        </is>
      </c>
      <c r="H39" s="184" t="n">
        <v>880</v>
      </c>
      <c r="I39" s="185" t="n">
        <v>1220</v>
      </c>
      <c r="J39" s="185" t="n">
        <v>1200</v>
      </c>
      <c r="K39" s="185" t="n">
        <v>250</v>
      </c>
      <c r="L39" s="141" t="n">
        <v>43353</v>
      </c>
      <c r="M39" s="141" t="n">
        <v>43524</v>
      </c>
      <c r="N39" s="186">
        <f>+IFERROR((M39-L39)/365*12,"N/A")</f>
        <v/>
      </c>
      <c r="O39" s="141" t="n">
        <v>43353</v>
      </c>
      <c r="P39" s="138" t="n"/>
      <c r="R39" s="138">
        <f>+R38+1</f>
        <v/>
      </c>
      <c r="S39" s="138">
        <f>+B36</f>
        <v/>
      </c>
    </row>
    <row r="40" customFormat="1" s="72">
      <c r="A40" s="95" t="inlineStr">
        <is>
          <t>Justin S. Fournier</t>
        </is>
      </c>
      <c r="B40" s="75" t="n">
        <v>41</v>
      </c>
      <c r="C40" s="184" t="inlineStr">
        <is>
          <t>Studio</t>
        </is>
      </c>
      <c r="D40" s="184" t="n">
        <v>1</v>
      </c>
      <c r="E40" s="75" t="inlineStr">
        <is>
          <t>Remodeled</t>
        </is>
      </c>
      <c r="F40" s="75" t="inlineStr">
        <is>
          <t>Current</t>
        </is>
      </c>
      <c r="G40" s="75" t="inlineStr">
        <is>
          <t>Market</t>
        </is>
      </c>
      <c r="H40" s="184" t="n">
        <v>371</v>
      </c>
      <c r="I40" s="185" t="n">
        <v>920</v>
      </c>
      <c r="J40" s="185" t="n">
        <v>900</v>
      </c>
      <c r="K40" s="185" t="n">
        <v>500</v>
      </c>
      <c r="L40" s="141" t="n">
        <v>43355</v>
      </c>
      <c r="M40" s="141" t="n">
        <v>43738</v>
      </c>
      <c r="N40" s="186">
        <f>+IFERROR((M40-L40)/365*12,"N/A")</f>
        <v/>
      </c>
      <c r="O40" s="141" t="n">
        <v>43355</v>
      </c>
      <c r="P40" s="138" t="n"/>
      <c r="R40" s="138">
        <f>+R39+1</f>
        <v/>
      </c>
      <c r="S40" s="138">
        <f>+B37</f>
        <v/>
      </c>
    </row>
    <row r="41" customFormat="1" s="72">
      <c r="A41" s="95" t="inlineStr">
        <is>
          <t>Ricky L. Kernon</t>
        </is>
      </c>
      <c r="B41" s="75" t="n">
        <v>31</v>
      </c>
      <c r="C41" s="184" t="n">
        <v>2</v>
      </c>
      <c r="D41" s="184" t="n">
        <v>1</v>
      </c>
      <c r="E41" s="75" t="inlineStr">
        <is>
          <t>Remodeled</t>
        </is>
      </c>
      <c r="F41" s="75" t="inlineStr">
        <is>
          <t>Current</t>
        </is>
      </c>
      <c r="G41" s="75" t="inlineStr">
        <is>
          <t>Market</t>
        </is>
      </c>
      <c r="H41" s="184" t="n">
        <v>880</v>
      </c>
      <c r="I41" s="185" t="n">
        <v>1220</v>
      </c>
      <c r="J41" s="185" t="n">
        <v>1200</v>
      </c>
      <c r="K41" s="185" t="n">
        <v>300</v>
      </c>
      <c r="L41" s="141" t="n">
        <v>43362</v>
      </c>
      <c r="M41" s="141" t="n">
        <v>43524</v>
      </c>
      <c r="N41" s="186">
        <f>+IFERROR((M41-L41)/365*12,"N/A")</f>
        <v/>
      </c>
      <c r="O41" s="141" t="n">
        <v>43362</v>
      </c>
      <c r="P41" s="138" t="n"/>
      <c r="R41" s="138">
        <f>+R40+1</f>
        <v/>
      </c>
      <c r="S41" s="138">
        <f>+B38</f>
        <v/>
      </c>
    </row>
    <row r="42" customFormat="1" s="72">
      <c r="A42" s="95" t="inlineStr">
        <is>
          <t>Donald L. Beck</t>
        </is>
      </c>
      <c r="B42" s="75" t="n">
        <v>57</v>
      </c>
      <c r="C42" s="184" t="n">
        <v>1</v>
      </c>
      <c r="D42" s="184" t="n">
        <v>1</v>
      </c>
      <c r="E42" s="75" t="inlineStr">
        <is>
          <t>Remodeled</t>
        </is>
      </c>
      <c r="F42" s="75" t="inlineStr">
        <is>
          <t>Current</t>
        </is>
      </c>
      <c r="G42" s="75" t="inlineStr">
        <is>
          <t>Market</t>
        </is>
      </c>
      <c r="H42" s="184" t="n">
        <v>595</v>
      </c>
      <c r="I42" s="185" t="n">
        <v>995</v>
      </c>
      <c r="J42" s="185" t="n">
        <v>975</v>
      </c>
      <c r="K42" s="185" t="n">
        <v>200</v>
      </c>
      <c r="L42" s="141" t="n">
        <v>43378</v>
      </c>
      <c r="M42" s="141" t="n">
        <v>43585</v>
      </c>
      <c r="N42" s="186">
        <f>+IFERROR((M42-L42)/365*12,"N/A")</f>
        <v/>
      </c>
      <c r="O42" s="141" t="n">
        <v>43378</v>
      </c>
      <c r="P42" s="138" t="n"/>
      <c r="R42" s="138">
        <f>+R41+1</f>
        <v/>
      </c>
      <c r="S42" s="138">
        <f>+B39</f>
        <v/>
      </c>
    </row>
    <row r="43" customFormat="1" s="72">
      <c r="A43" s="95" t="inlineStr">
        <is>
          <t>Elizabeth A. Krabbe</t>
        </is>
      </c>
      <c r="B43" s="75" t="n">
        <v>64</v>
      </c>
      <c r="C43" s="184" t="n">
        <v>1</v>
      </c>
      <c r="D43" s="184" t="n">
        <v>1</v>
      </c>
      <c r="E43" s="75" t="inlineStr">
        <is>
          <t>Remodeled</t>
        </is>
      </c>
      <c r="F43" s="75" t="inlineStr">
        <is>
          <t>Current</t>
        </is>
      </c>
      <c r="G43" s="75" t="inlineStr">
        <is>
          <t>Market</t>
        </is>
      </c>
      <c r="H43" s="184" t="n">
        <v>595</v>
      </c>
      <c r="I43" s="185" t="n">
        <v>1020</v>
      </c>
      <c r="J43" s="185" t="n">
        <v>1000</v>
      </c>
      <c r="K43" s="185" t="n">
        <v>250</v>
      </c>
      <c r="L43" s="141" t="n">
        <v>43381</v>
      </c>
      <c r="M43" s="141" t="n">
        <v>43769</v>
      </c>
      <c r="N43" s="186">
        <f>+IFERROR((M43-L43)/365*12,"N/A")</f>
        <v/>
      </c>
      <c r="O43" s="141" t="n">
        <v>43381</v>
      </c>
      <c r="P43" s="138" t="n"/>
      <c r="R43" s="138">
        <f>+R42+1</f>
        <v/>
      </c>
      <c r="S43" s="138">
        <f>+B40</f>
        <v/>
      </c>
    </row>
    <row r="44" customFormat="1" s="72">
      <c r="A44" s="95" t="inlineStr">
        <is>
          <t>Liwen Wang</t>
        </is>
      </c>
      <c r="B44" s="75" t="n">
        <v>30</v>
      </c>
      <c r="C44" s="184" t="n">
        <v>2</v>
      </c>
      <c r="D44" s="184" t="n">
        <v>1</v>
      </c>
      <c r="E44" s="75" t="inlineStr">
        <is>
          <t>Remodeled</t>
        </is>
      </c>
      <c r="F44" s="75" t="inlineStr">
        <is>
          <t>Current</t>
        </is>
      </c>
      <c r="G44" s="75" t="inlineStr">
        <is>
          <t>Market</t>
        </is>
      </c>
      <c r="H44" s="184" t="n">
        <v>880</v>
      </c>
      <c r="I44" s="185" t="n">
        <v>1220</v>
      </c>
      <c r="J44" s="185" t="n">
        <v>1200</v>
      </c>
      <c r="K44" s="185" t="n">
        <v>150</v>
      </c>
      <c r="L44" s="141" t="n">
        <v>43395</v>
      </c>
      <c r="M44" s="141" t="n">
        <v>43769</v>
      </c>
      <c r="N44" s="186">
        <f>+IFERROR((M44-L44)/365*12,"N/A")</f>
        <v/>
      </c>
      <c r="O44" s="141" t="n">
        <v>43395</v>
      </c>
      <c r="P44" s="138" t="n"/>
      <c r="R44" s="138">
        <f>+R43+1</f>
        <v/>
      </c>
      <c r="S44" s="138">
        <f>+B41</f>
        <v/>
      </c>
    </row>
    <row r="45" customFormat="1" s="72">
      <c r="A45" s="95" t="inlineStr">
        <is>
          <t>Sasha Hill</t>
        </is>
      </c>
      <c r="B45" s="75" t="n">
        <v>15</v>
      </c>
      <c r="C45" s="184" t="n">
        <v>2</v>
      </c>
      <c r="D45" s="184" t="n">
        <v>1</v>
      </c>
      <c r="E45" s="75" t="inlineStr">
        <is>
          <t>Remodeled</t>
        </is>
      </c>
      <c r="F45" s="75" t="inlineStr">
        <is>
          <t>Current</t>
        </is>
      </c>
      <c r="G45" s="75" t="inlineStr">
        <is>
          <t>Market</t>
        </is>
      </c>
      <c r="H45" s="184" t="n">
        <v>880</v>
      </c>
      <c r="I45" s="185" t="n">
        <v>1245</v>
      </c>
      <c r="J45" s="185" t="n">
        <v>1225</v>
      </c>
      <c r="K45" s="185" t="n">
        <v>500</v>
      </c>
      <c r="L45" s="141" t="n">
        <v>43396</v>
      </c>
      <c r="M45" s="141" t="n">
        <v>43769</v>
      </c>
      <c r="N45" s="186">
        <f>+IFERROR((M45-L45)/365*12,"N/A")</f>
        <v/>
      </c>
      <c r="O45" s="141" t="n">
        <v>43396</v>
      </c>
      <c r="P45" s="138" t="n"/>
      <c r="R45" s="138">
        <f>+R44+1</f>
        <v/>
      </c>
      <c r="S45" s="138">
        <f>+B44</f>
        <v/>
      </c>
    </row>
    <row r="46" customFormat="1" s="72">
      <c r="A46" s="95" t="inlineStr">
        <is>
          <t>Shane O. Thomas</t>
        </is>
      </c>
      <c r="B46" s="75" t="n">
        <v>20</v>
      </c>
      <c r="C46" s="184" t="n">
        <v>1</v>
      </c>
      <c r="D46" s="184" t="n">
        <v>1</v>
      </c>
      <c r="E46" s="75" t="inlineStr">
        <is>
          <t>Remodeled</t>
        </is>
      </c>
      <c r="F46" s="75" t="inlineStr">
        <is>
          <t>Current</t>
        </is>
      </c>
      <c r="G46" s="75" t="inlineStr">
        <is>
          <t>Market</t>
        </is>
      </c>
      <c r="H46" s="184" t="n">
        <v>840</v>
      </c>
      <c r="I46" s="185" t="n">
        <v>1220</v>
      </c>
      <c r="J46" s="185" t="n">
        <v>1200</v>
      </c>
      <c r="K46" s="185" t="n">
        <v>0</v>
      </c>
      <c r="L46" s="141" t="n">
        <v>43405</v>
      </c>
      <c r="M46" s="141" t="n">
        <v>43585</v>
      </c>
      <c r="N46" s="186">
        <f>+IFERROR((M46-L46)/365*12,"N/A")</f>
        <v/>
      </c>
      <c r="O46" s="141" t="n">
        <v>43405</v>
      </c>
      <c r="P46" s="138" t="n"/>
      <c r="R46" s="138">
        <f>+R45+1</f>
        <v/>
      </c>
      <c r="S46" s="138">
        <f>+B45</f>
        <v/>
      </c>
    </row>
    <row r="47" customFormat="1" s="72">
      <c r="A47" s="95" t="inlineStr">
        <is>
          <t>Kimberly P. Bautista</t>
        </is>
      </c>
      <c r="B47" s="75" t="n">
        <v>3</v>
      </c>
      <c r="C47" s="184" t="n">
        <v>2</v>
      </c>
      <c r="D47" s="184" t="n">
        <v>1</v>
      </c>
      <c r="E47" s="75" t="inlineStr">
        <is>
          <t>Remodeled</t>
        </is>
      </c>
      <c r="F47" s="75" t="inlineStr">
        <is>
          <t>Current</t>
        </is>
      </c>
      <c r="G47" s="75" t="inlineStr">
        <is>
          <t>Market</t>
        </is>
      </c>
      <c r="H47" s="184" t="n">
        <v>880</v>
      </c>
      <c r="I47" s="185" t="n">
        <v>1245</v>
      </c>
      <c r="J47" s="185" t="n">
        <v>1225</v>
      </c>
      <c r="K47" s="185" t="n">
        <v>500</v>
      </c>
      <c r="L47" s="141" t="n">
        <v>43405</v>
      </c>
      <c r="M47" s="141" t="n">
        <v>43799</v>
      </c>
      <c r="N47" s="186">
        <f>+IFERROR((M47-L47)/365*12,"N/A")</f>
        <v/>
      </c>
      <c r="O47" s="141" t="n">
        <v>43405</v>
      </c>
      <c r="P47" s="138" t="n"/>
      <c r="R47" s="138">
        <f>+R46+1</f>
        <v/>
      </c>
      <c r="S47" s="138">
        <f>+B47</f>
        <v/>
      </c>
    </row>
    <row r="48" customFormat="1" s="72">
      <c r="A48" s="95" t="inlineStr">
        <is>
          <t>Joseph  C. Benson</t>
        </is>
      </c>
      <c r="B48" s="75" t="n">
        <v>38</v>
      </c>
      <c r="C48" s="184" t="inlineStr">
        <is>
          <t>Studio</t>
        </is>
      </c>
      <c r="D48" s="184" t="n">
        <v>1</v>
      </c>
      <c r="E48" s="75" t="inlineStr">
        <is>
          <t>Remodeled</t>
        </is>
      </c>
      <c r="F48" s="75" t="inlineStr">
        <is>
          <t>Current</t>
        </is>
      </c>
      <c r="G48" s="75" t="inlineStr">
        <is>
          <t>Market</t>
        </is>
      </c>
      <c r="H48" s="184" t="n">
        <v>371</v>
      </c>
      <c r="I48" s="185" t="n">
        <v>970</v>
      </c>
      <c r="J48" s="185" t="n">
        <v>950</v>
      </c>
      <c r="K48" s="185" t="n">
        <v>500</v>
      </c>
      <c r="L48" s="141" t="n">
        <v>43405</v>
      </c>
      <c r="M48" s="141" t="n">
        <v>43585</v>
      </c>
      <c r="N48" s="186">
        <f>+IFERROR((M48-L48)/365*12,"N/A")</f>
        <v/>
      </c>
      <c r="O48" s="141" t="n">
        <v>43405</v>
      </c>
      <c r="P48" s="138" t="n"/>
      <c r="R48" s="138">
        <f>+R47+1</f>
        <v/>
      </c>
      <c r="S48" s="138">
        <f>+B45</f>
        <v/>
      </c>
    </row>
    <row r="49" customFormat="1" s="72">
      <c r="A49" s="95" t="inlineStr">
        <is>
          <t>Bryan A. Pinkert</t>
        </is>
      </c>
      <c r="B49" s="75" t="n">
        <v>67</v>
      </c>
      <c r="C49" s="184" t="n">
        <v>1</v>
      </c>
      <c r="D49" s="184" t="n">
        <v>1</v>
      </c>
      <c r="E49" s="75" t="inlineStr">
        <is>
          <t>Remodeled</t>
        </is>
      </c>
      <c r="F49" s="75" t="inlineStr">
        <is>
          <t>Current</t>
        </is>
      </c>
      <c r="G49" s="75" t="inlineStr">
        <is>
          <t>Market</t>
        </is>
      </c>
      <c r="H49" s="184" t="n">
        <v>595</v>
      </c>
      <c r="I49" s="185" t="n">
        <v>995</v>
      </c>
      <c r="J49" s="185" t="n">
        <v>975</v>
      </c>
      <c r="K49" s="185" t="n">
        <v>500</v>
      </c>
      <c r="L49" s="141" t="n">
        <v>43410</v>
      </c>
      <c r="M49" s="141" t="n">
        <v>43799</v>
      </c>
      <c r="N49" s="186">
        <f>+IFERROR((M49-L49)/365*12,"N/A")</f>
        <v/>
      </c>
      <c r="O49" s="141" t="n">
        <v>43410</v>
      </c>
      <c r="P49" s="138" t="n"/>
      <c r="R49" s="138">
        <f>+R48+1</f>
        <v/>
      </c>
      <c r="S49" s="138">
        <f>+B46</f>
        <v/>
      </c>
    </row>
    <row r="50" customFormat="1" s="72">
      <c r="A50" s="95" t="inlineStr">
        <is>
          <t>Elizabeth Nutz</t>
        </is>
      </c>
      <c r="B50" s="75" t="n">
        <v>66</v>
      </c>
      <c r="C50" s="184" t="n">
        <v>1</v>
      </c>
      <c r="D50" s="184" t="n">
        <v>1</v>
      </c>
      <c r="E50" s="75" t="inlineStr">
        <is>
          <t>Remodeled</t>
        </is>
      </c>
      <c r="F50" s="75" t="inlineStr">
        <is>
          <t>Current</t>
        </is>
      </c>
      <c r="G50" s="75" t="inlineStr">
        <is>
          <t>Market</t>
        </is>
      </c>
      <c r="H50" s="184" t="n">
        <v>595</v>
      </c>
      <c r="I50" s="185" t="n">
        <v>995</v>
      </c>
      <c r="J50" s="185" t="n">
        <v>975</v>
      </c>
      <c r="K50" s="185" t="n">
        <v>500</v>
      </c>
      <c r="L50" s="141" t="n">
        <v>43412</v>
      </c>
      <c r="M50" s="141" t="n">
        <v>43799</v>
      </c>
      <c r="N50" s="186">
        <f>+IFERROR((M50-L50)/365*12,"N/A")</f>
        <v/>
      </c>
      <c r="O50" s="141" t="n">
        <v>43412</v>
      </c>
      <c r="P50" s="138" t="n"/>
      <c r="R50" s="138">
        <f>+R49+1</f>
        <v/>
      </c>
      <c r="S50" s="138">
        <f>+B47</f>
        <v/>
      </c>
    </row>
    <row r="51" customFormat="1" s="72">
      <c r="A51" s="95" t="inlineStr">
        <is>
          <t>Christopher G. Swinton</t>
        </is>
      </c>
      <c r="B51" s="75" t="n">
        <v>39</v>
      </c>
      <c r="C51" s="184" t="inlineStr">
        <is>
          <t>Studio</t>
        </is>
      </c>
      <c r="D51" s="184" t="n">
        <v>1</v>
      </c>
      <c r="E51" s="75" t="inlineStr">
        <is>
          <t>Remodeled</t>
        </is>
      </c>
      <c r="F51" s="75" t="inlineStr">
        <is>
          <t>Current</t>
        </is>
      </c>
      <c r="G51" s="75" t="inlineStr">
        <is>
          <t>Market</t>
        </is>
      </c>
      <c r="H51" s="184" t="n">
        <v>371</v>
      </c>
      <c r="I51" s="185" t="n">
        <v>920</v>
      </c>
      <c r="J51" s="185" t="n">
        <v>900</v>
      </c>
      <c r="K51" s="185" t="n">
        <v>500</v>
      </c>
      <c r="L51" s="141" t="n">
        <v>43413</v>
      </c>
      <c r="M51" s="141" t="n">
        <v>43799</v>
      </c>
      <c r="N51" s="186">
        <f>+IFERROR((M51-L51)/365*12,"N/A")</f>
        <v/>
      </c>
      <c r="O51" s="141" t="n">
        <v>43413</v>
      </c>
      <c r="P51" s="138" t="n"/>
      <c r="R51" s="138">
        <f>+R50+1</f>
        <v/>
      </c>
      <c r="S51" s="138">
        <f>+B48</f>
        <v/>
      </c>
    </row>
    <row r="52" customFormat="1" s="72">
      <c r="A52" s="95" t="inlineStr">
        <is>
          <t>Ryan D. Snyder</t>
        </is>
      </c>
      <c r="B52" s="75" t="n">
        <v>45</v>
      </c>
      <c r="C52" s="184" t="inlineStr">
        <is>
          <t>Studio</t>
        </is>
      </c>
      <c r="D52" s="184" t="n">
        <v>1</v>
      </c>
      <c r="E52" s="75" t="inlineStr">
        <is>
          <t>Remodeled</t>
        </is>
      </c>
      <c r="F52" s="75" t="inlineStr">
        <is>
          <t>Current</t>
        </is>
      </c>
      <c r="G52" s="75" t="inlineStr">
        <is>
          <t>Market</t>
        </is>
      </c>
      <c r="H52" s="184" t="n">
        <v>415</v>
      </c>
      <c r="I52" s="185" t="n">
        <v>970</v>
      </c>
      <c r="J52" s="185" t="n">
        <v>950</v>
      </c>
      <c r="K52" s="185" t="n">
        <v>150</v>
      </c>
      <c r="L52" s="141" t="n">
        <v>43420</v>
      </c>
      <c r="M52" s="141" t="n">
        <v>43616</v>
      </c>
      <c r="N52" s="186">
        <f>+IFERROR((M52-L52)/365*12,"N/A")</f>
        <v/>
      </c>
      <c r="O52" s="141" t="n">
        <v>43420</v>
      </c>
      <c r="P52" s="138" t="n"/>
      <c r="R52" s="138">
        <f>+R51+1</f>
        <v/>
      </c>
      <c r="S52" s="138">
        <f>+B49</f>
        <v/>
      </c>
    </row>
    <row r="53" customFormat="1" s="72">
      <c r="A53" s="95" t="inlineStr">
        <is>
          <t>Mia S. Jamison</t>
        </is>
      </c>
      <c r="B53" s="75" t="n">
        <v>35</v>
      </c>
      <c r="C53" s="184" t="inlineStr">
        <is>
          <t>Studio</t>
        </is>
      </c>
      <c r="D53" s="184" t="n">
        <v>1</v>
      </c>
      <c r="E53" s="75" t="inlineStr">
        <is>
          <t>Remodeled</t>
        </is>
      </c>
      <c r="F53" s="75" t="inlineStr">
        <is>
          <t>Current</t>
        </is>
      </c>
      <c r="G53" s="75" t="inlineStr">
        <is>
          <t>Market</t>
        </is>
      </c>
      <c r="H53" s="184" t="n">
        <v>371</v>
      </c>
      <c r="I53" s="185" t="n">
        <v>920</v>
      </c>
      <c r="J53" s="185" t="n">
        <v>900</v>
      </c>
      <c r="K53" s="185" t="n">
        <v>250</v>
      </c>
      <c r="L53" s="141" t="n">
        <v>43421</v>
      </c>
      <c r="M53" s="141" t="n">
        <v>43799</v>
      </c>
      <c r="N53" s="186">
        <f>+IFERROR((M53-L53)/365*12,"N/A")</f>
        <v/>
      </c>
      <c r="O53" s="141" t="n">
        <v>43421</v>
      </c>
      <c r="P53" s="138" t="n"/>
      <c r="R53" s="138">
        <f>+R52+1</f>
        <v/>
      </c>
      <c r="S53" s="138">
        <f>+B50</f>
        <v/>
      </c>
    </row>
    <row r="54" customFormat="1" s="72">
      <c r="A54" s="95" t="inlineStr">
        <is>
          <t>Logan F. Oakes</t>
        </is>
      </c>
      <c r="B54" s="75" t="n">
        <v>8</v>
      </c>
      <c r="C54" s="184" t="n">
        <v>2</v>
      </c>
      <c r="D54" s="184" t="n">
        <v>2</v>
      </c>
      <c r="E54" s="75" t="inlineStr">
        <is>
          <t>Remodeled</t>
        </is>
      </c>
      <c r="F54" s="75" t="inlineStr">
        <is>
          <t>Current</t>
        </is>
      </c>
      <c r="G54" s="75" t="inlineStr">
        <is>
          <t>Market</t>
        </is>
      </c>
      <c r="H54" s="184" t="n">
        <v>880</v>
      </c>
      <c r="I54" s="185" t="n">
        <v>1370</v>
      </c>
      <c r="J54" s="185" t="n">
        <v>1350</v>
      </c>
      <c r="K54" s="185" t="n">
        <v>500</v>
      </c>
      <c r="L54" s="141" t="n">
        <v>43425</v>
      </c>
      <c r="M54" s="141" t="n">
        <v>43585</v>
      </c>
      <c r="N54" s="186">
        <f>+IFERROR((M54-L54)/365*12,"N/A")</f>
        <v/>
      </c>
      <c r="O54" s="141" t="n">
        <v>43425</v>
      </c>
      <c r="P54" s="138" t="n"/>
      <c r="R54" s="138">
        <f>+R53+1</f>
        <v/>
      </c>
      <c r="S54" s="138">
        <f>+B54</f>
        <v/>
      </c>
    </row>
    <row r="55" customFormat="1" s="72">
      <c r="A55" s="95" t="inlineStr">
        <is>
          <t>Dwayne Martine</t>
        </is>
      </c>
      <c r="B55" s="75" t="n">
        <v>36</v>
      </c>
      <c r="C55" s="184" t="inlineStr">
        <is>
          <t>Studio</t>
        </is>
      </c>
      <c r="D55" s="184" t="n">
        <v>1</v>
      </c>
      <c r="E55" s="75" t="inlineStr">
        <is>
          <t>Remodeled</t>
        </is>
      </c>
      <c r="F55" s="75" t="inlineStr">
        <is>
          <t>Current</t>
        </is>
      </c>
      <c r="G55" s="75" t="inlineStr">
        <is>
          <t>Market</t>
        </is>
      </c>
      <c r="H55" s="184" t="n">
        <v>371</v>
      </c>
      <c r="I55" s="185" t="n">
        <v>920</v>
      </c>
      <c r="J55" s="185" t="n">
        <v>900</v>
      </c>
      <c r="K55" s="185" t="n">
        <v>150</v>
      </c>
      <c r="L55" s="141" t="n">
        <v>43428</v>
      </c>
      <c r="M55" s="141" t="n">
        <v>43769</v>
      </c>
      <c r="N55" s="186">
        <f>+IFERROR((M55-L55)/365*12,"N/A")</f>
        <v/>
      </c>
      <c r="O55" s="141" t="n">
        <v>43428</v>
      </c>
      <c r="P55" s="138" t="n"/>
      <c r="R55" s="138">
        <f>+R54+1</f>
        <v/>
      </c>
      <c r="S55" s="138">
        <f>+B52</f>
        <v/>
      </c>
    </row>
    <row r="56" customFormat="1" s="72">
      <c r="A56" s="95" t="inlineStr">
        <is>
          <t>Robin L. Parrish</t>
        </is>
      </c>
      <c r="B56" s="75" t="n">
        <v>62</v>
      </c>
      <c r="C56" s="184" t="n">
        <v>1</v>
      </c>
      <c r="D56" s="184" t="n">
        <v>1</v>
      </c>
      <c r="E56" s="75" t="inlineStr">
        <is>
          <t>Remodeled</t>
        </is>
      </c>
      <c r="F56" s="75" t="inlineStr">
        <is>
          <t>Current</t>
        </is>
      </c>
      <c r="G56" s="75" t="inlineStr">
        <is>
          <t>Market</t>
        </is>
      </c>
      <c r="H56" s="184" t="n">
        <v>595</v>
      </c>
      <c r="I56" s="185" t="n">
        <v>1035</v>
      </c>
      <c r="J56" s="185" t="n">
        <v>1015</v>
      </c>
      <c r="K56" s="185" t="n">
        <v>99</v>
      </c>
      <c r="L56" s="141" t="n">
        <v>43435</v>
      </c>
      <c r="M56" s="141" t="n">
        <v>43799</v>
      </c>
      <c r="N56" s="186">
        <f>+IFERROR((M56-L56)/365*12,"N/A")</f>
        <v/>
      </c>
      <c r="O56" s="141" t="n">
        <v>43054</v>
      </c>
      <c r="P56" s="136">
        <f>+L56=O56</f>
        <v/>
      </c>
      <c r="R56" s="138">
        <f>+R55+1</f>
        <v/>
      </c>
      <c r="S56" s="138">
        <f>+B53</f>
        <v/>
      </c>
    </row>
    <row r="57" customFormat="1" s="72">
      <c r="A57" s="95" t="inlineStr">
        <is>
          <t>Tabetha A. Penunuri</t>
        </is>
      </c>
      <c r="B57" s="75" t="n">
        <v>58</v>
      </c>
      <c r="C57" s="184" t="n">
        <v>1</v>
      </c>
      <c r="D57" s="184" t="n">
        <v>1</v>
      </c>
      <c r="E57" s="75" t="inlineStr">
        <is>
          <t>Remodeled</t>
        </is>
      </c>
      <c r="F57" s="75" t="inlineStr">
        <is>
          <t>Current</t>
        </is>
      </c>
      <c r="G57" s="75" t="inlineStr">
        <is>
          <t>Market</t>
        </is>
      </c>
      <c r="H57" s="184" t="n">
        <v>595</v>
      </c>
      <c r="I57" s="185" t="n">
        <v>1020</v>
      </c>
      <c r="J57" s="185" t="n">
        <v>1000</v>
      </c>
      <c r="K57" s="185" t="n">
        <v>150</v>
      </c>
      <c r="L57" s="141" t="n">
        <v>43435</v>
      </c>
      <c r="M57" s="141" t="n">
        <v>43799</v>
      </c>
      <c r="N57" s="186">
        <f>+IFERROR((M57-L57)/365*12,"N/A")</f>
        <v/>
      </c>
      <c r="O57" s="141" t="n">
        <v>43435</v>
      </c>
      <c r="P57" s="138" t="n"/>
      <c r="R57" s="138">
        <f>+R56+1</f>
        <v/>
      </c>
      <c r="S57" s="138">
        <f>+B54</f>
        <v/>
      </c>
    </row>
    <row r="58" customFormat="1" s="72">
      <c r="A58" s="95" t="inlineStr">
        <is>
          <t>Tobey  P. Gallegos</t>
        </is>
      </c>
      <c r="B58" s="75" t="n">
        <v>56</v>
      </c>
      <c r="C58" s="184" t="n">
        <v>1</v>
      </c>
      <c r="D58" s="184" t="n">
        <v>1</v>
      </c>
      <c r="E58" s="75" t="inlineStr">
        <is>
          <t>Remodeled</t>
        </is>
      </c>
      <c r="F58" s="75" t="inlineStr">
        <is>
          <t>Current</t>
        </is>
      </c>
      <c r="G58" s="75" t="inlineStr">
        <is>
          <t>Market</t>
        </is>
      </c>
      <c r="H58" s="184" t="n">
        <v>595</v>
      </c>
      <c r="I58" s="185" t="n">
        <v>995</v>
      </c>
      <c r="J58" s="185" t="n">
        <v>975</v>
      </c>
      <c r="K58" s="185" t="n">
        <v>150</v>
      </c>
      <c r="L58" s="141" t="n">
        <v>43435</v>
      </c>
      <c r="M58" s="141" t="n">
        <v>43799</v>
      </c>
      <c r="N58" s="186">
        <f>+IFERROR((M58-L58)/365*12,"N/A")</f>
        <v/>
      </c>
      <c r="O58" s="141" t="n">
        <v>43435</v>
      </c>
      <c r="P58" s="138" t="n"/>
      <c r="R58" s="138">
        <f>+R57+1</f>
        <v/>
      </c>
      <c r="S58" s="138">
        <f>+B55</f>
        <v/>
      </c>
    </row>
    <row r="59" customFormat="1" s="72">
      <c r="A59" s="153" t="inlineStr">
        <is>
          <t>Hunter L. Wagner</t>
        </is>
      </c>
      <c r="B59" s="174" t="n">
        <v>33</v>
      </c>
      <c r="C59" s="187" t="n">
        <v>1</v>
      </c>
      <c r="D59" s="187" t="n">
        <v>1</v>
      </c>
      <c r="E59" s="174" t="inlineStr">
        <is>
          <t>Remodeled</t>
        </is>
      </c>
      <c r="F59" s="174" t="inlineStr">
        <is>
          <t>Current</t>
        </is>
      </c>
      <c r="G59" s="174" t="inlineStr">
        <is>
          <t>Market</t>
        </is>
      </c>
      <c r="H59" s="187" t="n">
        <v>840</v>
      </c>
      <c r="I59" s="188" t="n">
        <v>1220</v>
      </c>
      <c r="J59" s="188" t="n">
        <v>0</v>
      </c>
      <c r="K59" s="188" t="n">
        <v>0</v>
      </c>
      <c r="L59" s="143" t="inlineStr">
        <is>
          <t>N/A</t>
        </is>
      </c>
      <c r="M59" s="143" t="inlineStr">
        <is>
          <t>N/A</t>
        </is>
      </c>
      <c r="N59" s="189">
        <f>+IFERROR((M59-L59)/365*12,"N/A")</f>
        <v/>
      </c>
      <c r="O59" s="177" t="n">
        <v>43441</v>
      </c>
      <c r="P59" s="136">
        <f>+L59=O59</f>
        <v/>
      </c>
      <c r="R59" s="138">
        <f>+R58+1</f>
        <v/>
      </c>
      <c r="S59" s="138">
        <f>+B56</f>
        <v/>
      </c>
    </row>
    <row r="60" customFormat="1" s="72">
      <c r="A60" s="152" t="inlineStr">
        <is>
          <t>VACANT</t>
        </is>
      </c>
      <c r="B60" s="75" t="n">
        <v>7</v>
      </c>
      <c r="C60" s="184" t="n">
        <v>2</v>
      </c>
      <c r="D60" s="184" t="n">
        <v>1</v>
      </c>
      <c r="E60" s="75" t="inlineStr">
        <is>
          <t>Remodeled</t>
        </is>
      </c>
      <c r="F60" s="75" t="inlineStr">
        <is>
          <t>Vacant-Unrented</t>
        </is>
      </c>
      <c r="G60" s="75" t="inlineStr">
        <is>
          <t>Market</t>
        </is>
      </c>
      <c r="H60" s="184" t="n">
        <v>880</v>
      </c>
      <c r="I60" s="185" t="n">
        <v>1245</v>
      </c>
      <c r="J60" s="190" t="inlineStr">
        <is>
          <t>N/A</t>
        </is>
      </c>
      <c r="K60" s="190" t="inlineStr">
        <is>
          <t>N/A</t>
        </is>
      </c>
      <c r="L60" s="142" t="inlineStr">
        <is>
          <t>N/A</t>
        </is>
      </c>
      <c r="M60" s="142" t="inlineStr">
        <is>
          <t>N/A</t>
        </is>
      </c>
      <c r="N60" s="186">
        <f>+IFERROR((M60-L60)/365*12,"N/A")</f>
        <v/>
      </c>
      <c r="O60" s="142" t="inlineStr">
        <is>
          <t>N/A</t>
        </is>
      </c>
      <c r="P60" s="138" t="n"/>
      <c r="R60" s="138">
        <f>+R59+1</f>
        <v/>
      </c>
      <c r="S60" s="138">
        <f>+B60</f>
        <v/>
      </c>
    </row>
    <row r="61" customFormat="1" s="72">
      <c r="A61" s="152" t="inlineStr">
        <is>
          <t>VACANT</t>
        </is>
      </c>
      <c r="B61" s="75" t="n">
        <v>10</v>
      </c>
      <c r="C61" s="184" t="n">
        <v>2</v>
      </c>
      <c r="D61" s="184" t="n">
        <v>1</v>
      </c>
      <c r="E61" s="75" t="inlineStr">
        <is>
          <t>Remodeled</t>
        </is>
      </c>
      <c r="F61" s="75" t="inlineStr">
        <is>
          <t>Vacant-Rented</t>
        </is>
      </c>
      <c r="G61" s="75" t="inlineStr">
        <is>
          <t>Market</t>
        </is>
      </c>
      <c r="H61" s="184" t="n">
        <v>880</v>
      </c>
      <c r="I61" s="185" t="n">
        <v>1220</v>
      </c>
      <c r="J61" s="185" t="n">
        <v>1225</v>
      </c>
      <c r="K61" s="185" t="n">
        <v>0</v>
      </c>
      <c r="L61" s="143" t="inlineStr">
        <is>
          <t>N/A</t>
        </is>
      </c>
      <c r="M61" s="143" t="inlineStr">
        <is>
          <t>N/A</t>
        </is>
      </c>
      <c r="N61" s="186">
        <f>+IFERROR((M61-L61)/365*12,"N/A")</f>
        <v/>
      </c>
      <c r="O61" s="143" t="inlineStr">
        <is>
          <t>N/A</t>
        </is>
      </c>
      <c r="P61" s="138" t="n"/>
      <c r="R61" s="138">
        <f>+R60+1</f>
        <v/>
      </c>
      <c r="S61" s="138">
        <f>+B61</f>
        <v/>
      </c>
    </row>
    <row r="62" customFormat="1" s="72">
      <c r="A62" s="152" t="inlineStr">
        <is>
          <t>VACANT</t>
        </is>
      </c>
      <c r="B62" s="75" t="n">
        <v>23</v>
      </c>
      <c r="C62" s="184" t="n">
        <v>2</v>
      </c>
      <c r="D62" s="184" t="n">
        <v>1</v>
      </c>
      <c r="E62" s="75" t="inlineStr">
        <is>
          <t>Remodeled</t>
        </is>
      </c>
      <c r="F62" s="75" t="inlineStr">
        <is>
          <t>Vacant-Unrented</t>
        </is>
      </c>
      <c r="G62" s="75" t="inlineStr">
        <is>
          <t>Market</t>
        </is>
      </c>
      <c r="H62" s="184" t="n">
        <v>880</v>
      </c>
      <c r="I62" s="185" t="n">
        <v>1220</v>
      </c>
      <c r="J62" s="190" t="inlineStr">
        <is>
          <t>N/A</t>
        </is>
      </c>
      <c r="K62" s="190" t="inlineStr">
        <is>
          <t>N/A</t>
        </is>
      </c>
      <c r="L62" s="142" t="inlineStr">
        <is>
          <t>N/A</t>
        </is>
      </c>
      <c r="M62" s="142" t="inlineStr">
        <is>
          <t>N/A</t>
        </is>
      </c>
      <c r="N62" s="186">
        <f>+IFERROR((M62-L62)/365*12,"N/A")</f>
        <v/>
      </c>
      <c r="O62" s="142" t="inlineStr">
        <is>
          <t>N/A</t>
        </is>
      </c>
      <c r="P62" s="138" t="n"/>
      <c r="R62" s="138">
        <f>+R61+1</f>
        <v/>
      </c>
      <c r="S62" s="138">
        <f>+B59</f>
        <v/>
      </c>
    </row>
    <row r="63" customFormat="1" s="72">
      <c r="A63" s="152" t="inlineStr">
        <is>
          <t>VACANT</t>
        </is>
      </c>
      <c r="B63" s="75" t="n">
        <v>28</v>
      </c>
      <c r="C63" s="184" t="n">
        <v>2</v>
      </c>
      <c r="D63" s="184" t="n">
        <v>1</v>
      </c>
      <c r="E63" s="75" t="inlineStr">
        <is>
          <t>Remodeled</t>
        </is>
      </c>
      <c r="F63" s="75" t="inlineStr">
        <is>
          <t>Vacant-Unrented</t>
        </is>
      </c>
      <c r="G63" s="75" t="inlineStr">
        <is>
          <t>Market</t>
        </is>
      </c>
      <c r="H63" s="184" t="n">
        <v>880</v>
      </c>
      <c r="I63" s="185" t="n">
        <v>1220</v>
      </c>
      <c r="J63" s="190" t="inlineStr">
        <is>
          <t>N/A</t>
        </is>
      </c>
      <c r="K63" s="190" t="inlineStr">
        <is>
          <t>N/A</t>
        </is>
      </c>
      <c r="L63" s="142" t="inlineStr">
        <is>
          <t>N/A</t>
        </is>
      </c>
      <c r="M63" s="142" t="inlineStr">
        <is>
          <t>N/A</t>
        </is>
      </c>
      <c r="N63" s="186">
        <f>+IFERROR((M63-L63)/365*12,"N/A")</f>
        <v/>
      </c>
      <c r="O63" s="142" t="inlineStr">
        <is>
          <t>N/A</t>
        </is>
      </c>
      <c r="P63" s="138" t="n"/>
      <c r="R63" s="138">
        <f>+R62+1</f>
        <v/>
      </c>
      <c r="S63" s="138">
        <f>+B60</f>
        <v/>
      </c>
    </row>
    <row r="64" customFormat="1" s="72">
      <c r="A64" s="152" t="inlineStr">
        <is>
          <t>VACANT</t>
        </is>
      </c>
      <c r="B64" s="75" t="n">
        <v>29</v>
      </c>
      <c r="C64" s="184" t="n">
        <v>2</v>
      </c>
      <c r="D64" s="184" t="n">
        <v>1</v>
      </c>
      <c r="E64" s="75" t="inlineStr">
        <is>
          <t>Remodeled</t>
        </is>
      </c>
      <c r="F64" s="75" t="inlineStr">
        <is>
          <t>Vacant-Unrented</t>
        </is>
      </c>
      <c r="G64" s="75" t="inlineStr">
        <is>
          <t>Market</t>
        </is>
      </c>
      <c r="H64" s="184" t="n">
        <v>880</v>
      </c>
      <c r="I64" s="185" t="n">
        <v>1220</v>
      </c>
      <c r="J64" s="190" t="inlineStr">
        <is>
          <t>N/A</t>
        </is>
      </c>
      <c r="K64" s="190" t="inlineStr">
        <is>
          <t>N/A</t>
        </is>
      </c>
      <c r="L64" s="142" t="inlineStr">
        <is>
          <t>N/A</t>
        </is>
      </c>
      <c r="M64" s="142" t="inlineStr">
        <is>
          <t>N/A</t>
        </is>
      </c>
      <c r="N64" s="186">
        <f>+IFERROR((M64-L64)/365*12,"N/A")</f>
        <v/>
      </c>
      <c r="O64" s="142" t="inlineStr">
        <is>
          <t>N/A</t>
        </is>
      </c>
      <c r="P64" s="138" t="n"/>
      <c r="R64" s="138">
        <f>+R63+1</f>
        <v/>
      </c>
      <c r="S64" s="138">
        <f>+B61</f>
        <v/>
      </c>
    </row>
    <row r="65" customFormat="1" s="72">
      <c r="A65" s="152" t="inlineStr">
        <is>
          <t>VACANT</t>
        </is>
      </c>
      <c r="B65" s="75" t="n">
        <v>43</v>
      </c>
      <c r="C65" s="184" t="inlineStr">
        <is>
          <t>Studio</t>
        </is>
      </c>
      <c r="D65" s="184" t="n">
        <v>1</v>
      </c>
      <c r="E65" s="75" t="inlineStr">
        <is>
          <t>Remodeled</t>
        </is>
      </c>
      <c r="F65" s="75" t="inlineStr">
        <is>
          <t>Vacant-Rented</t>
        </is>
      </c>
      <c r="G65" s="75" t="inlineStr">
        <is>
          <t>Market</t>
        </is>
      </c>
      <c r="H65" s="184" t="n">
        <v>371</v>
      </c>
      <c r="I65" s="185" t="n">
        <v>995</v>
      </c>
      <c r="J65" s="185" t="n">
        <v>975</v>
      </c>
      <c r="K65" s="185" t="n">
        <v>0</v>
      </c>
      <c r="L65" s="143" t="inlineStr">
        <is>
          <t>N/A</t>
        </is>
      </c>
      <c r="M65" s="143" t="inlineStr">
        <is>
          <t>N/A</t>
        </is>
      </c>
      <c r="N65" s="186">
        <f>+IFERROR((M65-L65)/365*12,"N/A")</f>
        <v/>
      </c>
      <c r="O65" s="143" t="inlineStr">
        <is>
          <t>N/A</t>
        </is>
      </c>
      <c r="P65" s="138" t="n"/>
      <c r="R65" s="138">
        <f>+R64+1</f>
        <v/>
      </c>
      <c r="S65" s="138">
        <f>+B62</f>
        <v/>
      </c>
    </row>
    <row r="66" customFormat="1" s="72">
      <c r="A66" s="152" t="inlineStr">
        <is>
          <t>VACANT</t>
        </is>
      </c>
      <c r="B66" s="75" t="n">
        <v>48</v>
      </c>
      <c r="C66" s="184" t="inlineStr">
        <is>
          <t>Studio</t>
        </is>
      </c>
      <c r="D66" s="184" t="n">
        <v>1</v>
      </c>
      <c r="E66" s="75" t="inlineStr">
        <is>
          <t>Remodeled</t>
        </is>
      </c>
      <c r="F66" s="75" t="inlineStr">
        <is>
          <t>Vacant-Unrented</t>
        </is>
      </c>
      <c r="G66" s="75" t="inlineStr">
        <is>
          <t>Market</t>
        </is>
      </c>
      <c r="H66" s="184" t="n">
        <v>371</v>
      </c>
      <c r="I66" s="185" t="n">
        <v>945</v>
      </c>
      <c r="J66" s="190" t="inlineStr">
        <is>
          <t>N/A</t>
        </is>
      </c>
      <c r="K66" s="190" t="inlineStr">
        <is>
          <t>N/A</t>
        </is>
      </c>
      <c r="L66" s="142" t="inlineStr">
        <is>
          <t>N/A</t>
        </is>
      </c>
      <c r="M66" s="142" t="inlineStr">
        <is>
          <t>N/A</t>
        </is>
      </c>
      <c r="N66" s="186">
        <f>+IFERROR((M66-L66)/365*12,"N/A")</f>
        <v/>
      </c>
      <c r="O66" s="142" t="inlineStr">
        <is>
          <t>N/A</t>
        </is>
      </c>
      <c r="P66" s="138" t="n"/>
      <c r="R66" s="138">
        <f>+R65+1</f>
        <v/>
      </c>
      <c r="S66" s="138">
        <f>+B63</f>
        <v/>
      </c>
    </row>
    <row r="67" customFormat="1" s="72">
      <c r="A67" s="152" t="inlineStr">
        <is>
          <t>VACANT</t>
        </is>
      </c>
      <c r="B67" s="75" t="n">
        <v>50</v>
      </c>
      <c r="C67" s="184" t="inlineStr">
        <is>
          <t>Studio</t>
        </is>
      </c>
      <c r="D67" s="184" t="n">
        <v>1</v>
      </c>
      <c r="E67" s="75" t="inlineStr">
        <is>
          <t>Remodeled</t>
        </is>
      </c>
      <c r="F67" s="75" t="inlineStr">
        <is>
          <t>Vacant-Unrented</t>
        </is>
      </c>
      <c r="G67" s="75" t="inlineStr">
        <is>
          <t>Market</t>
        </is>
      </c>
      <c r="H67" s="184" t="n">
        <v>415</v>
      </c>
      <c r="I67" s="185" t="n">
        <v>945</v>
      </c>
      <c r="J67" s="190" t="inlineStr">
        <is>
          <t>N/A</t>
        </is>
      </c>
      <c r="K67" s="190" t="inlineStr">
        <is>
          <t>N/A</t>
        </is>
      </c>
      <c r="L67" s="142" t="inlineStr">
        <is>
          <t>N/A</t>
        </is>
      </c>
      <c r="M67" s="142" t="inlineStr">
        <is>
          <t>N/A</t>
        </is>
      </c>
      <c r="N67" s="186">
        <f>+IFERROR((M67-L67)/365*12,"N/A")</f>
        <v/>
      </c>
      <c r="O67" s="142" t="inlineStr">
        <is>
          <t>N/A</t>
        </is>
      </c>
      <c r="P67" s="138" t="n"/>
      <c r="R67" s="138">
        <f>+R66+1</f>
        <v/>
      </c>
      <c r="S67" s="138">
        <f>+B64</f>
        <v/>
      </c>
    </row>
    <row r="68" customFormat="1" s="72">
      <c r="A68" s="152" t="inlineStr">
        <is>
          <t>VACANT</t>
        </is>
      </c>
      <c r="B68" s="75" t="n">
        <v>52</v>
      </c>
      <c r="C68" s="184" t="inlineStr">
        <is>
          <t>Studio</t>
        </is>
      </c>
      <c r="D68" s="184" t="n">
        <v>1</v>
      </c>
      <c r="E68" s="75" t="inlineStr">
        <is>
          <t>Remodeled</t>
        </is>
      </c>
      <c r="F68" s="75" t="inlineStr">
        <is>
          <t>Vacant-Rented</t>
        </is>
      </c>
      <c r="G68" s="75" t="inlineStr">
        <is>
          <t>Market</t>
        </is>
      </c>
      <c r="H68" s="184" t="n">
        <v>575</v>
      </c>
      <c r="I68" s="185" t="n">
        <v>965</v>
      </c>
      <c r="J68" s="185" t="n">
        <v>925</v>
      </c>
      <c r="K68" s="185" t="n">
        <v>0</v>
      </c>
      <c r="L68" s="143" t="inlineStr">
        <is>
          <t>N/A</t>
        </is>
      </c>
      <c r="M68" s="143" t="inlineStr">
        <is>
          <t>N/A</t>
        </is>
      </c>
      <c r="N68" s="186">
        <f>+IFERROR((M68-L68)/365*12,"N/A")</f>
        <v/>
      </c>
      <c r="O68" s="143" t="inlineStr">
        <is>
          <t>N/A</t>
        </is>
      </c>
      <c r="P68" s="138" t="n"/>
      <c r="R68" s="138">
        <f>+R67+1</f>
        <v/>
      </c>
      <c r="S68" s="138">
        <f>+B65</f>
        <v/>
      </c>
    </row>
    <row r="69" customFormat="1" s="72">
      <c r="A69" s="152" t="inlineStr">
        <is>
          <t>VACANT</t>
        </is>
      </c>
      <c r="B69" s="75" t="n">
        <v>53</v>
      </c>
      <c r="C69" s="184" t="inlineStr">
        <is>
          <t>Studio</t>
        </is>
      </c>
      <c r="D69" s="184" t="n">
        <v>1</v>
      </c>
      <c r="E69" s="75" t="inlineStr">
        <is>
          <t>Remodeled</t>
        </is>
      </c>
      <c r="F69" s="75" t="inlineStr">
        <is>
          <t>Vacant-Unrented</t>
        </is>
      </c>
      <c r="G69" s="75" t="inlineStr">
        <is>
          <t>Market</t>
        </is>
      </c>
      <c r="H69" s="184" t="n">
        <v>575</v>
      </c>
      <c r="I69" s="185" t="n">
        <v>965</v>
      </c>
      <c r="J69" s="190" t="inlineStr">
        <is>
          <t>N/A</t>
        </is>
      </c>
      <c r="K69" s="190" t="inlineStr">
        <is>
          <t>N/A</t>
        </is>
      </c>
      <c r="L69" s="142" t="inlineStr">
        <is>
          <t>N/A</t>
        </is>
      </c>
      <c r="M69" s="142" t="inlineStr">
        <is>
          <t>N/A</t>
        </is>
      </c>
      <c r="N69" s="186">
        <f>+IFERROR((M69-L69)/365*12,"N/A")</f>
        <v/>
      </c>
      <c r="O69" s="142" t="inlineStr">
        <is>
          <t>N/A</t>
        </is>
      </c>
      <c r="P69" s="138" t="n"/>
      <c r="R69" s="138">
        <f>+R68+1</f>
        <v/>
      </c>
      <c r="S69" s="138">
        <f>+B66</f>
        <v/>
      </c>
    </row>
    <row r="70" ht="3" customHeight="1"/>
    <row r="71">
      <c r="A71" s="151" t="inlineStr">
        <is>
          <t>Total</t>
        </is>
      </c>
      <c r="B71" s="148">
        <f>COUNTA(B6:B69)</f>
        <v/>
      </c>
      <c r="C71" s="191">
        <f>SUMIF($C$6:$C$69,"&lt;&gt;"&amp;"Studio")+COUNTIF($C$6:$C$69,"Studio")</f>
        <v/>
      </c>
      <c r="D71" s="191">
        <f>SUM(D6:D69)</f>
        <v/>
      </c>
      <c r="E71" s="148" t="inlineStr">
        <is>
          <t>N/A</t>
        </is>
      </c>
      <c r="F71" s="148" t="inlineStr">
        <is>
          <t>N/A</t>
        </is>
      </c>
      <c r="G71" s="148" t="inlineStr">
        <is>
          <t>N/A</t>
        </is>
      </c>
      <c r="H71" s="191">
        <f>SUM(H6:H70)</f>
        <v/>
      </c>
      <c r="I71" s="192">
        <f>SUM(I6:I70)</f>
        <v/>
      </c>
      <c r="J71" s="192">
        <f>SUM(J6:J70)</f>
        <v/>
      </c>
      <c r="K71" s="192">
        <f>SUM(K6:K70)</f>
        <v/>
      </c>
      <c r="L71" s="150" t="inlineStr">
        <is>
          <t>N/A</t>
        </is>
      </c>
      <c r="M71" s="150" t="inlineStr">
        <is>
          <t>N/A</t>
        </is>
      </c>
      <c r="N71" s="150" t="inlineStr">
        <is>
          <t>N/A</t>
        </is>
      </c>
      <c r="O71" s="150" t="inlineStr">
        <is>
          <t>N/A</t>
        </is>
      </c>
      <c r="P71" s="138" t="n"/>
      <c r="R71" s="138" t="inlineStr">
        <is>
          <t>N/A</t>
        </is>
      </c>
      <c r="S71" s="138">
        <f>+B67</f>
        <v/>
      </c>
      <c r="T71" s="136">
        <f>R71=S71</f>
        <v/>
      </c>
    </row>
    <row r="72">
      <c r="A72" s="154" t="inlineStr">
        <is>
          <t>Average</t>
        </is>
      </c>
      <c r="B72" s="157" t="inlineStr">
        <is>
          <t>N/A</t>
        </is>
      </c>
      <c r="C72" s="193" t="inlineStr">
        <is>
          <t>N/A</t>
        </is>
      </c>
      <c r="D72" s="193" t="inlineStr">
        <is>
          <t>N/A</t>
        </is>
      </c>
      <c r="E72" s="157" t="inlineStr">
        <is>
          <t>N/A</t>
        </is>
      </c>
      <c r="F72" s="157" t="inlineStr">
        <is>
          <t>N/A</t>
        </is>
      </c>
      <c r="G72" s="157" t="inlineStr">
        <is>
          <t>N/A</t>
        </is>
      </c>
      <c r="H72" s="193">
        <f>+IFERROR(H$71/$B$71,"N/A")</f>
        <v/>
      </c>
      <c r="I72" s="194">
        <f>+IFERROR(I$71/$B$71,"N/A")</f>
        <v/>
      </c>
      <c r="J72" s="194">
        <f>+IFERROR(J$71/$B$71,"N/A")</f>
        <v/>
      </c>
      <c r="K72" s="194">
        <f>+IFERROR(K$71/$B$71,"N/A")</f>
        <v/>
      </c>
      <c r="L72" s="159" t="inlineStr">
        <is>
          <t>N/A</t>
        </is>
      </c>
      <c r="M72" s="159" t="inlineStr">
        <is>
          <t>N/A</t>
        </is>
      </c>
      <c r="N72" s="195">
        <f>AVERAGE($N$6:$N$70)</f>
        <v/>
      </c>
      <c r="O72" s="159" t="inlineStr">
        <is>
          <t>N/A</t>
        </is>
      </c>
      <c r="P72" s="138" t="n"/>
      <c r="R72" s="138" t="inlineStr">
        <is>
          <t>N/A</t>
        </is>
      </c>
      <c r="S72" s="138">
        <f>+B68</f>
        <v/>
      </c>
      <c r="T72" s="136">
        <f>R72=S72</f>
        <v/>
      </c>
    </row>
    <row r="73">
      <c r="P73" s="138" t="n"/>
      <c r="R73" s="138" t="inlineStr">
        <is>
          <t>N/A</t>
        </is>
      </c>
      <c r="S73" s="138">
        <f>+B69</f>
        <v/>
      </c>
      <c r="T73" s="136">
        <f>R73=S73</f>
        <v/>
      </c>
    </row>
    <row r="74">
      <c r="A74" s="76" t="n"/>
      <c r="B74" s="76" t="n"/>
      <c r="C74" s="76" t="n"/>
      <c r="D74" s="76" t="n"/>
      <c r="E74" s="76" t="n"/>
      <c r="F74" s="70" t="n"/>
      <c r="G74" s="70" t="n"/>
      <c r="H74" s="71" t="n"/>
      <c r="I74" s="82" t="n"/>
      <c r="J74" s="82">
        <f>+I71-J71</f>
        <v/>
      </c>
      <c r="K74" s="82" t="n"/>
      <c r="L74" s="196" t="n"/>
      <c r="M74" s="196" t="n"/>
      <c r="N74" s="76" t="n"/>
      <c r="O74" s="196" t="n"/>
    </row>
    <row r="75">
      <c r="J75" s="183">
        <f>+J74/I71</f>
        <v/>
      </c>
    </row>
  </sheetData>
  <autoFilter ref="A5:T69">
    <sortState ref="A6:T69">
      <sortCondition ref="L5:L6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axlsx</dc:creator>
  <dcterms:created xsi:type="dcterms:W3CDTF">2018-12-07T20:46:20Z</dcterms:created>
  <dcterms:modified xsi:type="dcterms:W3CDTF">2025-03-07T13:38:31Z</dcterms:modified>
  <cp:lastModifiedBy>Matt Borgeson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