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Desktop\Dusty\29th Street Capital\Dispositions\1408 Casitas\DD\financials\"/>
    </mc:Choice>
  </mc:AlternateContent>
  <xr:revisionPtr revIDLastSave="0" documentId="8_{578E5565-796A-4223-A9EB-2EC0911605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408 Casitas" sheetId="1" r:id="rId1"/>
  </sheets>
  <definedNames>
    <definedName name="_xlnm.Print_Titles" localSheetId="0">'1408 Casitas'!$7:$7</definedName>
  </definedNames>
  <calcPr calcId="181029" iterate="1" iterateDelta="1.0000000000000001E-5" calcOnSave="0"/>
</workbook>
</file>

<file path=xl/calcChain.xml><?xml version="1.0" encoding="utf-8"?>
<calcChain xmlns="http://schemas.openxmlformats.org/spreadsheetml/2006/main">
  <c r="T203" i="1" l="1"/>
  <c r="S203" i="1"/>
  <c r="R203" i="1"/>
  <c r="T201" i="1"/>
  <c r="S201" i="1"/>
  <c r="R201" i="1"/>
  <c r="T199" i="1"/>
  <c r="S199" i="1"/>
  <c r="R199" i="1"/>
  <c r="W197" i="1"/>
  <c r="E197" i="1" s="1"/>
  <c r="V197" i="1"/>
  <c r="D197" i="1" s="1"/>
  <c r="U197" i="1"/>
  <c r="C197" i="1" s="1"/>
  <c r="T197" i="1"/>
  <c r="S197" i="1"/>
  <c r="R197" i="1"/>
  <c r="AG196" i="1"/>
  <c r="AG197" i="1" s="1"/>
  <c r="O197" i="1" s="1"/>
  <c r="AF196" i="1"/>
  <c r="AF197" i="1" s="1"/>
  <c r="N197" i="1" s="1"/>
  <c r="AE196" i="1"/>
  <c r="AE197" i="1" s="1"/>
  <c r="M197" i="1" s="1"/>
  <c r="AD196" i="1"/>
  <c r="AD197" i="1" s="1"/>
  <c r="L197" i="1" s="1"/>
  <c r="AC196" i="1"/>
  <c r="AC197" i="1" s="1"/>
  <c r="K197" i="1" s="1"/>
  <c r="AB196" i="1"/>
  <c r="AB197" i="1" s="1"/>
  <c r="J197" i="1" s="1"/>
  <c r="AA196" i="1"/>
  <c r="AA197" i="1" s="1"/>
  <c r="I197" i="1" s="1"/>
  <c r="Z196" i="1"/>
  <c r="Z197" i="1" s="1"/>
  <c r="H197" i="1" s="1"/>
  <c r="Y196" i="1"/>
  <c r="Y197" i="1" s="1"/>
  <c r="G197" i="1" s="1"/>
  <c r="X196" i="1"/>
  <c r="X197" i="1" s="1"/>
  <c r="F197" i="1" s="1"/>
  <c r="W196" i="1"/>
  <c r="V196" i="1"/>
  <c r="U196" i="1"/>
  <c r="AB193" i="1"/>
  <c r="J193" i="1" s="1"/>
  <c r="T193" i="1"/>
  <c r="S193" i="1"/>
  <c r="R193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AG191" i="1"/>
  <c r="AF191" i="1"/>
  <c r="AE191" i="1"/>
  <c r="AD191" i="1"/>
  <c r="AC191" i="1"/>
  <c r="AB191" i="1"/>
  <c r="AA191" i="1"/>
  <c r="Z191" i="1"/>
  <c r="Z193" i="1" s="1"/>
  <c r="H193" i="1" s="1"/>
  <c r="Y191" i="1"/>
  <c r="X191" i="1"/>
  <c r="W191" i="1"/>
  <c r="V191" i="1"/>
  <c r="U191" i="1"/>
  <c r="AG190" i="1"/>
  <c r="AG193" i="1" s="1"/>
  <c r="O193" i="1" s="1"/>
  <c r="AF190" i="1"/>
  <c r="AF193" i="1" s="1"/>
  <c r="N193" i="1" s="1"/>
  <c r="AE190" i="1"/>
  <c r="AD190" i="1"/>
  <c r="AD193" i="1" s="1"/>
  <c r="L193" i="1" s="1"/>
  <c r="AC190" i="1"/>
  <c r="AC193" i="1" s="1"/>
  <c r="K193" i="1" s="1"/>
  <c r="AB190" i="1"/>
  <c r="AA190" i="1"/>
  <c r="Z190" i="1"/>
  <c r="Y190" i="1"/>
  <c r="Y193" i="1" s="1"/>
  <c r="G193" i="1" s="1"/>
  <c r="X190" i="1"/>
  <c r="X193" i="1" s="1"/>
  <c r="F193" i="1" s="1"/>
  <c r="W190" i="1"/>
  <c r="V190" i="1"/>
  <c r="U190" i="1"/>
  <c r="X187" i="1"/>
  <c r="F187" i="1" s="1"/>
  <c r="V187" i="1"/>
  <c r="D187" i="1" s="1"/>
  <c r="T187" i="1"/>
  <c r="S187" i="1"/>
  <c r="R187" i="1"/>
  <c r="AG186" i="1"/>
  <c r="AG187" i="1" s="1"/>
  <c r="O187" i="1" s="1"/>
  <c r="AF186" i="1"/>
  <c r="AF187" i="1" s="1"/>
  <c r="N187" i="1" s="1"/>
  <c r="AE186" i="1"/>
  <c r="AE187" i="1" s="1"/>
  <c r="M187" i="1" s="1"/>
  <c r="AD186" i="1"/>
  <c r="AD187" i="1" s="1"/>
  <c r="L187" i="1" s="1"/>
  <c r="AC186" i="1"/>
  <c r="AC187" i="1" s="1"/>
  <c r="K187" i="1" s="1"/>
  <c r="AB186" i="1"/>
  <c r="AA186" i="1"/>
  <c r="AA187" i="1" s="1"/>
  <c r="I187" i="1" s="1"/>
  <c r="Z186" i="1"/>
  <c r="Y186" i="1"/>
  <c r="Y199" i="1" s="1"/>
  <c r="G199" i="1" s="1"/>
  <c r="X186" i="1"/>
  <c r="X199" i="1" s="1"/>
  <c r="F199" i="1" s="1"/>
  <c r="W186" i="1"/>
  <c r="V186" i="1"/>
  <c r="V199" i="1" s="1"/>
  <c r="D199" i="1" s="1"/>
  <c r="U186" i="1"/>
  <c r="U187" i="1" s="1"/>
  <c r="C187" i="1" s="1"/>
  <c r="T182" i="1"/>
  <c r="S182" i="1"/>
  <c r="R182" i="1"/>
  <c r="AA180" i="1"/>
  <c r="I180" i="1" s="1"/>
  <c r="T180" i="1"/>
  <c r="S180" i="1"/>
  <c r="R180" i="1"/>
  <c r="AG179" i="1"/>
  <c r="AF179" i="1"/>
  <c r="AE179" i="1"/>
  <c r="AD179" i="1"/>
  <c r="AC179" i="1"/>
  <c r="AB179" i="1"/>
  <c r="AA179" i="1"/>
  <c r="Z179" i="1"/>
  <c r="Y179" i="1"/>
  <c r="Y180" i="1" s="1"/>
  <c r="G180" i="1" s="1"/>
  <c r="X179" i="1"/>
  <c r="X180" i="1" s="1"/>
  <c r="F180" i="1" s="1"/>
  <c r="W179" i="1"/>
  <c r="V179" i="1"/>
  <c r="U179" i="1"/>
  <c r="AG178" i="1"/>
  <c r="AF178" i="1"/>
  <c r="AE178" i="1"/>
  <c r="AD178" i="1"/>
  <c r="AC178" i="1"/>
  <c r="AB178" i="1"/>
  <c r="AA178" i="1"/>
  <c r="Z178" i="1"/>
  <c r="Y178" i="1"/>
  <c r="X178" i="1"/>
  <c r="W178" i="1"/>
  <c r="W180" i="1" s="1"/>
  <c r="E180" i="1" s="1"/>
  <c r="V178" i="1"/>
  <c r="U178" i="1"/>
  <c r="U180" i="1" s="1"/>
  <c r="C180" i="1" s="1"/>
  <c r="AG177" i="1"/>
  <c r="AF177" i="1"/>
  <c r="AE177" i="1"/>
  <c r="AD177" i="1"/>
  <c r="AC177" i="1"/>
  <c r="AB177" i="1"/>
  <c r="AB180" i="1" s="1"/>
  <c r="J180" i="1" s="1"/>
  <c r="AA177" i="1"/>
  <c r="Z177" i="1"/>
  <c r="Y177" i="1"/>
  <c r="X177" i="1"/>
  <c r="W177" i="1"/>
  <c r="V177" i="1"/>
  <c r="U177" i="1"/>
  <c r="T174" i="1"/>
  <c r="S174" i="1"/>
  <c r="R174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AG160" i="1"/>
  <c r="AF160" i="1"/>
  <c r="AE160" i="1"/>
  <c r="AD160" i="1"/>
  <c r="AC160" i="1"/>
  <c r="AC174" i="1" s="1"/>
  <c r="K174" i="1" s="1"/>
  <c r="AB160" i="1"/>
  <c r="AA160" i="1"/>
  <c r="Z160" i="1"/>
  <c r="Y160" i="1"/>
  <c r="X160" i="1"/>
  <c r="W160" i="1"/>
  <c r="V160" i="1"/>
  <c r="U160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5" i="1"/>
  <c r="S155" i="1"/>
  <c r="R155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AG149" i="1"/>
  <c r="AF149" i="1"/>
  <c r="AF155" i="1" s="1"/>
  <c r="N155" i="1" s="1"/>
  <c r="AE149" i="1"/>
  <c r="AD149" i="1"/>
  <c r="AC149" i="1"/>
  <c r="AB149" i="1"/>
  <c r="AB155" i="1" s="1"/>
  <c r="J155" i="1" s="1"/>
  <c r="AA149" i="1"/>
  <c r="Z149" i="1"/>
  <c r="Y149" i="1"/>
  <c r="X149" i="1"/>
  <c r="W149" i="1"/>
  <c r="V149" i="1"/>
  <c r="U149" i="1"/>
  <c r="T146" i="1"/>
  <c r="S146" i="1"/>
  <c r="R146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AG144" i="1"/>
  <c r="AF144" i="1"/>
  <c r="AE144" i="1"/>
  <c r="AD144" i="1"/>
  <c r="AC144" i="1"/>
  <c r="AB144" i="1"/>
  <c r="AA144" i="1"/>
  <c r="AA146" i="1" s="1"/>
  <c r="I146" i="1" s="1"/>
  <c r="Z144" i="1"/>
  <c r="Y144" i="1"/>
  <c r="X144" i="1"/>
  <c r="W144" i="1"/>
  <c r="V144" i="1"/>
  <c r="U144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AG139" i="1"/>
  <c r="AF139" i="1"/>
  <c r="AE139" i="1"/>
  <c r="AE146" i="1" s="1"/>
  <c r="M146" i="1" s="1"/>
  <c r="AD139" i="1"/>
  <c r="AC139" i="1"/>
  <c r="AB139" i="1"/>
  <c r="AA139" i="1"/>
  <c r="Z139" i="1"/>
  <c r="Y139" i="1"/>
  <c r="X139" i="1"/>
  <c r="W139" i="1"/>
  <c r="V139" i="1"/>
  <c r="U139" i="1"/>
  <c r="T136" i="1"/>
  <c r="S136" i="1"/>
  <c r="R136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AG116" i="1"/>
  <c r="AF116" i="1"/>
  <c r="AE116" i="1"/>
  <c r="AD116" i="1"/>
  <c r="AC116" i="1"/>
  <c r="AB116" i="1"/>
  <c r="AA116" i="1"/>
  <c r="AA136" i="1" s="1"/>
  <c r="I136" i="1" s="1"/>
  <c r="Z116" i="1"/>
  <c r="Y116" i="1"/>
  <c r="X116" i="1"/>
  <c r="W116" i="1"/>
  <c r="V116" i="1"/>
  <c r="U116" i="1"/>
  <c r="T113" i="1"/>
  <c r="S113" i="1"/>
  <c r="R113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AG106" i="1"/>
  <c r="AF106" i="1"/>
  <c r="AF113" i="1" s="1"/>
  <c r="N113" i="1" s="1"/>
  <c r="AE106" i="1"/>
  <c r="AD106" i="1"/>
  <c r="AC106" i="1"/>
  <c r="AB106" i="1"/>
  <c r="AB113" i="1" s="1"/>
  <c r="J113" i="1" s="1"/>
  <c r="AA106" i="1"/>
  <c r="Z106" i="1"/>
  <c r="Y106" i="1"/>
  <c r="X106" i="1"/>
  <c r="W106" i="1"/>
  <c r="V106" i="1"/>
  <c r="U106" i="1"/>
  <c r="T103" i="1"/>
  <c r="S103" i="1"/>
  <c r="R103" i="1"/>
  <c r="T101" i="1"/>
  <c r="S101" i="1"/>
  <c r="R101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AG99" i="1"/>
  <c r="AF99" i="1"/>
  <c r="AE99" i="1"/>
  <c r="AE101" i="1" s="1"/>
  <c r="M101" i="1" s="1"/>
  <c r="AD99" i="1"/>
  <c r="AC99" i="1"/>
  <c r="AB99" i="1"/>
  <c r="AA99" i="1"/>
  <c r="Z99" i="1"/>
  <c r="Y99" i="1"/>
  <c r="X99" i="1"/>
  <c r="W99" i="1"/>
  <c r="V99" i="1"/>
  <c r="U99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AG97" i="1"/>
  <c r="AG101" i="1" s="1"/>
  <c r="O101" i="1" s="1"/>
  <c r="AF97" i="1"/>
  <c r="AE97" i="1"/>
  <c r="AD97" i="1"/>
  <c r="AC97" i="1"/>
  <c r="AB97" i="1"/>
  <c r="AA97" i="1"/>
  <c r="Z97" i="1"/>
  <c r="Z101" i="1" s="1"/>
  <c r="H101" i="1" s="1"/>
  <c r="Y97" i="1"/>
  <c r="Y101" i="1" s="1"/>
  <c r="G101" i="1" s="1"/>
  <c r="X97" i="1"/>
  <c r="W97" i="1"/>
  <c r="V97" i="1"/>
  <c r="U97" i="1"/>
  <c r="U101" i="1" s="1"/>
  <c r="C101" i="1" s="1"/>
  <c r="T94" i="1"/>
  <c r="S94" i="1"/>
  <c r="R94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AG91" i="1"/>
  <c r="AF91" i="1"/>
  <c r="AE91" i="1"/>
  <c r="AE94" i="1" s="1"/>
  <c r="M94" i="1" s="1"/>
  <c r="AD91" i="1"/>
  <c r="AD94" i="1" s="1"/>
  <c r="L94" i="1" s="1"/>
  <c r="AC91" i="1"/>
  <c r="AB91" i="1"/>
  <c r="AA91" i="1"/>
  <c r="Z91" i="1"/>
  <c r="Y91" i="1"/>
  <c r="X91" i="1"/>
  <c r="W91" i="1"/>
  <c r="W94" i="1" s="1"/>
  <c r="E94" i="1" s="1"/>
  <c r="V91" i="1"/>
  <c r="V94" i="1" s="1"/>
  <c r="D94" i="1" s="1"/>
  <c r="U91" i="1"/>
  <c r="T88" i="1"/>
  <c r="S88" i="1"/>
  <c r="R88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AG82" i="1"/>
  <c r="AF82" i="1"/>
  <c r="AE82" i="1"/>
  <c r="AD82" i="1"/>
  <c r="AC82" i="1"/>
  <c r="AB82" i="1"/>
  <c r="AA82" i="1"/>
  <c r="AA88" i="1" s="1"/>
  <c r="I88" i="1" s="1"/>
  <c r="Z82" i="1"/>
  <c r="Y82" i="1"/>
  <c r="X82" i="1"/>
  <c r="W82" i="1"/>
  <c r="V82" i="1"/>
  <c r="U82" i="1"/>
  <c r="Y78" i="1"/>
  <c r="G78" i="1" s="1"/>
  <c r="T78" i="1"/>
  <c r="S78" i="1"/>
  <c r="R78" i="1"/>
  <c r="AG77" i="1"/>
  <c r="AF77" i="1"/>
  <c r="AE77" i="1"/>
  <c r="AD77" i="1"/>
  <c r="AD182" i="1" s="1"/>
  <c r="L182" i="1" s="1"/>
  <c r="AC77" i="1"/>
  <c r="AB77" i="1"/>
  <c r="AA77" i="1"/>
  <c r="Z77" i="1"/>
  <c r="Y77" i="1"/>
  <c r="X77" i="1"/>
  <c r="W77" i="1"/>
  <c r="V77" i="1"/>
  <c r="U77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AG71" i="1"/>
  <c r="AF71" i="1"/>
  <c r="AE71" i="1"/>
  <c r="AD71" i="1"/>
  <c r="AC71" i="1"/>
  <c r="AB71" i="1"/>
  <c r="AB201" i="1" s="1"/>
  <c r="J201" i="1" s="1"/>
  <c r="AA71" i="1"/>
  <c r="Z71" i="1"/>
  <c r="Y71" i="1"/>
  <c r="X71" i="1"/>
  <c r="W71" i="1"/>
  <c r="V71" i="1"/>
  <c r="U71" i="1"/>
  <c r="T66" i="1"/>
  <c r="S66" i="1"/>
  <c r="R66" i="1"/>
  <c r="T64" i="1"/>
  <c r="S64" i="1"/>
  <c r="R64" i="1"/>
  <c r="T62" i="1"/>
  <c r="S62" i="1"/>
  <c r="R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AG59" i="1"/>
  <c r="AF59" i="1"/>
  <c r="AE59" i="1"/>
  <c r="AD59" i="1"/>
  <c r="AC59" i="1"/>
  <c r="AB59" i="1"/>
  <c r="AA59" i="1"/>
  <c r="Z59" i="1"/>
  <c r="Y59" i="1"/>
  <c r="X59" i="1"/>
  <c r="W59" i="1"/>
  <c r="V59" i="1"/>
  <c r="V62" i="1" s="1"/>
  <c r="D62" i="1" s="1"/>
  <c r="U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AG57" i="1"/>
  <c r="AG62" i="1" s="1"/>
  <c r="O62" i="1" s="1"/>
  <c r="AF57" i="1"/>
  <c r="AE57" i="1"/>
  <c r="AD57" i="1"/>
  <c r="AC57" i="1"/>
  <c r="AB57" i="1"/>
  <c r="AA57" i="1"/>
  <c r="AA62" i="1" s="1"/>
  <c r="I62" i="1" s="1"/>
  <c r="Z57" i="1"/>
  <c r="Y57" i="1"/>
  <c r="Y62" i="1" s="1"/>
  <c r="G62" i="1" s="1"/>
  <c r="X57" i="1"/>
  <c r="W57" i="1"/>
  <c r="W62" i="1" s="1"/>
  <c r="E62" i="1" s="1"/>
  <c r="V57" i="1"/>
  <c r="U57" i="1"/>
  <c r="T54" i="1"/>
  <c r="S54" i="1"/>
  <c r="R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AG48" i="1"/>
  <c r="AG54" i="1" s="1"/>
  <c r="O54" i="1" s="1"/>
  <c r="AF48" i="1"/>
  <c r="AE48" i="1"/>
  <c r="AD48" i="1"/>
  <c r="AD54" i="1" s="1"/>
  <c r="L54" i="1" s="1"/>
  <c r="AC48" i="1"/>
  <c r="AB48" i="1"/>
  <c r="AA48" i="1"/>
  <c r="Z48" i="1"/>
  <c r="Y48" i="1"/>
  <c r="Y54" i="1" s="1"/>
  <c r="G54" i="1" s="1"/>
  <c r="X48" i="1"/>
  <c r="W48" i="1"/>
  <c r="V48" i="1"/>
  <c r="V54" i="1" s="1"/>
  <c r="D54" i="1" s="1"/>
  <c r="U48" i="1"/>
  <c r="U54" i="1" s="1"/>
  <c r="C54" i="1" s="1"/>
  <c r="T45" i="1"/>
  <c r="S45" i="1"/>
  <c r="R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AG37" i="1"/>
  <c r="AG45" i="1" s="1"/>
  <c r="O45" i="1" s="1"/>
  <c r="AF37" i="1"/>
  <c r="AE37" i="1"/>
  <c r="AD37" i="1"/>
  <c r="AC37" i="1"/>
  <c r="AB37" i="1"/>
  <c r="AA37" i="1"/>
  <c r="Z37" i="1"/>
  <c r="Y37" i="1"/>
  <c r="Y45" i="1" s="1"/>
  <c r="G45" i="1" s="1"/>
  <c r="X37" i="1"/>
  <c r="W37" i="1"/>
  <c r="V37" i="1"/>
  <c r="U37" i="1"/>
  <c r="T34" i="1"/>
  <c r="S34" i="1"/>
  <c r="R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U34" i="1" s="1"/>
  <c r="C34" i="1" s="1"/>
  <c r="T23" i="1"/>
  <c r="S23" i="1"/>
  <c r="R23" i="1"/>
  <c r="T21" i="1"/>
  <c r="S21" i="1"/>
  <c r="R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G16" i="1"/>
  <c r="AF16" i="1"/>
  <c r="AE16" i="1"/>
  <c r="AD16" i="1"/>
  <c r="AD21" i="1" s="1"/>
  <c r="L21" i="1" s="1"/>
  <c r="AC16" i="1"/>
  <c r="AC21" i="1" s="1"/>
  <c r="K21" i="1" s="1"/>
  <c r="AB16" i="1"/>
  <c r="AA16" i="1"/>
  <c r="Z16" i="1"/>
  <c r="Z21" i="1" s="1"/>
  <c r="H21" i="1" s="1"/>
  <c r="Y16" i="1"/>
  <c r="X16" i="1"/>
  <c r="W16" i="1"/>
  <c r="V16" i="1"/>
  <c r="U16" i="1"/>
  <c r="U21" i="1" s="1"/>
  <c r="C21" i="1" s="1"/>
  <c r="T13" i="1"/>
  <c r="S13" i="1"/>
  <c r="R13" i="1"/>
  <c r="AG12" i="1"/>
  <c r="AF12" i="1"/>
  <c r="AE12" i="1"/>
  <c r="AD12" i="1"/>
  <c r="AC12" i="1"/>
  <c r="AB12" i="1"/>
  <c r="AA12" i="1"/>
  <c r="Z12" i="1"/>
  <c r="Y12" i="1"/>
  <c r="X12" i="1"/>
  <c r="X13" i="1" s="1"/>
  <c r="F13" i="1" s="1"/>
  <c r="W12" i="1"/>
  <c r="V12" i="1"/>
  <c r="U12" i="1"/>
  <c r="AG11" i="1"/>
  <c r="AF11" i="1"/>
  <c r="AE11" i="1"/>
  <c r="AD11" i="1"/>
  <c r="AC11" i="1"/>
  <c r="AC23" i="1" s="1"/>
  <c r="K23" i="1" s="1"/>
  <c r="AB11" i="1"/>
  <c r="AA11" i="1"/>
  <c r="Z11" i="1"/>
  <c r="Y11" i="1"/>
  <c r="X11" i="1"/>
  <c r="W11" i="1"/>
  <c r="V11" i="1"/>
  <c r="U11" i="1"/>
  <c r="Y23" i="1" l="1"/>
  <c r="G23" i="1" s="1"/>
  <c r="Y64" i="1"/>
  <c r="G64" i="1" s="1"/>
  <c r="AG64" i="1"/>
  <c r="O64" i="1" s="1"/>
  <c r="W45" i="1"/>
  <c r="E45" i="1" s="1"/>
  <c r="AE45" i="1"/>
  <c r="M45" i="1" s="1"/>
  <c r="AB54" i="1"/>
  <c r="J54" i="1" s="1"/>
  <c r="AE62" i="1"/>
  <c r="M62" i="1" s="1"/>
  <c r="Z182" i="1"/>
  <c r="H182" i="1" s="1"/>
  <c r="Y103" i="1"/>
  <c r="G103" i="1" s="1"/>
  <c r="AG88" i="1"/>
  <c r="O88" i="1" s="1"/>
  <c r="U94" i="1"/>
  <c r="C94" i="1" s="1"/>
  <c r="AC94" i="1"/>
  <c r="K94" i="1" s="1"/>
  <c r="X101" i="1"/>
  <c r="F101" i="1" s="1"/>
  <c r="Z113" i="1"/>
  <c r="H113" i="1" s="1"/>
  <c r="Y136" i="1"/>
  <c r="G136" i="1" s="1"/>
  <c r="AG136" i="1"/>
  <c r="O136" i="1" s="1"/>
  <c r="Z146" i="1"/>
  <c r="H146" i="1" s="1"/>
  <c r="Y155" i="1"/>
  <c r="G155" i="1" s="1"/>
  <c r="AG155" i="1"/>
  <c r="O155" i="1" s="1"/>
  <c r="U174" i="1"/>
  <c r="C174" i="1" s="1"/>
  <c r="Z180" i="1"/>
  <c r="H180" i="1" s="1"/>
  <c r="W199" i="1"/>
  <c r="E199" i="1" s="1"/>
  <c r="W193" i="1"/>
  <c r="E193" i="1" s="1"/>
  <c r="AE193" i="1"/>
  <c r="M193" i="1" s="1"/>
  <c r="V66" i="1"/>
  <c r="D66" i="1" s="1"/>
  <c r="AA203" i="1"/>
  <c r="I203" i="1" s="1"/>
  <c r="AG23" i="1"/>
  <c r="O23" i="1" s="1"/>
  <c r="AB203" i="1"/>
  <c r="J203" i="1" s="1"/>
  <c r="AB13" i="1"/>
  <c r="J13" i="1" s="1"/>
  <c r="AB21" i="1"/>
  <c r="J21" i="1" s="1"/>
  <c r="Z64" i="1"/>
  <c r="H64" i="1" s="1"/>
  <c r="X45" i="1"/>
  <c r="F45" i="1" s="1"/>
  <c r="AF45" i="1"/>
  <c r="N45" i="1" s="1"/>
  <c r="AC54" i="1"/>
  <c r="K54" i="1" s="1"/>
  <c r="X62" i="1"/>
  <c r="F62" i="1" s="1"/>
  <c r="AF62" i="1"/>
  <c r="N62" i="1" s="1"/>
  <c r="AA182" i="1"/>
  <c r="I182" i="1" s="1"/>
  <c r="Z103" i="1"/>
  <c r="H103" i="1" s="1"/>
  <c r="AB103" i="1"/>
  <c r="J103" i="1" s="1"/>
  <c r="AA113" i="1"/>
  <c r="I113" i="1" s="1"/>
  <c r="Z136" i="1"/>
  <c r="H136" i="1" s="1"/>
  <c r="Z155" i="1"/>
  <c r="H155" i="1" s="1"/>
  <c r="AC155" i="1"/>
  <c r="K155" i="1" s="1"/>
  <c r="AA155" i="1"/>
  <c r="I155" i="1" s="1"/>
  <c r="V174" i="1"/>
  <c r="D174" i="1" s="1"/>
  <c r="W187" i="1"/>
  <c r="E187" i="1" s="1"/>
  <c r="Z45" i="1"/>
  <c r="H45" i="1" s="1"/>
  <c r="W54" i="1"/>
  <c r="E54" i="1" s="1"/>
  <c r="AE54" i="1"/>
  <c r="M54" i="1" s="1"/>
  <c r="AF54" i="1"/>
  <c r="N54" i="1" s="1"/>
  <c r="Z62" i="1"/>
  <c r="H62" i="1" s="1"/>
  <c r="U201" i="1"/>
  <c r="C201" i="1" s="1"/>
  <c r="AC201" i="1"/>
  <c r="K201" i="1" s="1"/>
  <c r="AC78" i="1"/>
  <c r="K78" i="1" s="1"/>
  <c r="AB88" i="1"/>
  <c r="J88" i="1" s="1"/>
  <c r="AF103" i="1"/>
  <c r="N103" i="1" s="1"/>
  <c r="X94" i="1"/>
  <c r="F94" i="1" s="1"/>
  <c r="AF94" i="1"/>
  <c r="N94" i="1" s="1"/>
  <c r="AA101" i="1"/>
  <c r="I101" i="1" s="1"/>
  <c r="U113" i="1"/>
  <c r="C113" i="1" s="1"/>
  <c r="AC113" i="1"/>
  <c r="K113" i="1" s="1"/>
  <c r="AB136" i="1"/>
  <c r="J136" i="1" s="1"/>
  <c r="U146" i="1"/>
  <c r="C146" i="1" s="1"/>
  <c r="AC146" i="1"/>
  <c r="K146" i="1" s="1"/>
  <c r="X174" i="1"/>
  <c r="F174" i="1" s="1"/>
  <c r="AC180" i="1"/>
  <c r="K180" i="1" s="1"/>
  <c r="Z199" i="1"/>
  <c r="H199" i="1" s="1"/>
  <c r="Y187" i="1"/>
  <c r="G187" i="1" s="1"/>
  <c r="V21" i="1"/>
  <c r="D21" i="1" s="1"/>
  <c r="AB34" i="1"/>
  <c r="J34" i="1" s="1"/>
  <c r="W21" i="1"/>
  <c r="E21" i="1" s="1"/>
  <c r="U64" i="1"/>
  <c r="C64" i="1" s="1"/>
  <c r="Y34" i="1"/>
  <c r="G34" i="1" s="1"/>
  <c r="AA45" i="1"/>
  <c r="I45" i="1" s="1"/>
  <c r="X54" i="1"/>
  <c r="F54" i="1" s="1"/>
  <c r="V78" i="1"/>
  <c r="D78" i="1" s="1"/>
  <c r="AD201" i="1"/>
  <c r="L201" i="1" s="1"/>
  <c r="U88" i="1"/>
  <c r="C88" i="1" s="1"/>
  <c r="AC88" i="1"/>
  <c r="K88" i="1" s="1"/>
  <c r="Y94" i="1"/>
  <c r="G94" i="1" s="1"/>
  <c r="AG94" i="1"/>
  <c r="O94" i="1" s="1"/>
  <c r="AB101" i="1"/>
  <c r="J101" i="1" s="1"/>
  <c r="V113" i="1"/>
  <c r="D113" i="1" s="1"/>
  <c r="AD113" i="1"/>
  <c r="L113" i="1" s="1"/>
  <c r="U136" i="1"/>
  <c r="C136" i="1" s="1"/>
  <c r="AC136" i="1"/>
  <c r="K136" i="1" s="1"/>
  <c r="V146" i="1"/>
  <c r="D146" i="1" s="1"/>
  <c r="AD146" i="1"/>
  <c r="L146" i="1" s="1"/>
  <c r="AB146" i="1"/>
  <c r="J146" i="1" s="1"/>
  <c r="U155" i="1"/>
  <c r="C155" i="1" s="1"/>
  <c r="Y174" i="1"/>
  <c r="G174" i="1" s="1"/>
  <c r="AG174" i="1"/>
  <c r="O174" i="1" s="1"/>
  <c r="AF174" i="1"/>
  <c r="N174" i="1" s="1"/>
  <c r="V180" i="1"/>
  <c r="D180" i="1" s="1"/>
  <c r="AD180" i="1"/>
  <c r="L180" i="1" s="1"/>
  <c r="AG180" i="1"/>
  <c r="O180" i="1" s="1"/>
  <c r="Z187" i="1"/>
  <c r="H187" i="1" s="1"/>
  <c r="AA193" i="1"/>
  <c r="I193" i="1" s="1"/>
  <c r="AA64" i="1"/>
  <c r="I64" i="1" s="1"/>
  <c r="AE174" i="1"/>
  <c r="M174" i="1" s="1"/>
  <c r="X21" i="1"/>
  <c r="F21" i="1" s="1"/>
  <c r="AF21" i="1"/>
  <c r="N21" i="1" s="1"/>
  <c r="V34" i="1"/>
  <c r="D34" i="1" s="1"/>
  <c r="AD34" i="1"/>
  <c r="L34" i="1" s="1"/>
  <c r="AG34" i="1"/>
  <c r="O34" i="1" s="1"/>
  <c r="AB45" i="1"/>
  <c r="J45" i="1" s="1"/>
  <c r="Y66" i="1"/>
  <c r="G66" i="1" s="1"/>
  <c r="AB62" i="1"/>
  <c r="J62" i="1" s="1"/>
  <c r="W182" i="1"/>
  <c r="E182" i="1" s="1"/>
  <c r="AE201" i="1"/>
  <c r="M201" i="1" s="1"/>
  <c r="V88" i="1"/>
  <c r="D88" i="1" s="1"/>
  <c r="AD103" i="1"/>
  <c r="L103" i="1" s="1"/>
  <c r="Z94" i="1"/>
  <c r="H94" i="1" s="1"/>
  <c r="AC101" i="1"/>
  <c r="K101" i="1" s="1"/>
  <c r="AF101" i="1"/>
  <c r="N101" i="1" s="1"/>
  <c r="W113" i="1"/>
  <c r="E113" i="1" s="1"/>
  <c r="AE113" i="1"/>
  <c r="M113" i="1" s="1"/>
  <c r="V136" i="1"/>
  <c r="D136" i="1" s="1"/>
  <c r="AD136" i="1"/>
  <c r="L136" i="1" s="1"/>
  <c r="W146" i="1"/>
  <c r="E146" i="1" s="1"/>
  <c r="V155" i="1"/>
  <c r="D155" i="1" s="1"/>
  <c r="AD155" i="1"/>
  <c r="L155" i="1" s="1"/>
  <c r="Z174" i="1"/>
  <c r="H174" i="1" s="1"/>
  <c r="AE180" i="1"/>
  <c r="M180" i="1" s="1"/>
  <c r="AB199" i="1"/>
  <c r="J199" i="1" s="1"/>
  <c r="AB187" i="1"/>
  <c r="J187" i="1" s="1"/>
  <c r="U23" i="1"/>
  <c r="C23" i="1" s="1"/>
  <c r="Y203" i="1"/>
  <c r="G203" i="1" s="1"/>
  <c r="Y21" i="1"/>
  <c r="G21" i="1" s="1"/>
  <c r="AG21" i="1"/>
  <c r="O21" i="1" s="1"/>
  <c r="W64" i="1"/>
  <c r="E64" i="1" s="1"/>
  <c r="AE64" i="1"/>
  <c r="M64" i="1" s="1"/>
  <c r="U45" i="1"/>
  <c r="C45" i="1" s="1"/>
  <c r="AC45" i="1"/>
  <c r="K45" i="1" s="1"/>
  <c r="Z54" i="1"/>
  <c r="H54" i="1" s="1"/>
  <c r="U62" i="1"/>
  <c r="C62" i="1" s="1"/>
  <c r="AC62" i="1"/>
  <c r="K62" i="1" s="1"/>
  <c r="X182" i="1"/>
  <c r="F182" i="1" s="1"/>
  <c r="AF201" i="1"/>
  <c r="N201" i="1" s="1"/>
  <c r="V182" i="1"/>
  <c r="D182" i="1" s="1"/>
  <c r="W88" i="1"/>
  <c r="E88" i="1" s="1"/>
  <c r="AE88" i="1"/>
  <c r="M88" i="1" s="1"/>
  <c r="Z88" i="1"/>
  <c r="H88" i="1" s="1"/>
  <c r="AA94" i="1"/>
  <c r="I94" i="1" s="1"/>
  <c r="V101" i="1"/>
  <c r="D101" i="1" s="1"/>
  <c r="AD101" i="1"/>
  <c r="L101" i="1" s="1"/>
  <c r="X113" i="1"/>
  <c r="F113" i="1" s="1"/>
  <c r="W136" i="1"/>
  <c r="E136" i="1" s="1"/>
  <c r="AE136" i="1"/>
  <c r="M136" i="1" s="1"/>
  <c r="X146" i="1"/>
  <c r="F146" i="1" s="1"/>
  <c r="AF146" i="1"/>
  <c r="N146" i="1" s="1"/>
  <c r="W155" i="1"/>
  <c r="E155" i="1" s="1"/>
  <c r="AE155" i="1"/>
  <c r="M155" i="1" s="1"/>
  <c r="AA174" i="1"/>
  <c r="I174" i="1" s="1"/>
  <c r="AD174" i="1"/>
  <c r="L174" i="1" s="1"/>
  <c r="W174" i="1"/>
  <c r="E174" i="1" s="1"/>
  <c r="AF180" i="1"/>
  <c r="N180" i="1" s="1"/>
  <c r="U193" i="1"/>
  <c r="C193" i="1" s="1"/>
  <c r="AD23" i="1"/>
  <c r="L23" i="1" s="1"/>
  <c r="AE21" i="1"/>
  <c r="M21" i="1" s="1"/>
  <c r="AC34" i="1"/>
  <c r="K34" i="1" s="1"/>
  <c r="Z203" i="1"/>
  <c r="H203" i="1" s="1"/>
  <c r="AC66" i="1"/>
  <c r="K66" i="1" s="1"/>
  <c r="X64" i="1"/>
  <c r="F64" i="1" s="1"/>
  <c r="AF64" i="1"/>
  <c r="N64" i="1" s="1"/>
  <c r="V64" i="1"/>
  <c r="D64" i="1" s="1"/>
  <c r="AD64" i="1"/>
  <c r="L64" i="1" s="1"/>
  <c r="V45" i="1"/>
  <c r="D45" i="1" s="1"/>
  <c r="AD45" i="1"/>
  <c r="L45" i="1" s="1"/>
  <c r="AA54" i="1"/>
  <c r="I54" i="1" s="1"/>
  <c r="AD62" i="1"/>
  <c r="L62" i="1" s="1"/>
  <c r="Y182" i="1"/>
  <c r="G182" i="1" s="1"/>
  <c r="AG201" i="1"/>
  <c r="O201" i="1" s="1"/>
  <c r="X103" i="1"/>
  <c r="F103" i="1" s="1"/>
  <c r="AF88" i="1"/>
  <c r="N88" i="1" s="1"/>
  <c r="AA103" i="1"/>
  <c r="I103" i="1" s="1"/>
  <c r="Y88" i="1"/>
  <c r="G88" i="1" s="1"/>
  <c r="AD88" i="1"/>
  <c r="L88" i="1" s="1"/>
  <c r="AB94" i="1"/>
  <c r="J94" i="1" s="1"/>
  <c r="W101" i="1"/>
  <c r="E101" i="1" s="1"/>
  <c r="Y113" i="1"/>
  <c r="G113" i="1" s="1"/>
  <c r="AG113" i="1"/>
  <c r="O113" i="1" s="1"/>
  <c r="X136" i="1"/>
  <c r="F136" i="1" s="1"/>
  <c r="AF136" i="1"/>
  <c r="N136" i="1" s="1"/>
  <c r="Y146" i="1"/>
  <c r="G146" i="1" s="1"/>
  <c r="AG146" i="1"/>
  <c r="O146" i="1" s="1"/>
  <c r="X155" i="1"/>
  <c r="F155" i="1" s="1"/>
  <c r="AB174" i="1"/>
  <c r="J174" i="1" s="1"/>
  <c r="V193" i="1"/>
  <c r="D193" i="1" s="1"/>
  <c r="V13" i="1"/>
  <c r="D13" i="1" s="1"/>
  <c r="AE23" i="1"/>
  <c r="M23" i="1" s="1"/>
  <c r="AE34" i="1"/>
  <c r="M34" i="1" s="1"/>
  <c r="AB64" i="1"/>
  <c r="J64" i="1" s="1"/>
  <c r="W66" i="1"/>
  <c r="E66" i="1" s="1"/>
  <c r="W78" i="1"/>
  <c r="E78" i="1" s="1"/>
  <c r="X88" i="1"/>
  <c r="F88" i="1" s="1"/>
  <c r="AB182" i="1"/>
  <c r="J182" i="1" s="1"/>
  <c r="AA199" i="1"/>
  <c r="I199" i="1" s="1"/>
  <c r="V201" i="1"/>
  <c r="D201" i="1" s="1"/>
  <c r="AC203" i="1"/>
  <c r="K203" i="1" s="1"/>
  <c r="W13" i="1"/>
  <c r="E13" i="1" s="1"/>
  <c r="AF23" i="1"/>
  <c r="N23" i="1" s="1"/>
  <c r="AF34" i="1"/>
  <c r="N34" i="1" s="1"/>
  <c r="AC64" i="1"/>
  <c r="K64" i="1" s="1"/>
  <c r="X66" i="1"/>
  <c r="F66" i="1" s="1"/>
  <c r="X78" i="1"/>
  <c r="F78" i="1" s="1"/>
  <c r="AC182" i="1"/>
  <c r="K182" i="1" s="1"/>
  <c r="W201" i="1"/>
  <c r="E201" i="1" s="1"/>
  <c r="AD203" i="1"/>
  <c r="L203" i="1" s="1"/>
  <c r="AC199" i="1"/>
  <c r="K199" i="1" s="1"/>
  <c r="X201" i="1"/>
  <c r="F201" i="1" s="1"/>
  <c r="Y13" i="1"/>
  <c r="G13" i="1" s="1"/>
  <c r="AA21" i="1"/>
  <c r="I21" i="1" s="1"/>
  <c r="V23" i="1"/>
  <c r="D23" i="1" s="1"/>
  <c r="Z66" i="1"/>
  <c r="H66" i="1" s="1"/>
  <c r="Z78" i="1"/>
  <c r="H78" i="1" s="1"/>
  <c r="AC103" i="1"/>
  <c r="K103" i="1" s="1"/>
  <c r="AE182" i="1"/>
  <c r="M182" i="1" s="1"/>
  <c r="AD199" i="1"/>
  <c r="L199" i="1" s="1"/>
  <c r="Y201" i="1"/>
  <c r="G201" i="1" s="1"/>
  <c r="AF203" i="1"/>
  <c r="N203" i="1" s="1"/>
  <c r="AE203" i="1"/>
  <c r="M203" i="1" s="1"/>
  <c r="Z13" i="1"/>
  <c r="H13" i="1" s="1"/>
  <c r="W23" i="1"/>
  <c r="E23" i="1" s="1"/>
  <c r="W34" i="1"/>
  <c r="E34" i="1" s="1"/>
  <c r="AA66" i="1"/>
  <c r="I66" i="1" s="1"/>
  <c r="AA78" i="1"/>
  <c r="I78" i="1" s="1"/>
  <c r="AF182" i="1"/>
  <c r="N182" i="1" s="1"/>
  <c r="AE199" i="1"/>
  <c r="M199" i="1" s="1"/>
  <c r="Z201" i="1"/>
  <c r="H201" i="1" s="1"/>
  <c r="U203" i="1"/>
  <c r="C203" i="1" s="1"/>
  <c r="AG203" i="1"/>
  <c r="O203" i="1" s="1"/>
  <c r="AA13" i="1"/>
  <c r="I13" i="1" s="1"/>
  <c r="X23" i="1"/>
  <c r="F23" i="1" s="1"/>
  <c r="X34" i="1"/>
  <c r="F34" i="1" s="1"/>
  <c r="AB66" i="1"/>
  <c r="J66" i="1" s="1"/>
  <c r="AB78" i="1"/>
  <c r="J78" i="1" s="1"/>
  <c r="AE103" i="1"/>
  <c r="M103" i="1" s="1"/>
  <c r="U182" i="1"/>
  <c r="C182" i="1" s="1"/>
  <c r="AG182" i="1"/>
  <c r="O182" i="1" s="1"/>
  <c r="AF199" i="1"/>
  <c r="N199" i="1" s="1"/>
  <c r="AA201" i="1"/>
  <c r="I201" i="1" s="1"/>
  <c r="V203" i="1"/>
  <c r="D203" i="1" s="1"/>
  <c r="AC13" i="1"/>
  <c r="K13" i="1" s="1"/>
  <c r="Z23" i="1"/>
  <c r="H23" i="1" s="1"/>
  <c r="Z34" i="1"/>
  <c r="H34" i="1" s="1"/>
  <c r="AD66" i="1"/>
  <c r="L66" i="1" s="1"/>
  <c r="AD78" i="1"/>
  <c r="L78" i="1" s="1"/>
  <c r="U103" i="1"/>
  <c r="C103" i="1" s="1"/>
  <c r="AG103" i="1"/>
  <c r="O103" i="1" s="1"/>
  <c r="X203" i="1"/>
  <c r="F203" i="1" s="1"/>
  <c r="W203" i="1"/>
  <c r="E203" i="1" s="1"/>
  <c r="AD13" i="1"/>
  <c r="L13" i="1" s="1"/>
  <c r="AA23" i="1"/>
  <c r="I23" i="1" s="1"/>
  <c r="AA34" i="1"/>
  <c r="I34" i="1" s="1"/>
  <c r="AE66" i="1"/>
  <c r="M66" i="1" s="1"/>
  <c r="AE78" i="1"/>
  <c r="M78" i="1" s="1"/>
  <c r="V103" i="1"/>
  <c r="D103" i="1" s="1"/>
  <c r="U199" i="1"/>
  <c r="C199" i="1" s="1"/>
  <c r="AE13" i="1"/>
  <c r="M13" i="1" s="1"/>
  <c r="AB23" i="1"/>
  <c r="J23" i="1" s="1"/>
  <c r="AF66" i="1"/>
  <c r="N66" i="1" s="1"/>
  <c r="AF78" i="1"/>
  <c r="N78" i="1" s="1"/>
  <c r="W103" i="1"/>
  <c r="E103" i="1" s="1"/>
  <c r="AF13" i="1"/>
  <c r="N13" i="1" s="1"/>
  <c r="U66" i="1"/>
  <c r="C66" i="1" s="1"/>
  <c r="AG66" i="1"/>
  <c r="O66" i="1" s="1"/>
  <c r="U78" i="1"/>
  <c r="C78" i="1" s="1"/>
  <c r="AG78" i="1"/>
  <c r="O78" i="1" s="1"/>
  <c r="AG199" i="1"/>
  <c r="O199" i="1" s="1"/>
  <c r="U13" i="1"/>
  <c r="C13" i="1" s="1"/>
  <c r="AG13" i="1"/>
  <c r="O13" i="1" s="1"/>
</calcChain>
</file>

<file path=xl/sharedStrings.xml><?xml version="1.0" encoding="utf-8"?>
<sst xmlns="http://schemas.openxmlformats.org/spreadsheetml/2006/main" count="440" uniqueCount="298">
  <si>
    <t>Income Statement</t>
  </si>
  <si>
    <t>1408 Casitas</t>
  </si>
  <si>
    <t>Accrual Basis</t>
  </si>
  <si>
    <t>Sep 2020 - Aug 2021</t>
  </si>
  <si>
    <t>Account</t>
  </si>
  <si>
    <t>Account Name</t>
  </si>
  <si>
    <t>Income Statement: GL Account Type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</si>
  <si>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</si>
  <si>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</si>
  <si>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</si>
  <si>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</si>
  <si>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</si>
  <si>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</si>
  <si>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</si>
  <si>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</si>
  <si>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</si>
  <si>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</si>
  <si>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</si>
  <si>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</si>
  <si>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Total</t>
  </si>
  <si>
    <t>Income Statement: Property</t>
  </si>
  <si>
    <t>Income Statement: Property Look-Up Code</t>
  </si>
  <si>
    <t>Income Statement: Unit Count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</si>
  <si>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</si>
  <si>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</si>
  <si>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</si>
  <si>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</si>
  <si>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</si>
  <si>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</si>
  <si>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</si>
  <si>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</si>
  <si>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</si>
  <si>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</si>
  <si>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</si>
  <si>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Month 12 Change Sign</t>
  </si>
  <si>
    <t>Income Statement: Total Change Sign</t>
  </si>
  <si>
    <t>Total Operating Income</t>
  </si>
  <si>
    <t>Net Rental Income</t>
  </si>
  <si>
    <t>Rent Potential</t>
  </si>
  <si>
    <t>4002</t>
  </si>
  <si>
    <t>Gross Potential Rent</t>
  </si>
  <si>
    <t>4003</t>
  </si>
  <si>
    <t>Loss/Gain to Lease</t>
  </si>
  <si>
    <t>Gross Scheduled Rent</t>
  </si>
  <si>
    <t>Income/Revenue Adjustments</t>
  </si>
  <si>
    <t>4004</t>
  </si>
  <si>
    <t>Vacancy</t>
  </si>
  <si>
    <t>4022</t>
  </si>
  <si>
    <t>Concessions</t>
  </si>
  <si>
    <t>4024</t>
  </si>
  <si>
    <t>Bad Debt Write Off</t>
  </si>
  <si>
    <t>4026</t>
  </si>
  <si>
    <t>Collections- Bad Debt Collected</t>
  </si>
  <si>
    <t>4027</t>
  </si>
  <si>
    <t>Non-Revenue Unit/Model</t>
  </si>
  <si>
    <t>Non-Rental Income</t>
  </si>
  <si>
    <t>Other Income &amp; Monthly Charges</t>
  </si>
  <si>
    <t>4030</t>
  </si>
  <si>
    <t>Miscellaneous Rent</t>
  </si>
  <si>
    <t>4113</t>
  </si>
  <si>
    <t>Pet Rent</t>
  </si>
  <si>
    <t>4114</t>
  </si>
  <si>
    <t>Storage Rent</t>
  </si>
  <si>
    <t>4116</t>
  </si>
  <si>
    <t>WiFi/Cable Income</t>
  </si>
  <si>
    <t>4510</t>
  </si>
  <si>
    <t>Laundry and Vending Income</t>
  </si>
  <si>
    <t>4520</t>
  </si>
  <si>
    <t>MTM Rent</t>
  </si>
  <si>
    <t>4540</t>
  </si>
  <si>
    <t>Insurance Proceeds</t>
  </si>
  <si>
    <t>Utility Fees/Charges</t>
  </si>
  <si>
    <t>4410</t>
  </si>
  <si>
    <t>Resident Utilities (Rubs) Charge</t>
  </si>
  <si>
    <t>4411</t>
  </si>
  <si>
    <t>Resident Trash Charge</t>
  </si>
  <si>
    <t>4412</t>
  </si>
  <si>
    <t>Resident Water Charge</t>
  </si>
  <si>
    <t>4413</t>
  </si>
  <si>
    <t>Resident Sewer Charge</t>
  </si>
  <si>
    <t>4414</t>
  </si>
  <si>
    <t>Resident Water and Sewer Charge</t>
  </si>
  <si>
    <t>4416</t>
  </si>
  <si>
    <t>Resident Electric Charge</t>
  </si>
  <si>
    <t>4419</t>
  </si>
  <si>
    <t>Service Fee</t>
  </si>
  <si>
    <t>4421</t>
  </si>
  <si>
    <t>Utility Transfer Fee- Move In</t>
  </si>
  <si>
    <t>Misc Income - Tenant Fees</t>
  </si>
  <si>
    <t>4210</t>
  </si>
  <si>
    <t>Administrative Leasing Fee</t>
  </si>
  <si>
    <t>4211</t>
  </si>
  <si>
    <t>Application Fee</t>
  </si>
  <si>
    <t>4214</t>
  </si>
  <si>
    <t>Late Fee</t>
  </si>
  <si>
    <t>4216</t>
  </si>
  <si>
    <t>Non Refundable Pet Fee</t>
  </si>
  <si>
    <t>4217</t>
  </si>
  <si>
    <t>Re-Letting/Lease Break Fee</t>
  </si>
  <si>
    <t>4219</t>
  </si>
  <si>
    <t>Amenity Usage/Guest Suite Income</t>
  </si>
  <si>
    <t>Reimbursement Charges</t>
  </si>
  <si>
    <t>4310</t>
  </si>
  <si>
    <t>Resident Liability Insurance</t>
  </si>
  <si>
    <t>4312</t>
  </si>
  <si>
    <t>Resident Pest Control</t>
  </si>
  <si>
    <t>4315</t>
  </si>
  <si>
    <t>Legal and Eviction Costs</t>
  </si>
  <si>
    <t>4316</t>
  </si>
  <si>
    <t>NSF Charge / Bank Charges</t>
  </si>
  <si>
    <t>4317</t>
  </si>
  <si>
    <t>Forfeited Deposit Unit Cleaning, Repair</t>
  </si>
  <si>
    <t>Total Operating Expense</t>
  </si>
  <si>
    <t>Controllable Expenses</t>
  </si>
  <si>
    <t>Utilities</t>
  </si>
  <si>
    <t>6410</t>
  </si>
  <si>
    <t>Electricity</t>
  </si>
  <si>
    <t>6411</t>
  </si>
  <si>
    <t>Electric - Vacant</t>
  </si>
  <si>
    <t>6412</t>
  </si>
  <si>
    <t>Gas</t>
  </si>
  <si>
    <t>6414</t>
  </si>
  <si>
    <t>Water &amp; Sewer</t>
  </si>
  <si>
    <t>6415</t>
  </si>
  <si>
    <t>Water</t>
  </si>
  <si>
    <t>6418</t>
  </si>
  <si>
    <t>Trash</t>
  </si>
  <si>
    <t>6423</t>
  </si>
  <si>
    <t>Other Utilities</t>
  </si>
  <si>
    <t>Payroll</t>
  </si>
  <si>
    <t>Property Payroll</t>
  </si>
  <si>
    <t>6311</t>
  </si>
  <si>
    <t>Payroll- Community Manager Salary</t>
  </si>
  <si>
    <t>6312</t>
  </si>
  <si>
    <t>Payroll- Assistant Manager</t>
  </si>
  <si>
    <t>6313</t>
  </si>
  <si>
    <t>Payroll- Leasing Assistant</t>
  </si>
  <si>
    <t>6317</t>
  </si>
  <si>
    <t>Payroll- Admin</t>
  </si>
  <si>
    <t>6319</t>
  </si>
  <si>
    <t>Payroll- Office Temp Labor</t>
  </si>
  <si>
    <t>6325</t>
  </si>
  <si>
    <t>Payroll- Leasing Commissions</t>
  </si>
  <si>
    <t>Maintenance Payroll</t>
  </si>
  <si>
    <t>6351</t>
  </si>
  <si>
    <t>Payroll- Maintenance Supervisor</t>
  </si>
  <si>
    <t>6352</t>
  </si>
  <si>
    <t>Payroll- Maintenance Labor (billed hourly)</t>
  </si>
  <si>
    <t>6355</t>
  </si>
  <si>
    <t>Payroll- Maintenance Temp Labor</t>
  </si>
  <si>
    <t>Payroll- Expenses/Deductions - Office</t>
  </si>
  <si>
    <t>6041</t>
  </si>
  <si>
    <t>Medical Benefits</t>
  </si>
  <si>
    <t>6051</t>
  </si>
  <si>
    <t>Workers Comp</t>
  </si>
  <si>
    <t>6052</t>
  </si>
  <si>
    <t>401K</t>
  </si>
  <si>
    <t>6053</t>
  </si>
  <si>
    <t>Payroll Taxes</t>
  </si>
  <si>
    <t>Contract Services</t>
  </si>
  <si>
    <t>6711</t>
  </si>
  <si>
    <t>Exterminator/Pest</t>
  </si>
  <si>
    <t>6712</t>
  </si>
  <si>
    <t>Fire &amp; Safety - Inspections, Service</t>
  </si>
  <si>
    <t>6713</t>
  </si>
  <si>
    <t>Janitorial</t>
  </si>
  <si>
    <t>6714</t>
  </si>
  <si>
    <t>Landscaping</t>
  </si>
  <si>
    <t>6718</t>
  </si>
  <si>
    <t>Security Service</t>
  </si>
  <si>
    <t>6719</t>
  </si>
  <si>
    <t>Alarm Monitoring- Contract</t>
  </si>
  <si>
    <t>6721</t>
  </si>
  <si>
    <t>Other- Contract Services</t>
  </si>
  <si>
    <t>Repairs and Maintenance</t>
  </si>
  <si>
    <t>6422</t>
  </si>
  <si>
    <t>Hauling/Bulk Item Removal</t>
  </si>
  <si>
    <t>6810</t>
  </si>
  <si>
    <t>Appliance Parts &amp; Repairs</t>
  </si>
  <si>
    <t>6811</t>
  </si>
  <si>
    <t>Lighting and Electrical Supplies</t>
  </si>
  <si>
    <t>6812</t>
  </si>
  <si>
    <t>Hardware, Locks and Keys</t>
  </si>
  <si>
    <t>6813</t>
  </si>
  <si>
    <t>Plumbing Supplies</t>
  </si>
  <si>
    <t>6814</t>
  </si>
  <si>
    <t>Glass &amp; Window Replacement</t>
  </si>
  <si>
    <t>6815</t>
  </si>
  <si>
    <t>HVAC Services &amp; Repairs</t>
  </si>
  <si>
    <t>6816</t>
  </si>
  <si>
    <t>Building &amp; Apartment Stock Inventory</t>
  </si>
  <si>
    <t>6817</t>
  </si>
  <si>
    <t>Cleaning Supplies</t>
  </si>
  <si>
    <t>6818</t>
  </si>
  <si>
    <t>Equipment and Tools</t>
  </si>
  <si>
    <t>6820</t>
  </si>
  <si>
    <t>Plumbing &amp; Sewer Service / Repairs</t>
  </si>
  <si>
    <t>6821</t>
  </si>
  <si>
    <t>Building &amp; Common Area Repairs</t>
  </si>
  <si>
    <t>6822</t>
  </si>
  <si>
    <t>Unit Repairs</t>
  </si>
  <si>
    <t>6823</t>
  </si>
  <si>
    <t>Vendor Discounts</t>
  </si>
  <si>
    <t>6824</t>
  </si>
  <si>
    <t>Controlled Access/Gate/Fencing repairs</t>
  </si>
  <si>
    <t>6825</t>
  </si>
  <si>
    <t>Electrical Repairs</t>
  </si>
  <si>
    <t>6826</t>
  </si>
  <si>
    <t>Roof/Gutter Repairs</t>
  </si>
  <si>
    <t>6827</t>
  </si>
  <si>
    <t>Drywall/Paint Repair</t>
  </si>
  <si>
    <t>6831</t>
  </si>
  <si>
    <t>Landscaping and Irrigation Repair</t>
  </si>
  <si>
    <t>6832</t>
  </si>
  <si>
    <t>Pool Repair</t>
  </si>
  <si>
    <t>Turnover</t>
  </si>
  <si>
    <t>6610</t>
  </si>
  <si>
    <t>Turnover Contract Maintenance</t>
  </si>
  <si>
    <t>6611</t>
  </si>
  <si>
    <t>Turnover- Carpet/Floor Cleaning</t>
  </si>
  <si>
    <t>6612</t>
  </si>
  <si>
    <t>Turnover- Contract Cleaning</t>
  </si>
  <si>
    <t>6613</t>
  </si>
  <si>
    <t>Turnover- Tub/Counter Refinish/Repair</t>
  </si>
  <si>
    <t>6616</t>
  </si>
  <si>
    <t>Turnover- Supplies</t>
  </si>
  <si>
    <t>6617</t>
  </si>
  <si>
    <t>Turnover- Paint and Supplies</t>
  </si>
  <si>
    <t>6618</t>
  </si>
  <si>
    <t>Turnover- Drapery/Blinds Replacements</t>
  </si>
  <si>
    <t>Marketing</t>
  </si>
  <si>
    <t>6110</t>
  </si>
  <si>
    <t>Advertising Internet</t>
  </si>
  <si>
    <t>6111</t>
  </si>
  <si>
    <t>Referral and Placement Charges</t>
  </si>
  <si>
    <t>6112</t>
  </si>
  <si>
    <t>Resident Good Will</t>
  </si>
  <si>
    <t>6113</t>
  </si>
  <si>
    <t>Banners/Flyers etc</t>
  </si>
  <si>
    <t>6114</t>
  </si>
  <si>
    <t>Collateral/SWAG</t>
  </si>
  <si>
    <t>6243</t>
  </si>
  <si>
    <t>Reputation Management</t>
  </si>
  <si>
    <t>Administrative Expenses</t>
  </si>
  <si>
    <t>6210</t>
  </si>
  <si>
    <t>Association Dues</t>
  </si>
  <si>
    <t>6211</t>
  </si>
  <si>
    <t>Administrative</t>
  </si>
  <si>
    <t>6212</t>
  </si>
  <si>
    <t>Applications Fees / Credit Check</t>
  </si>
  <si>
    <t>6214</t>
  </si>
  <si>
    <t>Bank Fees</t>
  </si>
  <si>
    <t>6215</t>
  </si>
  <si>
    <t>Computer Supplies and Repairs</t>
  </si>
  <si>
    <t>6217</t>
  </si>
  <si>
    <t>Education and Seminars</t>
  </si>
  <si>
    <t>6220</t>
  </si>
  <si>
    <t>Leasing Office/Equipment Expenses</t>
  </si>
  <si>
    <t>6221</t>
  </si>
  <si>
    <t>Licenses and Permits</t>
  </si>
  <si>
    <t>6222</t>
  </si>
  <si>
    <t>Meals and Meetings</t>
  </si>
  <si>
    <t>6223</t>
  </si>
  <si>
    <t>Postage and Delivery</t>
  </si>
  <si>
    <t>6225</t>
  </si>
  <si>
    <t>Supplies Office</t>
  </si>
  <si>
    <t>6228</t>
  </si>
  <si>
    <t>Uniforms</t>
  </si>
  <si>
    <t>6230</t>
  </si>
  <si>
    <t>Property Management Software</t>
  </si>
  <si>
    <t>6237</t>
  </si>
  <si>
    <t>Security Monitoring</t>
  </si>
  <si>
    <t>6239</t>
  </si>
  <si>
    <t>Phone / Internet Office</t>
  </si>
  <si>
    <t>6246</t>
  </si>
  <si>
    <t>Answering Service</t>
  </si>
  <si>
    <t>Legal &amp; Professional Fees</t>
  </si>
  <si>
    <t>6002</t>
  </si>
  <si>
    <t>Annual Reports, Filing Fees, LLC,</t>
  </si>
  <si>
    <t>6004</t>
  </si>
  <si>
    <t>Legal &amp; Eviction Services-Sheriff</t>
  </si>
  <si>
    <t>6005</t>
  </si>
  <si>
    <t>Legal Fees</t>
  </si>
  <si>
    <t>Non-Controllable Expense</t>
  </si>
  <si>
    <t>Property Management Fee</t>
  </si>
  <si>
    <t>6007</t>
  </si>
  <si>
    <t>Management Fee Expense</t>
  </si>
  <si>
    <t>Insurance</t>
  </si>
  <si>
    <t>4311</t>
  </si>
  <si>
    <t>Building Protection Policy - Income</t>
  </si>
  <si>
    <t>6951</t>
  </si>
  <si>
    <t>Property / Casualty Insurance</t>
  </si>
  <si>
    <t>6954</t>
  </si>
  <si>
    <t>Building Protection Policy- Expense</t>
  </si>
  <si>
    <t>Taxes</t>
  </si>
  <si>
    <t>6911</t>
  </si>
  <si>
    <t>Property Taxes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</si>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</sst>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2" fillId="2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right" vertical="center"/>
    </xf>
    <xf numFmtId="49" fontId="2" fillId="6" borderId="7" xfId="0" applyNumberFormat="1" applyFont="1" applyFill="1" applyBorder="1" applyAlignment="1">
      <alignment horizontal="right" vertical="center"/>
    </xf>
    <xf numFmtId="49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left" vertical="center"/>
    </xf>
    <xf numFmtId="3" fontId="1" fillId="0" borderId="15" xfId="0" applyNumberFormat="1" applyFont="1" applyBorder="1" applyAlignment="1">
      <alignment horizontal="right" vertical="center"/>
    </xf>
    <xf numFmtId="4" fontId="1" fillId="0" borderId="16" xfId="0" applyNumberFormat="1" applyFont="1" applyBorder="1" applyAlignment="1">
      <alignment horizontal="right" vertical="center"/>
    </xf>
    <xf numFmtId="39" fontId="1" fillId="0" borderId="17" xfId="0" applyNumberFormat="1" applyFont="1" applyBorder="1" applyAlignment="1">
      <alignment horizontal="right" vertical="center"/>
    </xf>
    <xf numFmtId="49" fontId="2" fillId="0" borderId="18" xfId="0" applyNumberFormat="1" applyFont="1" applyBorder="1" applyAlignment="1">
      <alignment vertical="center" indent="1"/>
    </xf>
    <xf numFmtId="49" fontId="2" fillId="0" borderId="19" xfId="0" applyNumberFormat="1" applyFont="1" applyBorder="1" applyAlignment="1">
      <alignment vertical="center" indent="2"/>
    </xf>
    <xf numFmtId="49" fontId="2" fillId="0" borderId="20" xfId="0" applyNumberFormat="1" applyFont="1" applyBorder="1" applyAlignment="1">
      <alignment vertical="center" indent="3"/>
    </xf>
    <xf numFmtId="49" fontId="1" fillId="0" borderId="21" xfId="0" applyNumberFormat="1" applyFont="1" applyBorder="1" applyAlignment="1">
      <alignment horizontal="left" vertical="center" indent="3"/>
    </xf>
    <xf numFmtId="49" fontId="1" fillId="0" borderId="22" xfId="0" applyNumberFormat="1" applyFont="1" applyBorder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203"/>
  <sheetViews>
    <sheetView tabSelected="1" zoomScale="75" zoomScaleNormal="75" workbookViewId="0">
      <pane ySplit="7" topLeftCell="A8" activePane="bottomLeft" state="frozenSplit"/>
      <selection pane="bottomLeft" activeCell="B9" sqref="B9"/>
    </sheetView>
  </sheetViews>
  <sheetFormatPr defaultRowHeight="14.4" x14ac:dyDescent="0.3"/>
  <cols>
    <col min="1" max="1" width="11.5546875" customWidth="1"/>
    <col min="2" max="2" width="51.109375" customWidth="1"/>
    <col min="3" max="14" width="15.109375" customWidth="1"/>
    <col min="15" max="15" width="17.5546875" customWidth="1"/>
    <col min="17" max="18" width="15.109375" hidden="1" customWidth="1"/>
    <col min="19" max="20" width="9.109375" hidden="1" customWidth="1"/>
    <col min="21" max="33" width="18.109375" hidden="1" customWidth="1"/>
  </cols>
  <sheetData>
    <row r="2" spans="1:33" ht="15.6" x14ac:dyDescent="0.3">
      <c r="A2" s="1" t="s">
        <v>0</v>
      </c>
    </row>
    <row r="3" spans="1:33" x14ac:dyDescent="0.3">
      <c r="A3" s="2" t="s">
        <v>1</v>
      </c>
    </row>
    <row r="4" spans="1:33" x14ac:dyDescent="0.3">
      <c r="A4" s="2" t="s">
        <v>2</v>
      </c>
    </row>
    <row r="5" spans="1:33" x14ac:dyDescent="0.3">
      <c r="A5" s="2" t="s">
        <v>3</v>
      </c>
    </row>
    <row r="7" spans="1:33" x14ac:dyDescent="0.3">
      <c r="A7" s="3" t="s">
        <v>4</v>
      </c>
      <c r="B7" s="3" t="s">
        <v>5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Q7" s="6" t="s">
        <v>6</v>
      </c>
      <c r="R7" s="5" t="s">
        <v>20</v>
      </c>
      <c r="S7" s="5" t="s">
        <v>21</v>
      </c>
      <c r="T7" s="6" t="s">
        <v>22</v>
      </c>
      <c r="U7" s="7" t="s">
        <v>23</v>
      </c>
      <c r="V7" s="7" t="s">
        <v>24</v>
      </c>
      <c r="W7" s="7" t="s">
        <v>25</v>
      </c>
      <c r="X7" s="7" t="s">
        <v>26</v>
      </c>
      <c r="Y7" s="7" t="s">
        <v>27</v>
      </c>
      <c r="Z7" s="7" t="s">
        <v>28</v>
      </c>
      <c r="AA7" s="7" t="s">
        <v>29</v>
      </c>
      <c r="AB7" s="7" t="s">
        <v>30</v>
      </c>
      <c r="AC7" s="7" t="s">
        <v>31</v>
      </c>
      <c r="AD7" s="7" t="s">
        <v>32</v>
      </c>
      <c r="AE7" s="7" t="s">
        <v>33</v>
      </c>
      <c r="AF7" s="7" t="s">
        <v>34</v>
      </c>
      <c r="AG7" s="7" t="s">
        <v>35</v>
      </c>
    </row>
    <row r="8" spans="1:33" x14ac:dyDescent="0.3">
      <c r="A8" s="13" t="s">
        <v>36</v>
      </c>
    </row>
    <row r="9" spans="1:33" x14ac:dyDescent="0.3">
      <c r="A9" s="18" t="s">
        <v>37</v>
      </c>
    </row>
    <row r="10" spans="1:33" x14ac:dyDescent="0.3">
      <c r="A10" s="19" t="s">
        <v>38</v>
      </c>
    </row>
    <row r="11" spans="1:33" x14ac:dyDescent="0.3">
      <c r="A11" s="21" t="s">
        <v>39</v>
      </c>
      <c r="B11" s="14" t="s">
        <v>40</v>
      </c>
      <c r="C11" s="17">
        <v>214375</v>
      </c>
      <c r="D11" s="17">
        <v>214355</v>
      </c>
      <c r="E11" s="17">
        <v>216125</v>
      </c>
      <c r="F11" s="17">
        <v>216520</v>
      </c>
      <c r="G11" s="17">
        <v>218850</v>
      </c>
      <c r="H11" s="17">
        <v>219176.95</v>
      </c>
      <c r="I11" s="17">
        <v>221760</v>
      </c>
      <c r="J11" s="17">
        <v>222110</v>
      </c>
      <c r="K11" s="17">
        <v>222175</v>
      </c>
      <c r="L11" s="17">
        <v>222510</v>
      </c>
      <c r="M11" s="17">
        <v>222510</v>
      </c>
      <c r="N11" s="17">
        <v>249370</v>
      </c>
      <c r="O11" s="17">
        <v>2659836.9500000002</v>
      </c>
      <c r="Q11" s="15">
        <v>4</v>
      </c>
      <c r="R11" s="14" t="s">
        <v>1</v>
      </c>
      <c r="U11" s="16">
        <f>IF(5 = Q11, C11 * -1, C11)</f>
        <v>214375</v>
      </c>
      <c r="V11" s="16">
        <f>IF(5 = Q11, D11 * -1, D11)</f>
        <v>214355</v>
      </c>
      <c r="W11" s="16">
        <f>IF(5 = Q11, E11 * -1, E11)</f>
        <v>216125</v>
      </c>
      <c r="X11" s="16">
        <f>IF(5 = Q11, F11 * -1, F11)</f>
        <v>216520</v>
      </c>
      <c r="Y11" s="16">
        <f>IF(5 = Q11, G11 * -1, G11)</f>
        <v>218850</v>
      </c>
      <c r="Z11" s="16">
        <f>IF(5 = Q11, H11 * -1, H11)</f>
        <v>219176.95</v>
      </c>
      <c r="AA11" s="16">
        <f>IF(5 = Q11, I11 * -1, I11)</f>
        <v>221760</v>
      </c>
      <c r="AB11" s="16">
        <f>IF(5 = Q11, J11 * -1, J11)</f>
        <v>222110</v>
      </c>
      <c r="AC11" s="16">
        <f>IF(5 = Q11, K11 * -1, K11)</f>
        <v>222175</v>
      </c>
      <c r="AD11" s="16">
        <f>IF(5 = Q11, L11 * -1, L11)</f>
        <v>222510</v>
      </c>
      <c r="AE11" s="16">
        <f>IF(5 = Q11, M11 * -1, M11)</f>
        <v>222510</v>
      </c>
      <c r="AF11" s="16">
        <f>IF(5 = Q11, N11 * -1, N11)</f>
        <v>249370</v>
      </c>
      <c r="AG11" s="16">
        <f>IF(5 = Q11, O11 * -1, O11)</f>
        <v>2659836.9500000002</v>
      </c>
    </row>
    <row r="12" spans="1:33" x14ac:dyDescent="0.3">
      <c r="A12" s="21" t="s">
        <v>41</v>
      </c>
      <c r="B12" s="14" t="s">
        <v>42</v>
      </c>
      <c r="C12" s="17">
        <v>-27036.54</v>
      </c>
      <c r="D12" s="17">
        <v>-23978.799999999999</v>
      </c>
      <c r="E12" s="17">
        <v>-22844</v>
      </c>
      <c r="F12" s="17">
        <v>-20519</v>
      </c>
      <c r="G12" s="17">
        <v>-23274</v>
      </c>
      <c r="H12" s="17">
        <v>-19399</v>
      </c>
      <c r="I12" s="17">
        <v>-20599</v>
      </c>
      <c r="J12" s="17">
        <v>-18853</v>
      </c>
      <c r="K12" s="17">
        <v>-18401.5</v>
      </c>
      <c r="L12" s="17">
        <v>-17961.91</v>
      </c>
      <c r="M12" s="17">
        <v>-8745.52</v>
      </c>
      <c r="N12" s="17">
        <v>-30528.19</v>
      </c>
      <c r="O12" s="17">
        <v>-252140.46</v>
      </c>
      <c r="Q12" s="15">
        <v>4</v>
      </c>
      <c r="R12" s="14" t="s">
        <v>1</v>
      </c>
      <c r="U12" s="16">
        <f>IF(5 = Q12, C12 * -1, C12)</f>
        <v>-27036.54</v>
      </c>
      <c r="V12" s="16">
        <f>IF(5 = Q12, D12 * -1, D12)</f>
        <v>-23978.799999999999</v>
      </c>
      <c r="W12" s="16">
        <f>IF(5 = Q12, E12 * -1, E12)</f>
        <v>-22844</v>
      </c>
      <c r="X12" s="16">
        <f>IF(5 = Q12, F12 * -1, F12)</f>
        <v>-20519</v>
      </c>
      <c r="Y12" s="16">
        <f>IF(5 = Q12, G12 * -1, G12)</f>
        <v>-23274</v>
      </c>
      <c r="Z12" s="16">
        <f>IF(5 = Q12, H12 * -1, H12)</f>
        <v>-19399</v>
      </c>
      <c r="AA12" s="16">
        <f>IF(5 = Q12, I12 * -1, I12)</f>
        <v>-20599</v>
      </c>
      <c r="AB12" s="16">
        <f>IF(5 = Q12, J12 * -1, J12)</f>
        <v>-18853</v>
      </c>
      <c r="AC12" s="16">
        <f>IF(5 = Q12, K12 * -1, K12)</f>
        <v>-18401.5</v>
      </c>
      <c r="AD12" s="16">
        <f>IF(5 = Q12, L12 * -1, L12)</f>
        <v>-17961.91</v>
      </c>
      <c r="AE12" s="16">
        <f>IF(5 = Q12, M12 * -1, M12)</f>
        <v>-8745.52</v>
      </c>
      <c r="AF12" s="16">
        <f>IF(5 = Q12, N12 * -1, N12)</f>
        <v>-30528.19</v>
      </c>
      <c r="AG12" s="16">
        <f>IF(5 = Q12, O12 * -1, O12)</f>
        <v>-252140.46</v>
      </c>
    </row>
    <row r="13" spans="1:33" x14ac:dyDescent="0.3">
      <c r="B13" s="12" t="s">
        <v>43</v>
      </c>
      <c r="C13" s="11">
        <f>IF(5 = Q13, U13 * -1, U13)</f>
        <v>187338.46</v>
      </c>
      <c r="D13" s="11">
        <f>IF(5 = Q13, V13 * -1, V13)</f>
        <v>190376.2</v>
      </c>
      <c r="E13" s="11">
        <f>IF(5 = Q13, W13 * -1, W13)</f>
        <v>193281</v>
      </c>
      <c r="F13" s="11">
        <f>IF(5 = Q13, X13 * -1, X13)</f>
        <v>196001</v>
      </c>
      <c r="G13" s="11">
        <f>IF(5 = Q13, Y13 * -1, Y13)</f>
        <v>195576</v>
      </c>
      <c r="H13" s="11">
        <f>IF(5 = Q13, Z13 * -1, Z13)</f>
        <v>199777.95</v>
      </c>
      <c r="I13" s="11">
        <f>IF(5 = Q13, AA13 * -1, AA13)</f>
        <v>201161</v>
      </c>
      <c r="J13" s="11">
        <f>IF(5 = Q13, AB13 * -1, AB13)</f>
        <v>203257</v>
      </c>
      <c r="K13" s="11">
        <f>IF(5 = Q13, AC13 * -1, AC13)</f>
        <v>203773.5</v>
      </c>
      <c r="L13" s="11">
        <f>IF(5 = Q13, AD13 * -1, AD13)</f>
        <v>204548.09</v>
      </c>
      <c r="M13" s="11">
        <f>IF(5 = Q13, AE13 * -1, AE13)</f>
        <v>213764.48000000001</v>
      </c>
      <c r="N13" s="11">
        <f>IF(5 = Q13, AF13 * -1, AF13)</f>
        <v>218841.81</v>
      </c>
      <c r="O13" s="11">
        <f>IF(5 = Q13, AG13 * -1, AG13)</f>
        <v>2407696.4900000002</v>
      </c>
      <c r="Q13" s="9">
        <v>4</v>
      </c>
      <c r="R13" s="8" t="str">
        <f>R12</f>
        <v>1408 Casitas</v>
      </c>
      <c r="S13" s="8">
        <f>S12</f>
        <v>0</v>
      </c>
      <c r="T13" s="9">
        <f>T12</f>
        <v>0</v>
      </c>
      <c r="U13" s="10">
        <f t="shared" ref="U13:AG13" si="0">SUM(U11:U12)</f>
        <v>187338.46</v>
      </c>
      <c r="V13" s="10">
        <f t="shared" si="0"/>
        <v>190376.2</v>
      </c>
      <c r="W13" s="10">
        <f t="shared" si="0"/>
        <v>193281</v>
      </c>
      <c r="X13" s="10">
        <f t="shared" si="0"/>
        <v>196001</v>
      </c>
      <c r="Y13" s="10">
        <f t="shared" si="0"/>
        <v>195576</v>
      </c>
      <c r="Z13" s="10">
        <f t="shared" si="0"/>
        <v>199777.95</v>
      </c>
      <c r="AA13" s="10">
        <f t="shared" si="0"/>
        <v>201161</v>
      </c>
      <c r="AB13" s="10">
        <f t="shared" si="0"/>
        <v>203257</v>
      </c>
      <c r="AC13" s="10">
        <f t="shared" si="0"/>
        <v>203773.5</v>
      </c>
      <c r="AD13" s="10">
        <f t="shared" si="0"/>
        <v>204548.09</v>
      </c>
      <c r="AE13" s="10">
        <f t="shared" si="0"/>
        <v>213764.48000000001</v>
      </c>
      <c r="AF13" s="10">
        <f t="shared" si="0"/>
        <v>218841.81</v>
      </c>
      <c r="AG13" s="10">
        <f t="shared" si="0"/>
        <v>2407696.4900000002</v>
      </c>
    </row>
    <row r="15" spans="1:33" x14ac:dyDescent="0.3">
      <c r="A15" s="19" t="s">
        <v>44</v>
      </c>
    </row>
    <row r="16" spans="1:33" x14ac:dyDescent="0.3">
      <c r="A16" s="21" t="s">
        <v>45</v>
      </c>
      <c r="B16" s="14" t="s">
        <v>46</v>
      </c>
      <c r="C16" s="17">
        <v>-5466.51</v>
      </c>
      <c r="D16" s="17">
        <v>-3922.26</v>
      </c>
      <c r="E16" s="17">
        <v>-10398.120000000001</v>
      </c>
      <c r="F16" s="17">
        <v>-10899.79</v>
      </c>
      <c r="G16" s="17">
        <v>-10967.43</v>
      </c>
      <c r="H16" s="17">
        <v>-8238.07</v>
      </c>
      <c r="I16" s="17">
        <v>-13613.62</v>
      </c>
      <c r="J16" s="17">
        <v>-8609.68</v>
      </c>
      <c r="K16" s="17">
        <v>-16330.7</v>
      </c>
      <c r="L16" s="17">
        <v>-12523.34</v>
      </c>
      <c r="M16" s="17">
        <v>-10288.06</v>
      </c>
      <c r="N16" s="17">
        <v>-16723.39</v>
      </c>
      <c r="O16" s="17">
        <v>-127980.97</v>
      </c>
      <c r="Q16" s="15">
        <v>4</v>
      </c>
      <c r="R16" s="14" t="s">
        <v>1</v>
      </c>
      <c r="U16" s="16">
        <f>IF(5 = Q16, C16 * -1, C16)</f>
        <v>-5466.51</v>
      </c>
      <c r="V16" s="16">
        <f>IF(5 = Q16, D16 * -1, D16)</f>
        <v>-3922.26</v>
      </c>
      <c r="W16" s="16">
        <f>IF(5 = Q16, E16 * -1, E16)</f>
        <v>-10398.120000000001</v>
      </c>
      <c r="X16" s="16">
        <f>IF(5 = Q16, F16 * -1, F16)</f>
        <v>-10899.79</v>
      </c>
      <c r="Y16" s="16">
        <f>IF(5 = Q16, G16 * -1, G16)</f>
        <v>-10967.43</v>
      </c>
      <c r="Z16" s="16">
        <f>IF(5 = Q16, H16 * -1, H16)</f>
        <v>-8238.07</v>
      </c>
      <c r="AA16" s="16">
        <f>IF(5 = Q16, I16 * -1, I16)</f>
        <v>-13613.62</v>
      </c>
      <c r="AB16" s="16">
        <f>IF(5 = Q16, J16 * -1, J16)</f>
        <v>-8609.68</v>
      </c>
      <c r="AC16" s="16">
        <f>IF(5 = Q16, K16 * -1, K16)</f>
        <v>-16330.7</v>
      </c>
      <c r="AD16" s="16">
        <f>IF(5 = Q16, L16 * -1, L16)</f>
        <v>-12523.34</v>
      </c>
      <c r="AE16" s="16">
        <f>IF(5 = Q16, M16 * -1, M16)</f>
        <v>-10288.06</v>
      </c>
      <c r="AF16" s="16">
        <f>IF(5 = Q16, N16 * -1, N16)</f>
        <v>-16723.39</v>
      </c>
      <c r="AG16" s="16">
        <f>IF(5 = Q16, O16 * -1, O16)</f>
        <v>-127980.97</v>
      </c>
    </row>
    <row r="17" spans="1:33" x14ac:dyDescent="0.3">
      <c r="A17" s="21" t="s">
        <v>47</v>
      </c>
      <c r="B17" s="14" t="s">
        <v>48</v>
      </c>
      <c r="C17" s="17">
        <v>0</v>
      </c>
      <c r="D17" s="17">
        <v>0</v>
      </c>
      <c r="E17" s="17">
        <v>-151</v>
      </c>
      <c r="F17" s="17">
        <v>-840.9</v>
      </c>
      <c r="G17" s="17">
        <v>-900</v>
      </c>
      <c r="H17" s="17">
        <v>-300</v>
      </c>
      <c r="I17" s="17">
        <v>-350</v>
      </c>
      <c r="J17" s="17">
        <v>0</v>
      </c>
      <c r="K17" s="17">
        <v>0</v>
      </c>
      <c r="L17" s="17">
        <v>-2485.15</v>
      </c>
      <c r="M17" s="17">
        <v>-286.02</v>
      </c>
      <c r="N17" s="17">
        <v>-835.53</v>
      </c>
      <c r="O17" s="17">
        <v>-6148.6</v>
      </c>
      <c r="Q17" s="15">
        <v>4</v>
      </c>
      <c r="R17" s="14" t="s">
        <v>1</v>
      </c>
      <c r="U17" s="16">
        <f>IF(5 = Q17, C17 * -1, C17)</f>
        <v>0</v>
      </c>
      <c r="V17" s="16">
        <f>IF(5 = Q17, D17 * -1, D17)</f>
        <v>0</v>
      </c>
      <c r="W17" s="16">
        <f>IF(5 = Q17, E17 * -1, E17)</f>
        <v>-151</v>
      </c>
      <c r="X17" s="16">
        <f>IF(5 = Q17, F17 * -1, F17)</f>
        <v>-840.9</v>
      </c>
      <c r="Y17" s="16">
        <f>IF(5 = Q17, G17 * -1, G17)</f>
        <v>-900</v>
      </c>
      <c r="Z17" s="16">
        <f>IF(5 = Q17, H17 * -1, H17)</f>
        <v>-300</v>
      </c>
      <c r="AA17" s="16">
        <f>IF(5 = Q17, I17 * -1, I17)</f>
        <v>-350</v>
      </c>
      <c r="AB17" s="16">
        <f>IF(5 = Q17, J17 * -1, J17)</f>
        <v>0</v>
      </c>
      <c r="AC17" s="16">
        <f>IF(5 = Q17, K17 * -1, K17)</f>
        <v>0</v>
      </c>
      <c r="AD17" s="16">
        <f>IF(5 = Q17, L17 * -1, L17)</f>
        <v>-2485.15</v>
      </c>
      <c r="AE17" s="16">
        <f>IF(5 = Q17, M17 * -1, M17)</f>
        <v>-286.02</v>
      </c>
      <c r="AF17" s="16">
        <f>IF(5 = Q17, N17 * -1, N17)</f>
        <v>-835.53</v>
      </c>
      <c r="AG17" s="16">
        <f>IF(5 = Q17, O17 * -1, O17)</f>
        <v>-6148.6</v>
      </c>
    </row>
    <row r="18" spans="1:33" x14ac:dyDescent="0.3">
      <c r="A18" s="21" t="s">
        <v>49</v>
      </c>
      <c r="B18" s="14" t="s">
        <v>50</v>
      </c>
      <c r="C18" s="17">
        <v>0</v>
      </c>
      <c r="D18" s="17">
        <v>0</v>
      </c>
      <c r="E18" s="17">
        <v>-982.45</v>
      </c>
      <c r="F18" s="17">
        <v>-374.87</v>
      </c>
      <c r="G18" s="17">
        <v>-1379.42</v>
      </c>
      <c r="H18" s="17">
        <v>-915</v>
      </c>
      <c r="I18" s="17">
        <v>-1167.07</v>
      </c>
      <c r="J18" s="17">
        <v>-1045.8399999999999</v>
      </c>
      <c r="K18" s="17">
        <v>93.61</v>
      </c>
      <c r="L18" s="17">
        <v>-3584.79</v>
      </c>
      <c r="M18" s="17">
        <v>-348.19</v>
      </c>
      <c r="N18" s="17">
        <v>-3730.98</v>
      </c>
      <c r="O18" s="17">
        <v>-13435</v>
      </c>
      <c r="Q18" s="15">
        <v>4</v>
      </c>
      <c r="R18" s="14" t="s">
        <v>1</v>
      </c>
      <c r="U18" s="16">
        <f>IF(5 = Q18, C18 * -1, C18)</f>
        <v>0</v>
      </c>
      <c r="V18" s="16">
        <f>IF(5 = Q18, D18 * -1, D18)</f>
        <v>0</v>
      </c>
      <c r="W18" s="16">
        <f>IF(5 = Q18, E18 * -1, E18)</f>
        <v>-982.45</v>
      </c>
      <c r="X18" s="16">
        <f>IF(5 = Q18, F18 * -1, F18)</f>
        <v>-374.87</v>
      </c>
      <c r="Y18" s="16">
        <f>IF(5 = Q18, G18 * -1, G18)</f>
        <v>-1379.42</v>
      </c>
      <c r="Z18" s="16">
        <f>IF(5 = Q18, H18 * -1, H18)</f>
        <v>-915</v>
      </c>
      <c r="AA18" s="16">
        <f>IF(5 = Q18, I18 * -1, I18)</f>
        <v>-1167.07</v>
      </c>
      <c r="AB18" s="16">
        <f>IF(5 = Q18, J18 * -1, J18)</f>
        <v>-1045.8399999999999</v>
      </c>
      <c r="AC18" s="16">
        <f>IF(5 = Q18, K18 * -1, K18)</f>
        <v>93.61</v>
      </c>
      <c r="AD18" s="16">
        <f>IF(5 = Q18, L18 * -1, L18)</f>
        <v>-3584.79</v>
      </c>
      <c r="AE18" s="16">
        <f>IF(5 = Q18, M18 * -1, M18)</f>
        <v>-348.19</v>
      </c>
      <c r="AF18" s="16">
        <f>IF(5 = Q18, N18 * -1, N18)</f>
        <v>-3730.98</v>
      </c>
      <c r="AG18" s="16">
        <f>IF(5 = Q18, O18 * -1, O18)</f>
        <v>-13435</v>
      </c>
    </row>
    <row r="19" spans="1:33" x14ac:dyDescent="0.3">
      <c r="A19" s="21" t="s">
        <v>51</v>
      </c>
      <c r="B19" s="14" t="s">
        <v>52</v>
      </c>
      <c r="C19" s="17">
        <v>3259.58</v>
      </c>
      <c r="D19" s="17">
        <v>1988.01</v>
      </c>
      <c r="E19" s="17">
        <v>202.22</v>
      </c>
      <c r="F19" s="17">
        <v>0</v>
      </c>
      <c r="G19" s="17">
        <v>2659.93</v>
      </c>
      <c r="H19" s="17">
        <v>640.27</v>
      </c>
      <c r="I19" s="17">
        <v>655.63</v>
      </c>
      <c r="J19" s="17">
        <v>4850.3</v>
      </c>
      <c r="K19" s="17">
        <v>4402.91</v>
      </c>
      <c r="L19" s="17">
        <v>660.16</v>
      </c>
      <c r="M19" s="17">
        <v>662.76</v>
      </c>
      <c r="N19" s="17">
        <v>0</v>
      </c>
      <c r="O19" s="17">
        <v>19981.77</v>
      </c>
      <c r="Q19" s="15">
        <v>4</v>
      </c>
      <c r="R19" s="14" t="s">
        <v>1</v>
      </c>
      <c r="U19" s="16">
        <f>IF(5 = Q19, C19 * -1, C19)</f>
        <v>3259.58</v>
      </c>
      <c r="V19" s="16">
        <f>IF(5 = Q19, D19 * -1, D19)</f>
        <v>1988.01</v>
      </c>
      <c r="W19" s="16">
        <f>IF(5 = Q19, E19 * -1, E19)</f>
        <v>202.22</v>
      </c>
      <c r="X19" s="16">
        <f>IF(5 = Q19, F19 * -1, F19)</f>
        <v>0</v>
      </c>
      <c r="Y19" s="16">
        <f>IF(5 = Q19, G19 * -1, G19)</f>
        <v>2659.93</v>
      </c>
      <c r="Z19" s="16">
        <f>IF(5 = Q19, H19 * -1, H19)</f>
        <v>640.27</v>
      </c>
      <c r="AA19" s="16">
        <f>IF(5 = Q19, I19 * -1, I19)</f>
        <v>655.63</v>
      </c>
      <c r="AB19" s="16">
        <f>IF(5 = Q19, J19 * -1, J19)</f>
        <v>4850.3</v>
      </c>
      <c r="AC19" s="16">
        <f>IF(5 = Q19, K19 * -1, K19)</f>
        <v>4402.91</v>
      </c>
      <c r="AD19" s="16">
        <f>IF(5 = Q19, L19 * -1, L19)</f>
        <v>660.16</v>
      </c>
      <c r="AE19" s="16">
        <f>IF(5 = Q19, M19 * -1, M19)</f>
        <v>662.76</v>
      </c>
      <c r="AF19" s="16">
        <f>IF(5 = Q19, N19 * -1, N19)</f>
        <v>0</v>
      </c>
      <c r="AG19" s="16">
        <f>IF(5 = Q19, O19 * -1, O19)</f>
        <v>19981.77</v>
      </c>
    </row>
    <row r="20" spans="1:33" x14ac:dyDescent="0.3">
      <c r="A20" s="21" t="s">
        <v>53</v>
      </c>
      <c r="B20" s="14" t="s">
        <v>54</v>
      </c>
      <c r="C20" s="17">
        <v>-1325</v>
      </c>
      <c r="D20" s="17">
        <v>-1325</v>
      </c>
      <c r="E20" s="17">
        <v>-1325</v>
      </c>
      <c r="F20" s="17">
        <v>-1325</v>
      </c>
      <c r="G20" s="17">
        <v>-1340</v>
      </c>
      <c r="H20" s="17">
        <v>-1340</v>
      </c>
      <c r="I20" s="17">
        <v>-1355</v>
      </c>
      <c r="J20" s="17">
        <v>-1355</v>
      </c>
      <c r="K20" s="17">
        <v>-1355</v>
      </c>
      <c r="L20" s="17">
        <v>-1355</v>
      </c>
      <c r="M20" s="17">
        <v>-1355</v>
      </c>
      <c r="N20" s="17">
        <v>-1495</v>
      </c>
      <c r="O20" s="17">
        <v>-16250</v>
      </c>
      <c r="Q20" s="15">
        <v>4</v>
      </c>
      <c r="R20" s="14" t="s">
        <v>1</v>
      </c>
      <c r="U20" s="16">
        <f>IF(5 = Q20, C20 * -1, C20)</f>
        <v>-1325</v>
      </c>
      <c r="V20" s="16">
        <f>IF(5 = Q20, D20 * -1, D20)</f>
        <v>-1325</v>
      </c>
      <c r="W20" s="16">
        <f>IF(5 = Q20, E20 * -1, E20)</f>
        <v>-1325</v>
      </c>
      <c r="X20" s="16">
        <f>IF(5 = Q20, F20 * -1, F20)</f>
        <v>-1325</v>
      </c>
      <c r="Y20" s="16">
        <f>IF(5 = Q20, G20 * -1, G20)</f>
        <v>-1340</v>
      </c>
      <c r="Z20" s="16">
        <f>IF(5 = Q20, H20 * -1, H20)</f>
        <v>-1340</v>
      </c>
      <c r="AA20" s="16">
        <f>IF(5 = Q20, I20 * -1, I20)</f>
        <v>-1355</v>
      </c>
      <c r="AB20" s="16">
        <f>IF(5 = Q20, J20 * -1, J20)</f>
        <v>-1355</v>
      </c>
      <c r="AC20" s="16">
        <f>IF(5 = Q20, K20 * -1, K20)</f>
        <v>-1355</v>
      </c>
      <c r="AD20" s="16">
        <f>IF(5 = Q20, L20 * -1, L20)</f>
        <v>-1355</v>
      </c>
      <c r="AE20" s="16">
        <f>IF(5 = Q20, M20 * -1, M20)</f>
        <v>-1355</v>
      </c>
      <c r="AF20" s="16">
        <f>IF(5 = Q20, N20 * -1, N20)</f>
        <v>-1495</v>
      </c>
      <c r="AG20" s="16">
        <f>IF(5 = Q20, O20 * -1, O20)</f>
        <v>-16250</v>
      </c>
    </row>
    <row r="21" spans="1:33" x14ac:dyDescent="0.3">
      <c r="B21" s="12" t="s">
        <v>44</v>
      </c>
      <c r="C21" s="11">
        <f>IF(5 = Q21, U21 * -1, U21)</f>
        <v>-3531.9300000000003</v>
      </c>
      <c r="D21" s="11">
        <f>IF(5 = Q21, V21 * -1, V21)</f>
        <v>-3259.25</v>
      </c>
      <c r="E21" s="11">
        <f>IF(5 = Q21, W21 * -1, W21)</f>
        <v>-12654.350000000002</v>
      </c>
      <c r="F21" s="11">
        <f>IF(5 = Q21, X21 * -1, X21)</f>
        <v>-13440.560000000001</v>
      </c>
      <c r="G21" s="11">
        <f>IF(5 = Q21, Y21 * -1, Y21)</f>
        <v>-11926.92</v>
      </c>
      <c r="H21" s="11">
        <f>IF(5 = Q21, Z21 * -1, Z21)</f>
        <v>-10152.799999999999</v>
      </c>
      <c r="I21" s="11">
        <f>IF(5 = Q21, AA21 * -1, AA21)</f>
        <v>-15830.060000000001</v>
      </c>
      <c r="J21" s="11">
        <f>IF(5 = Q21, AB21 * -1, AB21)</f>
        <v>-6160.22</v>
      </c>
      <c r="K21" s="11">
        <f>IF(5 = Q21, AC21 * -1, AC21)</f>
        <v>-13189.18</v>
      </c>
      <c r="L21" s="11">
        <f>IF(5 = Q21, AD21 * -1, AD21)</f>
        <v>-19288.12</v>
      </c>
      <c r="M21" s="11">
        <f>IF(5 = Q21, AE21 * -1, AE21)</f>
        <v>-11614.51</v>
      </c>
      <c r="N21" s="11">
        <f>IF(5 = Q21, AF21 * -1, AF21)</f>
        <v>-22784.899999999998</v>
      </c>
      <c r="O21" s="11">
        <f>IF(5 = Q21, AG21 * -1, AG21)</f>
        <v>-143832.79999999999</v>
      </c>
      <c r="Q21" s="9">
        <v>4</v>
      </c>
      <c r="R21" s="8" t="str">
        <f>R20</f>
        <v>1408 Casitas</v>
      </c>
      <c r="S21" s="8">
        <f>S20</f>
        <v>0</v>
      </c>
      <c r="T21" s="9">
        <f>T20</f>
        <v>0</v>
      </c>
      <c r="U21" s="10">
        <f t="shared" ref="U21:AG21" si="1">SUM(U16:U20)</f>
        <v>-3531.9300000000003</v>
      </c>
      <c r="V21" s="10">
        <f t="shared" si="1"/>
        <v>-3259.25</v>
      </c>
      <c r="W21" s="10">
        <f t="shared" si="1"/>
        <v>-12654.350000000002</v>
      </c>
      <c r="X21" s="10">
        <f t="shared" si="1"/>
        <v>-13440.560000000001</v>
      </c>
      <c r="Y21" s="10">
        <f t="shared" si="1"/>
        <v>-11926.92</v>
      </c>
      <c r="Z21" s="10">
        <f t="shared" si="1"/>
        <v>-10152.799999999999</v>
      </c>
      <c r="AA21" s="10">
        <f t="shared" si="1"/>
        <v>-15830.060000000001</v>
      </c>
      <c r="AB21" s="10">
        <f t="shared" si="1"/>
        <v>-6160.22</v>
      </c>
      <c r="AC21" s="10">
        <f t="shared" si="1"/>
        <v>-13189.18</v>
      </c>
      <c r="AD21" s="10">
        <f t="shared" si="1"/>
        <v>-19288.12</v>
      </c>
      <c r="AE21" s="10">
        <f t="shared" si="1"/>
        <v>-11614.51</v>
      </c>
      <c r="AF21" s="10">
        <f t="shared" si="1"/>
        <v>-22784.899999999998</v>
      </c>
      <c r="AG21" s="10">
        <f t="shared" si="1"/>
        <v>-143832.79999999999</v>
      </c>
    </row>
    <row r="23" spans="1:33" x14ac:dyDescent="0.3">
      <c r="B23" s="12" t="s">
        <v>37</v>
      </c>
      <c r="C23" s="11">
        <f>IF(5 = Q23, U23 * -1, U23)</f>
        <v>183806.53</v>
      </c>
      <c r="D23" s="11">
        <f>IF(5 = Q23, V23 * -1, V23)</f>
        <v>187116.95</v>
      </c>
      <c r="E23" s="11">
        <f>IF(5 = Q23, W23 * -1, W23)</f>
        <v>180626.65</v>
      </c>
      <c r="F23" s="11">
        <f>IF(5 = Q23, X23 * -1, X23)</f>
        <v>182560.44</v>
      </c>
      <c r="G23" s="11">
        <f>IF(5 = Q23, Y23 * -1, Y23)</f>
        <v>183649.08</v>
      </c>
      <c r="H23" s="11">
        <f>IF(5 = Q23, Z23 * -1, Z23)</f>
        <v>189625.15000000002</v>
      </c>
      <c r="I23" s="11">
        <f>IF(5 = Q23, AA23 * -1, AA23)</f>
        <v>185330.94</v>
      </c>
      <c r="J23" s="11">
        <f>IF(5 = Q23, AB23 * -1, AB23)</f>
        <v>197096.78</v>
      </c>
      <c r="K23" s="11">
        <f>IF(5 = Q23, AC23 * -1, AC23)</f>
        <v>190584.32000000001</v>
      </c>
      <c r="L23" s="11">
        <f>IF(5 = Q23, AD23 * -1, AD23)</f>
        <v>185259.97</v>
      </c>
      <c r="M23" s="11">
        <f>IF(5 = Q23, AE23 * -1, AE23)</f>
        <v>202149.97</v>
      </c>
      <c r="N23" s="11">
        <f>IF(5 = Q23, AF23 * -1, AF23)</f>
        <v>196056.91</v>
      </c>
      <c r="O23" s="11">
        <f>IF(5 = Q23, AG23 * -1, AG23)</f>
        <v>2263863.6900000004</v>
      </c>
      <c r="Q23" s="9">
        <v>4</v>
      </c>
      <c r="R23" s="8" t="str">
        <f>R20</f>
        <v>1408 Casitas</v>
      </c>
      <c r="S23" s="8">
        <f>S20</f>
        <v>0</v>
      </c>
      <c r="T23" s="9">
        <f>T20</f>
        <v>0</v>
      </c>
      <c r="U23" s="10">
        <f t="shared" ref="U23:AG23" si="2">SUM(U11:U12)+SUM(U16:U20)</f>
        <v>183806.53</v>
      </c>
      <c r="V23" s="10">
        <f t="shared" si="2"/>
        <v>187116.95</v>
      </c>
      <c r="W23" s="10">
        <f t="shared" si="2"/>
        <v>180626.65</v>
      </c>
      <c r="X23" s="10">
        <f t="shared" si="2"/>
        <v>182560.44</v>
      </c>
      <c r="Y23" s="10">
        <f t="shared" si="2"/>
        <v>183649.08</v>
      </c>
      <c r="Z23" s="10">
        <f t="shared" si="2"/>
        <v>189625.15000000002</v>
      </c>
      <c r="AA23" s="10">
        <f t="shared" si="2"/>
        <v>185330.94</v>
      </c>
      <c r="AB23" s="10">
        <f t="shared" si="2"/>
        <v>197096.78</v>
      </c>
      <c r="AC23" s="10">
        <f t="shared" si="2"/>
        <v>190584.32000000001</v>
      </c>
      <c r="AD23" s="10">
        <f t="shared" si="2"/>
        <v>185259.97</v>
      </c>
      <c r="AE23" s="10">
        <f t="shared" si="2"/>
        <v>202149.97</v>
      </c>
      <c r="AF23" s="10">
        <f t="shared" si="2"/>
        <v>196056.91</v>
      </c>
      <c r="AG23" s="10">
        <f t="shared" si="2"/>
        <v>2263863.6900000004</v>
      </c>
    </row>
    <row r="25" spans="1:33" x14ac:dyDescent="0.3">
      <c r="A25" s="18" t="s">
        <v>55</v>
      </c>
    </row>
    <row r="26" spans="1:33" x14ac:dyDescent="0.3">
      <c r="A26" s="19" t="s">
        <v>56</v>
      </c>
    </row>
    <row r="27" spans="1:33" x14ac:dyDescent="0.3">
      <c r="A27" s="21" t="s">
        <v>57</v>
      </c>
      <c r="B27" s="14" t="s">
        <v>58</v>
      </c>
      <c r="C27" s="17">
        <v>0</v>
      </c>
      <c r="D27" s="17">
        <v>999</v>
      </c>
      <c r="E27" s="17">
        <v>0</v>
      </c>
      <c r="F27" s="17">
        <v>706</v>
      </c>
      <c r="G27" s="17">
        <v>2636.3</v>
      </c>
      <c r="H27" s="17">
        <v>5</v>
      </c>
      <c r="I27" s="17">
        <v>0</v>
      </c>
      <c r="J27" s="17">
        <v>650</v>
      </c>
      <c r="K27" s="17">
        <v>-75</v>
      </c>
      <c r="L27" s="17">
        <v>0</v>
      </c>
      <c r="M27" s="17">
        <v>0</v>
      </c>
      <c r="N27" s="17">
        <v>0</v>
      </c>
      <c r="O27" s="17">
        <v>4921.3</v>
      </c>
      <c r="Q27" s="15">
        <v>4</v>
      </c>
      <c r="R27" s="14" t="s">
        <v>1</v>
      </c>
      <c r="U27" s="16">
        <f t="shared" ref="U27:U33" si="3">IF(5 = Q27, C27 * -1, C27)</f>
        <v>0</v>
      </c>
      <c r="V27" s="16">
        <f t="shared" ref="V27:V33" si="4">IF(5 = Q27, D27 * -1, D27)</f>
        <v>999</v>
      </c>
      <c r="W27" s="16">
        <f t="shared" ref="W27:W33" si="5">IF(5 = Q27, E27 * -1, E27)</f>
        <v>0</v>
      </c>
      <c r="X27" s="16">
        <f t="shared" ref="X27:X33" si="6">IF(5 = Q27, F27 * -1, F27)</f>
        <v>706</v>
      </c>
      <c r="Y27" s="16">
        <f t="shared" ref="Y27:Y33" si="7">IF(5 = Q27, G27 * -1, G27)</f>
        <v>2636.3</v>
      </c>
      <c r="Z27" s="16">
        <f t="shared" ref="Z27:Z33" si="8">IF(5 = Q27, H27 * -1, H27)</f>
        <v>5</v>
      </c>
      <c r="AA27" s="16">
        <f t="shared" ref="AA27:AA33" si="9">IF(5 = Q27, I27 * -1, I27)</f>
        <v>0</v>
      </c>
      <c r="AB27" s="16">
        <f t="shared" ref="AB27:AB33" si="10">IF(5 = Q27, J27 * -1, J27)</f>
        <v>650</v>
      </c>
      <c r="AC27" s="16">
        <f t="shared" ref="AC27:AC33" si="11">IF(5 = Q27, K27 * -1, K27)</f>
        <v>-75</v>
      </c>
      <c r="AD27" s="16">
        <f t="shared" ref="AD27:AD33" si="12">IF(5 = Q27, L27 * -1, L27)</f>
        <v>0</v>
      </c>
      <c r="AE27" s="16">
        <f t="shared" ref="AE27:AE33" si="13">IF(5 = Q27, M27 * -1, M27)</f>
        <v>0</v>
      </c>
      <c r="AF27" s="16">
        <f t="shared" ref="AF27:AF33" si="14">IF(5 = Q27, N27 * -1, N27)</f>
        <v>0</v>
      </c>
      <c r="AG27" s="16">
        <f t="shared" ref="AG27:AG33" si="15">IF(5 = Q27, O27 * -1, O27)</f>
        <v>4921.3</v>
      </c>
    </row>
    <row r="28" spans="1:33" x14ac:dyDescent="0.3">
      <c r="A28" s="21" t="s">
        <v>59</v>
      </c>
      <c r="B28" s="14" t="s">
        <v>60</v>
      </c>
      <c r="C28" s="17">
        <v>810</v>
      </c>
      <c r="D28" s="17">
        <v>862.74</v>
      </c>
      <c r="E28" s="17">
        <v>755</v>
      </c>
      <c r="F28" s="17">
        <v>720</v>
      </c>
      <c r="G28" s="17">
        <v>720</v>
      </c>
      <c r="H28" s="17">
        <v>719.29</v>
      </c>
      <c r="I28" s="17">
        <v>715</v>
      </c>
      <c r="J28" s="17">
        <v>685</v>
      </c>
      <c r="K28" s="17">
        <v>710.8</v>
      </c>
      <c r="L28" s="17">
        <v>585.09</v>
      </c>
      <c r="M28" s="17">
        <v>439.99</v>
      </c>
      <c r="N28" s="17">
        <v>412.9</v>
      </c>
      <c r="O28" s="17">
        <v>8135.81</v>
      </c>
      <c r="Q28" s="15">
        <v>4</v>
      </c>
      <c r="R28" s="14" t="s">
        <v>1</v>
      </c>
      <c r="U28" s="16">
        <f t="shared" si="3"/>
        <v>810</v>
      </c>
      <c r="V28" s="16">
        <f t="shared" si="4"/>
        <v>862.74</v>
      </c>
      <c r="W28" s="16">
        <f t="shared" si="5"/>
        <v>755</v>
      </c>
      <c r="X28" s="16">
        <f t="shared" si="6"/>
        <v>720</v>
      </c>
      <c r="Y28" s="16">
        <f t="shared" si="7"/>
        <v>720</v>
      </c>
      <c r="Z28" s="16">
        <f t="shared" si="8"/>
        <v>719.29</v>
      </c>
      <c r="AA28" s="16">
        <f t="shared" si="9"/>
        <v>715</v>
      </c>
      <c r="AB28" s="16">
        <f t="shared" si="10"/>
        <v>685</v>
      </c>
      <c r="AC28" s="16">
        <f t="shared" si="11"/>
        <v>710.8</v>
      </c>
      <c r="AD28" s="16">
        <f t="shared" si="12"/>
        <v>585.09</v>
      </c>
      <c r="AE28" s="16">
        <f t="shared" si="13"/>
        <v>439.99</v>
      </c>
      <c r="AF28" s="16">
        <f t="shared" si="14"/>
        <v>412.9</v>
      </c>
      <c r="AG28" s="16">
        <f t="shared" si="15"/>
        <v>8135.81</v>
      </c>
    </row>
    <row r="29" spans="1:33" x14ac:dyDescent="0.3">
      <c r="A29" s="21" t="s">
        <v>61</v>
      </c>
      <c r="B29" s="14" t="s">
        <v>62</v>
      </c>
      <c r="C29" s="17">
        <v>882.61</v>
      </c>
      <c r="D29" s="17">
        <v>1073.07</v>
      </c>
      <c r="E29" s="17">
        <v>890.17</v>
      </c>
      <c r="F29" s="17">
        <v>1036.78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3882.63</v>
      </c>
      <c r="Q29" s="15">
        <v>4</v>
      </c>
      <c r="R29" s="14" t="s">
        <v>1</v>
      </c>
      <c r="U29" s="16">
        <f t="shared" si="3"/>
        <v>882.61</v>
      </c>
      <c r="V29" s="16">
        <f t="shared" si="4"/>
        <v>1073.07</v>
      </c>
      <c r="W29" s="16">
        <f t="shared" si="5"/>
        <v>890.17</v>
      </c>
      <c r="X29" s="16">
        <f t="shared" si="6"/>
        <v>1036.78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3882.63</v>
      </c>
    </row>
    <row r="30" spans="1:33" x14ac:dyDescent="0.3">
      <c r="A30" s="21" t="s">
        <v>63</v>
      </c>
      <c r="B30" s="14" t="s">
        <v>64</v>
      </c>
      <c r="C30" s="17">
        <v>0</v>
      </c>
      <c r="D30" s="17">
        <v>0</v>
      </c>
      <c r="E30" s="17">
        <v>2525.4699999999998</v>
      </c>
      <c r="F30" s="17">
        <v>0</v>
      </c>
      <c r="G30" s="17">
        <v>0</v>
      </c>
      <c r="H30" s="17">
        <v>0</v>
      </c>
      <c r="I30" s="17">
        <v>2238.86</v>
      </c>
      <c r="J30" s="17">
        <v>0</v>
      </c>
      <c r="K30" s="17">
        <v>0</v>
      </c>
      <c r="L30" s="17">
        <v>2200</v>
      </c>
      <c r="M30" s="17">
        <v>0</v>
      </c>
      <c r="N30" s="17">
        <v>2200</v>
      </c>
      <c r="O30" s="17">
        <v>9164.33</v>
      </c>
      <c r="Q30" s="15">
        <v>4</v>
      </c>
      <c r="R30" s="14" t="s">
        <v>1</v>
      </c>
      <c r="U30" s="16">
        <f t="shared" si="3"/>
        <v>0</v>
      </c>
      <c r="V30" s="16">
        <f t="shared" si="4"/>
        <v>0</v>
      </c>
      <c r="W30" s="16">
        <f t="shared" si="5"/>
        <v>2525.4699999999998</v>
      </c>
      <c r="X30" s="16">
        <f t="shared" si="6"/>
        <v>0</v>
      </c>
      <c r="Y30" s="16">
        <f t="shared" si="7"/>
        <v>0</v>
      </c>
      <c r="Z30" s="16">
        <f t="shared" si="8"/>
        <v>0</v>
      </c>
      <c r="AA30" s="16">
        <f t="shared" si="9"/>
        <v>2238.86</v>
      </c>
      <c r="AB30" s="16">
        <f t="shared" si="10"/>
        <v>0</v>
      </c>
      <c r="AC30" s="16">
        <f t="shared" si="11"/>
        <v>0</v>
      </c>
      <c r="AD30" s="16">
        <f t="shared" si="12"/>
        <v>2200</v>
      </c>
      <c r="AE30" s="16">
        <f t="shared" si="13"/>
        <v>0</v>
      </c>
      <c r="AF30" s="16">
        <f t="shared" si="14"/>
        <v>2200</v>
      </c>
      <c r="AG30" s="16">
        <f t="shared" si="15"/>
        <v>9164.33</v>
      </c>
    </row>
    <row r="31" spans="1:33" x14ac:dyDescent="0.3">
      <c r="A31" s="21" t="s">
        <v>65</v>
      </c>
      <c r="B31" s="14" t="s">
        <v>66</v>
      </c>
      <c r="C31" s="17">
        <v>0</v>
      </c>
      <c r="D31" s="17">
        <v>0</v>
      </c>
      <c r="E31" s="17">
        <v>250</v>
      </c>
      <c r="F31" s="17">
        <v>96.67</v>
      </c>
      <c r="G31" s="17">
        <v>114.52</v>
      </c>
      <c r="H31" s="17">
        <v>100</v>
      </c>
      <c r="I31" s="17">
        <v>100</v>
      </c>
      <c r="J31" s="17">
        <v>100</v>
      </c>
      <c r="K31" s="17">
        <v>100</v>
      </c>
      <c r="L31" s="17">
        <v>100</v>
      </c>
      <c r="M31" s="17">
        <v>100</v>
      </c>
      <c r="N31" s="17">
        <v>95</v>
      </c>
      <c r="O31" s="17">
        <v>1156.19</v>
      </c>
      <c r="Q31" s="15">
        <v>4</v>
      </c>
      <c r="R31" s="14" t="s">
        <v>1</v>
      </c>
      <c r="U31" s="16">
        <f t="shared" si="3"/>
        <v>0</v>
      </c>
      <c r="V31" s="16">
        <f t="shared" si="4"/>
        <v>0</v>
      </c>
      <c r="W31" s="16">
        <f t="shared" si="5"/>
        <v>250</v>
      </c>
      <c r="X31" s="16">
        <f t="shared" si="6"/>
        <v>96.67</v>
      </c>
      <c r="Y31" s="16">
        <f t="shared" si="7"/>
        <v>114.52</v>
      </c>
      <c r="Z31" s="16">
        <f t="shared" si="8"/>
        <v>100</v>
      </c>
      <c r="AA31" s="16">
        <f t="shared" si="9"/>
        <v>100</v>
      </c>
      <c r="AB31" s="16">
        <f t="shared" si="10"/>
        <v>100</v>
      </c>
      <c r="AC31" s="16">
        <f t="shared" si="11"/>
        <v>100</v>
      </c>
      <c r="AD31" s="16">
        <f t="shared" si="12"/>
        <v>100</v>
      </c>
      <c r="AE31" s="16">
        <f t="shared" si="13"/>
        <v>100</v>
      </c>
      <c r="AF31" s="16">
        <f t="shared" si="14"/>
        <v>95</v>
      </c>
      <c r="AG31" s="16">
        <f t="shared" si="15"/>
        <v>1156.19</v>
      </c>
    </row>
    <row r="32" spans="1:33" x14ac:dyDescent="0.3">
      <c r="A32" s="21" t="s">
        <v>67</v>
      </c>
      <c r="B32" s="14" t="s">
        <v>68</v>
      </c>
      <c r="C32" s="17">
        <v>827.31</v>
      </c>
      <c r="D32" s="17">
        <v>652.09</v>
      </c>
      <c r="E32" s="17">
        <v>1300.33</v>
      </c>
      <c r="F32" s="17">
        <v>1354.83</v>
      </c>
      <c r="G32" s="17">
        <v>1295.54</v>
      </c>
      <c r="H32" s="17">
        <v>-183.35</v>
      </c>
      <c r="I32" s="17">
        <v>1785.02</v>
      </c>
      <c r="J32" s="17">
        <v>2155.6</v>
      </c>
      <c r="K32" s="17">
        <v>3087.77</v>
      </c>
      <c r="L32" s="17">
        <v>2836.13</v>
      </c>
      <c r="M32" s="17">
        <v>2814.83</v>
      </c>
      <c r="N32" s="17">
        <v>2125.8000000000002</v>
      </c>
      <c r="O32" s="17">
        <v>20051.900000000001</v>
      </c>
      <c r="Q32" s="15">
        <v>4</v>
      </c>
      <c r="R32" s="14" t="s">
        <v>1</v>
      </c>
      <c r="U32" s="16">
        <f t="shared" si="3"/>
        <v>827.31</v>
      </c>
      <c r="V32" s="16">
        <f t="shared" si="4"/>
        <v>652.09</v>
      </c>
      <c r="W32" s="16">
        <f t="shared" si="5"/>
        <v>1300.33</v>
      </c>
      <c r="X32" s="16">
        <f t="shared" si="6"/>
        <v>1354.83</v>
      </c>
      <c r="Y32" s="16">
        <f t="shared" si="7"/>
        <v>1295.54</v>
      </c>
      <c r="Z32" s="16">
        <f t="shared" si="8"/>
        <v>-183.35</v>
      </c>
      <c r="AA32" s="16">
        <f t="shared" si="9"/>
        <v>1785.02</v>
      </c>
      <c r="AB32" s="16">
        <f t="shared" si="10"/>
        <v>2155.6</v>
      </c>
      <c r="AC32" s="16">
        <f t="shared" si="11"/>
        <v>3087.77</v>
      </c>
      <c r="AD32" s="16">
        <f t="shared" si="12"/>
        <v>2836.13</v>
      </c>
      <c r="AE32" s="16">
        <f t="shared" si="13"/>
        <v>2814.83</v>
      </c>
      <c r="AF32" s="16">
        <f t="shared" si="14"/>
        <v>2125.8000000000002</v>
      </c>
      <c r="AG32" s="16">
        <f t="shared" si="15"/>
        <v>20051.900000000001</v>
      </c>
    </row>
    <row r="33" spans="1:33" x14ac:dyDescent="0.3">
      <c r="A33" s="21" t="s">
        <v>69</v>
      </c>
      <c r="B33" s="14" t="s">
        <v>70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60</v>
      </c>
      <c r="L33" s="17">
        <v>0</v>
      </c>
      <c r="M33" s="17">
        <v>0</v>
      </c>
      <c r="N33" s="17">
        <v>0</v>
      </c>
      <c r="O33" s="17">
        <v>60</v>
      </c>
      <c r="Q33" s="15">
        <v>4</v>
      </c>
      <c r="R33" s="14" t="s">
        <v>1</v>
      </c>
      <c r="U33" s="16">
        <f t="shared" si="3"/>
        <v>0</v>
      </c>
      <c r="V33" s="16">
        <f t="shared" si="4"/>
        <v>0</v>
      </c>
      <c r="W33" s="16">
        <f t="shared" si="5"/>
        <v>0</v>
      </c>
      <c r="X33" s="16">
        <f t="shared" si="6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60</v>
      </c>
      <c r="AD33" s="16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60</v>
      </c>
    </row>
    <row r="34" spans="1:33" x14ac:dyDescent="0.3">
      <c r="B34" s="12" t="s">
        <v>56</v>
      </c>
      <c r="C34" s="11">
        <f>IF(5 = Q34, U34 * -1, U34)</f>
        <v>2519.92</v>
      </c>
      <c r="D34" s="11">
        <f>IF(5 = Q34, V34 * -1, V34)</f>
        <v>3586.9</v>
      </c>
      <c r="E34" s="11">
        <f>IF(5 = Q34, W34 * -1, W34)</f>
        <v>5720.9699999999993</v>
      </c>
      <c r="F34" s="11">
        <f>IF(5 = Q34, X34 * -1, X34)</f>
        <v>3914.2799999999997</v>
      </c>
      <c r="G34" s="11">
        <f>IF(5 = Q34, Y34 * -1, Y34)</f>
        <v>4766.3600000000006</v>
      </c>
      <c r="H34" s="11">
        <f>IF(5 = Q34, Z34 * -1, Z34)</f>
        <v>640.93999999999994</v>
      </c>
      <c r="I34" s="11">
        <f>IF(5 = Q34, AA34 * -1, AA34)</f>
        <v>4838.88</v>
      </c>
      <c r="J34" s="11">
        <f>IF(5 = Q34, AB34 * -1, AB34)</f>
        <v>3590.6</v>
      </c>
      <c r="K34" s="11">
        <f>IF(5 = Q34, AC34 * -1, AC34)</f>
        <v>3883.5699999999997</v>
      </c>
      <c r="L34" s="11">
        <f>IF(5 = Q34, AD34 * -1, AD34)</f>
        <v>5721.22</v>
      </c>
      <c r="M34" s="11">
        <f>IF(5 = Q34, AE34 * -1, AE34)</f>
        <v>3354.8199999999997</v>
      </c>
      <c r="N34" s="11">
        <f>IF(5 = Q34, AF34 * -1, AF34)</f>
        <v>4833.7000000000007</v>
      </c>
      <c r="O34" s="11">
        <f>IF(5 = Q34, AG34 * -1, AG34)</f>
        <v>47372.160000000003</v>
      </c>
      <c r="Q34" s="9">
        <v>4</v>
      </c>
      <c r="R34" s="8" t="str">
        <f>R33</f>
        <v>1408 Casitas</v>
      </c>
      <c r="S34" s="8">
        <f>S33</f>
        <v>0</v>
      </c>
      <c r="T34" s="9">
        <f>T33</f>
        <v>0</v>
      </c>
      <c r="U34" s="10">
        <f t="shared" ref="U34:AG34" si="16">SUM(U27:U33)</f>
        <v>2519.92</v>
      </c>
      <c r="V34" s="10">
        <f t="shared" si="16"/>
        <v>3586.9</v>
      </c>
      <c r="W34" s="10">
        <f t="shared" si="16"/>
        <v>5720.9699999999993</v>
      </c>
      <c r="X34" s="10">
        <f t="shared" si="16"/>
        <v>3914.2799999999997</v>
      </c>
      <c r="Y34" s="10">
        <f t="shared" si="16"/>
        <v>4766.3600000000006</v>
      </c>
      <c r="Z34" s="10">
        <f t="shared" si="16"/>
        <v>640.93999999999994</v>
      </c>
      <c r="AA34" s="10">
        <f t="shared" si="16"/>
        <v>4838.88</v>
      </c>
      <c r="AB34" s="10">
        <f t="shared" si="16"/>
        <v>3590.6</v>
      </c>
      <c r="AC34" s="10">
        <f t="shared" si="16"/>
        <v>3883.5699999999997</v>
      </c>
      <c r="AD34" s="10">
        <f t="shared" si="16"/>
        <v>5721.22</v>
      </c>
      <c r="AE34" s="10">
        <f t="shared" si="16"/>
        <v>3354.8199999999997</v>
      </c>
      <c r="AF34" s="10">
        <f t="shared" si="16"/>
        <v>4833.7000000000007</v>
      </c>
      <c r="AG34" s="10">
        <f t="shared" si="16"/>
        <v>47372.160000000003</v>
      </c>
    </row>
    <row r="36" spans="1:33" x14ac:dyDescent="0.3">
      <c r="A36" s="19" t="s">
        <v>71</v>
      </c>
    </row>
    <row r="37" spans="1:33" x14ac:dyDescent="0.3">
      <c r="A37" s="21" t="s">
        <v>72</v>
      </c>
      <c r="B37" s="14" t="s">
        <v>73</v>
      </c>
      <c r="C37" s="17">
        <v>447.94</v>
      </c>
      <c r="D37" s="17">
        <v>432.27</v>
      </c>
      <c r="E37" s="17">
        <v>100</v>
      </c>
      <c r="F37" s="17">
        <v>100</v>
      </c>
      <c r="G37" s="17">
        <v>0</v>
      </c>
      <c r="H37" s="17">
        <v>0</v>
      </c>
      <c r="I37" s="17">
        <v>45</v>
      </c>
      <c r="J37" s="17">
        <v>45</v>
      </c>
      <c r="K37" s="17">
        <v>0</v>
      </c>
      <c r="L37" s="17">
        <v>-48.49</v>
      </c>
      <c r="M37" s="17">
        <v>0</v>
      </c>
      <c r="N37" s="17">
        <v>0</v>
      </c>
      <c r="O37" s="17">
        <v>1121.72</v>
      </c>
      <c r="Q37" s="15">
        <v>4</v>
      </c>
      <c r="R37" s="14" t="s">
        <v>1</v>
      </c>
      <c r="U37" s="16">
        <f t="shared" ref="U37:U44" si="17">IF(5 = Q37, C37 * -1, C37)</f>
        <v>447.94</v>
      </c>
      <c r="V37" s="16">
        <f t="shared" ref="V37:V44" si="18">IF(5 = Q37, D37 * -1, D37)</f>
        <v>432.27</v>
      </c>
      <c r="W37" s="16">
        <f t="shared" ref="W37:W44" si="19">IF(5 = Q37, E37 * -1, E37)</f>
        <v>100</v>
      </c>
      <c r="X37" s="16">
        <f t="shared" ref="X37:X44" si="20">IF(5 = Q37, F37 * -1, F37)</f>
        <v>100</v>
      </c>
      <c r="Y37" s="16">
        <f t="shared" ref="Y37:Y44" si="21">IF(5 = Q37, G37 * -1, G37)</f>
        <v>0</v>
      </c>
      <c r="Z37" s="16">
        <f t="shared" ref="Z37:Z44" si="22">IF(5 = Q37, H37 * -1, H37)</f>
        <v>0</v>
      </c>
      <c r="AA37" s="16">
        <f t="shared" ref="AA37:AA44" si="23">IF(5 = Q37, I37 * -1, I37)</f>
        <v>45</v>
      </c>
      <c r="AB37" s="16">
        <f t="shared" ref="AB37:AB44" si="24">IF(5 = Q37, J37 * -1, J37)</f>
        <v>45</v>
      </c>
      <c r="AC37" s="16">
        <f t="shared" ref="AC37:AC44" si="25">IF(5 = Q37, K37 * -1, K37)</f>
        <v>0</v>
      </c>
      <c r="AD37" s="16">
        <f t="shared" ref="AD37:AD44" si="26">IF(5 = Q37, L37 * -1, L37)</f>
        <v>-48.49</v>
      </c>
      <c r="AE37" s="16">
        <f t="shared" ref="AE37:AE44" si="27">IF(5 = Q37, M37 * -1, M37)</f>
        <v>0</v>
      </c>
      <c r="AF37" s="16">
        <f t="shared" ref="AF37:AF44" si="28">IF(5 = Q37, N37 * -1, N37)</f>
        <v>0</v>
      </c>
      <c r="AG37" s="16">
        <f t="shared" ref="AG37:AG44" si="29">IF(5 = Q37, O37 * -1, O37)</f>
        <v>1121.72</v>
      </c>
    </row>
    <row r="38" spans="1:33" x14ac:dyDescent="0.3">
      <c r="A38" s="21" t="s">
        <v>74</v>
      </c>
      <c r="B38" s="14" t="s">
        <v>75</v>
      </c>
      <c r="C38" s="17">
        <v>1009.11</v>
      </c>
      <c r="D38" s="17">
        <v>1081.21</v>
      </c>
      <c r="E38" s="17">
        <v>1116.6300000000001</v>
      </c>
      <c r="F38" s="17">
        <v>1167.21</v>
      </c>
      <c r="G38" s="17">
        <v>1067.6300000000001</v>
      </c>
      <c r="H38" s="17">
        <v>1164.5</v>
      </c>
      <c r="I38" s="17">
        <v>1271.5999999999999</v>
      </c>
      <c r="J38" s="17">
        <v>1175.4000000000001</v>
      </c>
      <c r="K38" s="17">
        <v>1175.28</v>
      </c>
      <c r="L38" s="17">
        <v>971.23</v>
      </c>
      <c r="M38" s="17">
        <v>2095.98</v>
      </c>
      <c r="N38" s="17">
        <v>1842.48</v>
      </c>
      <c r="O38" s="17">
        <v>15138.26</v>
      </c>
      <c r="Q38" s="15">
        <v>4</v>
      </c>
      <c r="R38" s="14" t="s">
        <v>1</v>
      </c>
      <c r="U38" s="16">
        <f t="shared" si="17"/>
        <v>1009.11</v>
      </c>
      <c r="V38" s="16">
        <f t="shared" si="18"/>
        <v>1081.21</v>
      </c>
      <c r="W38" s="16">
        <f t="shared" si="19"/>
        <v>1116.6300000000001</v>
      </c>
      <c r="X38" s="16">
        <f t="shared" si="20"/>
        <v>1167.21</v>
      </c>
      <c r="Y38" s="16">
        <f t="shared" si="21"/>
        <v>1067.6300000000001</v>
      </c>
      <c r="Z38" s="16">
        <f t="shared" si="22"/>
        <v>1164.5</v>
      </c>
      <c r="AA38" s="16">
        <f t="shared" si="23"/>
        <v>1271.5999999999999</v>
      </c>
      <c r="AB38" s="16">
        <f t="shared" si="24"/>
        <v>1175.4000000000001</v>
      </c>
      <c r="AC38" s="16">
        <f t="shared" si="25"/>
        <v>1175.28</v>
      </c>
      <c r="AD38" s="16">
        <f t="shared" si="26"/>
        <v>971.23</v>
      </c>
      <c r="AE38" s="16">
        <f t="shared" si="27"/>
        <v>2095.98</v>
      </c>
      <c r="AF38" s="16">
        <f t="shared" si="28"/>
        <v>1842.48</v>
      </c>
      <c r="AG38" s="16">
        <f t="shared" si="29"/>
        <v>15138.26</v>
      </c>
    </row>
    <row r="39" spans="1:33" x14ac:dyDescent="0.3">
      <c r="A39" s="21" t="s">
        <v>76</v>
      </c>
      <c r="B39" s="14" t="s">
        <v>77</v>
      </c>
      <c r="C39" s="17">
        <v>2968.31</v>
      </c>
      <c r="D39" s="17">
        <v>2283.06</v>
      </c>
      <c r="E39" s="17">
        <v>5455.49</v>
      </c>
      <c r="F39" s="17">
        <v>6402.21</v>
      </c>
      <c r="G39" s="17">
        <v>6136.33</v>
      </c>
      <c r="H39" s="17">
        <v>5880.28</v>
      </c>
      <c r="I39" s="17">
        <v>6619.71</v>
      </c>
      <c r="J39" s="17">
        <v>10415.32</v>
      </c>
      <c r="K39" s="17">
        <v>8735.36</v>
      </c>
      <c r="L39" s="17">
        <v>0</v>
      </c>
      <c r="M39" s="17">
        <v>0</v>
      </c>
      <c r="N39" s="17">
        <v>0</v>
      </c>
      <c r="O39" s="17">
        <v>54896.07</v>
      </c>
      <c r="Q39" s="15">
        <v>4</v>
      </c>
      <c r="R39" s="14" t="s">
        <v>1</v>
      </c>
      <c r="U39" s="16">
        <f t="shared" si="17"/>
        <v>2968.31</v>
      </c>
      <c r="V39" s="16">
        <f t="shared" si="18"/>
        <v>2283.06</v>
      </c>
      <c r="W39" s="16">
        <f t="shared" si="19"/>
        <v>5455.49</v>
      </c>
      <c r="X39" s="16">
        <f t="shared" si="20"/>
        <v>6402.21</v>
      </c>
      <c r="Y39" s="16">
        <f t="shared" si="21"/>
        <v>6136.33</v>
      </c>
      <c r="Z39" s="16">
        <f t="shared" si="22"/>
        <v>5880.28</v>
      </c>
      <c r="AA39" s="16">
        <f t="shared" si="23"/>
        <v>6619.71</v>
      </c>
      <c r="AB39" s="16">
        <f t="shared" si="24"/>
        <v>10415.32</v>
      </c>
      <c r="AC39" s="16">
        <f t="shared" si="25"/>
        <v>8735.36</v>
      </c>
      <c r="AD39" s="16">
        <f t="shared" si="26"/>
        <v>0</v>
      </c>
      <c r="AE39" s="16">
        <f t="shared" si="27"/>
        <v>0</v>
      </c>
      <c r="AF39" s="16">
        <f t="shared" si="28"/>
        <v>0</v>
      </c>
      <c r="AG39" s="16">
        <f t="shared" si="29"/>
        <v>54896.07</v>
      </c>
    </row>
    <row r="40" spans="1:33" x14ac:dyDescent="0.3">
      <c r="A40" s="21" t="s">
        <v>78</v>
      </c>
      <c r="B40" s="14" t="s">
        <v>79</v>
      </c>
      <c r="C40" s="17">
        <v>3762.88</v>
      </c>
      <c r="D40" s="17">
        <v>3132.76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6895.64</v>
      </c>
      <c r="Q40" s="15">
        <v>4</v>
      </c>
      <c r="R40" s="14" t="s">
        <v>1</v>
      </c>
      <c r="U40" s="16">
        <f t="shared" si="17"/>
        <v>3762.88</v>
      </c>
      <c r="V40" s="16">
        <f t="shared" si="18"/>
        <v>3132.76</v>
      </c>
      <c r="W40" s="16">
        <f t="shared" si="19"/>
        <v>0</v>
      </c>
      <c r="X40" s="16">
        <f t="shared" si="20"/>
        <v>0</v>
      </c>
      <c r="Y40" s="16">
        <f t="shared" si="21"/>
        <v>0</v>
      </c>
      <c r="Z40" s="16">
        <f t="shared" si="22"/>
        <v>0</v>
      </c>
      <c r="AA40" s="16">
        <f t="shared" si="23"/>
        <v>0</v>
      </c>
      <c r="AB40" s="16">
        <f t="shared" si="24"/>
        <v>0</v>
      </c>
      <c r="AC40" s="16">
        <f t="shared" si="25"/>
        <v>0</v>
      </c>
      <c r="AD40" s="16">
        <f t="shared" si="26"/>
        <v>0</v>
      </c>
      <c r="AE40" s="16">
        <f t="shared" si="27"/>
        <v>0</v>
      </c>
      <c r="AF40" s="16">
        <f t="shared" si="28"/>
        <v>0</v>
      </c>
      <c r="AG40" s="16">
        <f t="shared" si="29"/>
        <v>6895.64</v>
      </c>
    </row>
    <row r="41" spans="1:33" x14ac:dyDescent="0.3">
      <c r="A41" s="21" t="s">
        <v>80</v>
      </c>
      <c r="B41" s="14" t="s">
        <v>81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45</v>
      </c>
      <c r="L41" s="17">
        <v>6348.61</v>
      </c>
      <c r="M41" s="17">
        <v>8985.41</v>
      </c>
      <c r="N41" s="17">
        <v>8266.98</v>
      </c>
      <c r="O41" s="17">
        <v>23646</v>
      </c>
      <c r="Q41" s="15">
        <v>4</v>
      </c>
      <c r="R41" s="14" t="s">
        <v>1</v>
      </c>
      <c r="U41" s="16">
        <f t="shared" si="17"/>
        <v>0</v>
      </c>
      <c r="V41" s="16">
        <f t="shared" si="18"/>
        <v>0</v>
      </c>
      <c r="W41" s="16">
        <f t="shared" si="19"/>
        <v>0</v>
      </c>
      <c r="X41" s="16">
        <f t="shared" si="20"/>
        <v>0</v>
      </c>
      <c r="Y41" s="16">
        <f t="shared" si="21"/>
        <v>0</v>
      </c>
      <c r="Z41" s="16">
        <f t="shared" si="22"/>
        <v>0</v>
      </c>
      <c r="AA41" s="16">
        <f t="shared" si="23"/>
        <v>0</v>
      </c>
      <c r="AB41" s="16">
        <f t="shared" si="24"/>
        <v>0</v>
      </c>
      <c r="AC41" s="16">
        <f t="shared" si="25"/>
        <v>45</v>
      </c>
      <c r="AD41" s="16">
        <f t="shared" si="26"/>
        <v>6348.61</v>
      </c>
      <c r="AE41" s="16">
        <f t="shared" si="27"/>
        <v>8985.41</v>
      </c>
      <c r="AF41" s="16">
        <f t="shared" si="28"/>
        <v>8266.98</v>
      </c>
      <c r="AG41" s="16">
        <f t="shared" si="29"/>
        <v>23646</v>
      </c>
    </row>
    <row r="42" spans="1:33" x14ac:dyDescent="0.3">
      <c r="A42" s="21" t="s">
        <v>82</v>
      </c>
      <c r="B42" s="14" t="s">
        <v>83</v>
      </c>
      <c r="C42" s="17">
        <v>1798.81</v>
      </c>
      <c r="D42" s="17">
        <v>1995.07</v>
      </c>
      <c r="E42" s="17">
        <v>2199</v>
      </c>
      <c r="F42" s="17">
        <v>2055.3200000000002</v>
      </c>
      <c r="G42" s="17">
        <v>1878.91</v>
      </c>
      <c r="H42" s="17">
        <v>1562.18</v>
      </c>
      <c r="I42" s="17">
        <v>1722.6</v>
      </c>
      <c r="J42" s="17">
        <v>1751.09</v>
      </c>
      <c r="K42" s="17">
        <v>1591.93</v>
      </c>
      <c r="L42" s="17">
        <v>1324.75</v>
      </c>
      <c r="M42" s="17">
        <v>1558.88</v>
      </c>
      <c r="N42" s="17">
        <v>1712.77</v>
      </c>
      <c r="O42" s="17">
        <v>21151.31</v>
      </c>
      <c r="Q42" s="15">
        <v>4</v>
      </c>
      <c r="R42" s="14" t="s">
        <v>1</v>
      </c>
      <c r="U42" s="16">
        <f t="shared" si="17"/>
        <v>1798.81</v>
      </c>
      <c r="V42" s="16">
        <f t="shared" si="18"/>
        <v>1995.07</v>
      </c>
      <c r="W42" s="16">
        <f t="shared" si="19"/>
        <v>2199</v>
      </c>
      <c r="X42" s="16">
        <f t="shared" si="20"/>
        <v>2055.3200000000002</v>
      </c>
      <c r="Y42" s="16">
        <f t="shared" si="21"/>
        <v>1878.91</v>
      </c>
      <c r="Z42" s="16">
        <f t="shared" si="22"/>
        <v>1562.18</v>
      </c>
      <c r="AA42" s="16">
        <f t="shared" si="23"/>
        <v>1722.6</v>
      </c>
      <c r="AB42" s="16">
        <f t="shared" si="24"/>
        <v>1751.09</v>
      </c>
      <c r="AC42" s="16">
        <f t="shared" si="25"/>
        <v>1591.93</v>
      </c>
      <c r="AD42" s="16">
        <f t="shared" si="26"/>
        <v>1324.75</v>
      </c>
      <c r="AE42" s="16">
        <f t="shared" si="27"/>
        <v>1558.88</v>
      </c>
      <c r="AF42" s="16">
        <f t="shared" si="28"/>
        <v>1712.77</v>
      </c>
      <c r="AG42" s="16">
        <f t="shared" si="29"/>
        <v>21151.31</v>
      </c>
    </row>
    <row r="43" spans="1:33" x14ac:dyDescent="0.3">
      <c r="A43" s="21" t="s">
        <v>84</v>
      </c>
      <c r="B43" s="14" t="s">
        <v>85</v>
      </c>
      <c r="C43" s="17">
        <v>563.01</v>
      </c>
      <c r="D43" s="17">
        <v>613.25</v>
      </c>
      <c r="E43" s="17">
        <v>588.75</v>
      </c>
      <c r="F43" s="17">
        <v>581.25</v>
      </c>
      <c r="G43" s="17">
        <v>577.5</v>
      </c>
      <c r="H43" s="17">
        <v>474.03</v>
      </c>
      <c r="I43" s="17">
        <v>738.75</v>
      </c>
      <c r="J43" s="17">
        <v>577.5</v>
      </c>
      <c r="K43" s="17">
        <v>570</v>
      </c>
      <c r="L43" s="17">
        <v>45</v>
      </c>
      <c r="M43" s="17">
        <v>52.5</v>
      </c>
      <c r="N43" s="17">
        <v>623.75</v>
      </c>
      <c r="O43" s="17">
        <v>6005.29</v>
      </c>
      <c r="Q43" s="15">
        <v>4</v>
      </c>
      <c r="R43" s="14" t="s">
        <v>1</v>
      </c>
      <c r="U43" s="16">
        <f t="shared" si="17"/>
        <v>563.01</v>
      </c>
      <c r="V43" s="16">
        <f t="shared" si="18"/>
        <v>613.25</v>
      </c>
      <c r="W43" s="16">
        <f t="shared" si="19"/>
        <v>588.75</v>
      </c>
      <c r="X43" s="16">
        <f t="shared" si="20"/>
        <v>581.25</v>
      </c>
      <c r="Y43" s="16">
        <f t="shared" si="21"/>
        <v>577.5</v>
      </c>
      <c r="Z43" s="16">
        <f t="shared" si="22"/>
        <v>474.03</v>
      </c>
      <c r="AA43" s="16">
        <f t="shared" si="23"/>
        <v>738.75</v>
      </c>
      <c r="AB43" s="16">
        <f t="shared" si="24"/>
        <v>577.5</v>
      </c>
      <c r="AC43" s="16">
        <f t="shared" si="25"/>
        <v>570</v>
      </c>
      <c r="AD43" s="16">
        <f t="shared" si="26"/>
        <v>45</v>
      </c>
      <c r="AE43" s="16">
        <f t="shared" si="27"/>
        <v>52.5</v>
      </c>
      <c r="AF43" s="16">
        <f t="shared" si="28"/>
        <v>623.75</v>
      </c>
      <c r="AG43" s="16">
        <f t="shared" si="29"/>
        <v>6005.29</v>
      </c>
    </row>
    <row r="44" spans="1:33" x14ac:dyDescent="0.3">
      <c r="A44" s="21" t="s">
        <v>86</v>
      </c>
      <c r="B44" s="14" t="s">
        <v>87</v>
      </c>
      <c r="C44" s="17">
        <v>218.92</v>
      </c>
      <c r="D44" s="17">
        <v>633.02</v>
      </c>
      <c r="E44" s="17">
        <v>150</v>
      </c>
      <c r="F44" s="17">
        <v>100</v>
      </c>
      <c r="G44" s="17">
        <v>250</v>
      </c>
      <c r="H44" s="17">
        <v>50</v>
      </c>
      <c r="I44" s="17">
        <v>50</v>
      </c>
      <c r="J44" s="17">
        <v>300</v>
      </c>
      <c r="K44" s="17">
        <v>60.92</v>
      </c>
      <c r="L44" s="17">
        <v>0</v>
      </c>
      <c r="M44" s="17">
        <v>0</v>
      </c>
      <c r="N44" s="17">
        <v>0</v>
      </c>
      <c r="O44" s="17">
        <v>1812.86</v>
      </c>
      <c r="Q44" s="15">
        <v>4</v>
      </c>
      <c r="R44" s="14" t="s">
        <v>1</v>
      </c>
      <c r="U44" s="16">
        <f t="shared" si="17"/>
        <v>218.92</v>
      </c>
      <c r="V44" s="16">
        <f t="shared" si="18"/>
        <v>633.02</v>
      </c>
      <c r="W44" s="16">
        <f t="shared" si="19"/>
        <v>150</v>
      </c>
      <c r="X44" s="16">
        <f t="shared" si="20"/>
        <v>100</v>
      </c>
      <c r="Y44" s="16">
        <f t="shared" si="21"/>
        <v>250</v>
      </c>
      <c r="Z44" s="16">
        <f t="shared" si="22"/>
        <v>50</v>
      </c>
      <c r="AA44" s="16">
        <f t="shared" si="23"/>
        <v>50</v>
      </c>
      <c r="AB44" s="16">
        <f t="shared" si="24"/>
        <v>300</v>
      </c>
      <c r="AC44" s="16">
        <f t="shared" si="25"/>
        <v>60.92</v>
      </c>
      <c r="AD44" s="16">
        <f t="shared" si="26"/>
        <v>0</v>
      </c>
      <c r="AE44" s="16">
        <f t="shared" si="27"/>
        <v>0</v>
      </c>
      <c r="AF44" s="16">
        <f t="shared" si="28"/>
        <v>0</v>
      </c>
      <c r="AG44" s="16">
        <f t="shared" si="29"/>
        <v>1812.86</v>
      </c>
    </row>
    <row r="45" spans="1:33" x14ac:dyDescent="0.3">
      <c r="B45" s="12" t="s">
        <v>71</v>
      </c>
      <c r="C45" s="11">
        <f>IF(5 = Q45, U45 * -1, U45)</f>
        <v>10768.98</v>
      </c>
      <c r="D45" s="11">
        <f>IF(5 = Q45, V45 * -1, V45)</f>
        <v>10170.640000000001</v>
      </c>
      <c r="E45" s="11">
        <f>IF(5 = Q45, W45 * -1, W45)</f>
        <v>9609.869999999999</v>
      </c>
      <c r="F45" s="11">
        <f>IF(5 = Q45, X45 * -1, X45)</f>
        <v>10405.99</v>
      </c>
      <c r="G45" s="11">
        <f>IF(5 = Q45, Y45 * -1, Y45)</f>
        <v>9910.3700000000008</v>
      </c>
      <c r="H45" s="11">
        <f>IF(5 = Q45, Z45 * -1, Z45)</f>
        <v>9130.99</v>
      </c>
      <c r="I45" s="11">
        <f>IF(5 = Q45, AA45 * -1, AA45)</f>
        <v>10447.66</v>
      </c>
      <c r="J45" s="11">
        <f>IF(5 = Q45, AB45 * -1, AB45)</f>
        <v>14264.31</v>
      </c>
      <c r="K45" s="11">
        <f>IF(5 = Q45, AC45 * -1, AC45)</f>
        <v>12178.490000000002</v>
      </c>
      <c r="L45" s="11">
        <f>IF(5 = Q45, AD45 * -1, AD45)</f>
        <v>8641.0999999999985</v>
      </c>
      <c r="M45" s="11">
        <f>IF(5 = Q45, AE45 * -1, AE45)</f>
        <v>12692.77</v>
      </c>
      <c r="N45" s="11">
        <f>IF(5 = Q45, AF45 * -1, AF45)</f>
        <v>12445.98</v>
      </c>
      <c r="O45" s="11">
        <f>IF(5 = Q45, AG45 * -1, AG45)</f>
        <v>130667.15</v>
      </c>
      <c r="Q45" s="9">
        <v>4</v>
      </c>
      <c r="R45" s="8" t="str">
        <f>R44</f>
        <v>1408 Casitas</v>
      </c>
      <c r="S45" s="8">
        <f>S44</f>
        <v>0</v>
      </c>
      <c r="T45" s="9">
        <f>T44</f>
        <v>0</v>
      </c>
      <c r="U45" s="10">
        <f t="shared" ref="U45:AG45" si="30">SUM(U37:U44)</f>
        <v>10768.98</v>
      </c>
      <c r="V45" s="10">
        <f t="shared" si="30"/>
        <v>10170.640000000001</v>
      </c>
      <c r="W45" s="10">
        <f t="shared" si="30"/>
        <v>9609.869999999999</v>
      </c>
      <c r="X45" s="10">
        <f t="shared" si="30"/>
        <v>10405.99</v>
      </c>
      <c r="Y45" s="10">
        <f t="shared" si="30"/>
        <v>9910.3700000000008</v>
      </c>
      <c r="Z45" s="10">
        <f t="shared" si="30"/>
        <v>9130.99</v>
      </c>
      <c r="AA45" s="10">
        <f t="shared" si="30"/>
        <v>10447.66</v>
      </c>
      <c r="AB45" s="10">
        <f t="shared" si="30"/>
        <v>14264.31</v>
      </c>
      <c r="AC45" s="10">
        <f t="shared" si="30"/>
        <v>12178.490000000002</v>
      </c>
      <c r="AD45" s="10">
        <f t="shared" si="30"/>
        <v>8641.0999999999985</v>
      </c>
      <c r="AE45" s="10">
        <f t="shared" si="30"/>
        <v>12692.77</v>
      </c>
      <c r="AF45" s="10">
        <f t="shared" si="30"/>
        <v>12445.98</v>
      </c>
      <c r="AG45" s="10">
        <f t="shared" si="30"/>
        <v>130667.15</v>
      </c>
    </row>
    <row r="47" spans="1:33" x14ac:dyDescent="0.3">
      <c r="A47" s="19" t="s">
        <v>88</v>
      </c>
    </row>
    <row r="48" spans="1:33" x14ac:dyDescent="0.3">
      <c r="A48" s="21" t="s">
        <v>89</v>
      </c>
      <c r="B48" s="14" t="s">
        <v>90</v>
      </c>
      <c r="C48" s="17">
        <v>1200</v>
      </c>
      <c r="D48" s="17">
        <v>1874</v>
      </c>
      <c r="E48" s="17">
        <v>212</v>
      </c>
      <c r="F48" s="17">
        <v>807.5</v>
      </c>
      <c r="G48" s="17">
        <v>520</v>
      </c>
      <c r="H48" s="17">
        <v>-82</v>
      </c>
      <c r="I48" s="17">
        <v>3293</v>
      </c>
      <c r="J48" s="17">
        <v>3049</v>
      </c>
      <c r="K48" s="17">
        <v>1500</v>
      </c>
      <c r="L48" s="17">
        <v>1851.37</v>
      </c>
      <c r="M48" s="17">
        <v>2000</v>
      </c>
      <c r="N48" s="17">
        <v>3000</v>
      </c>
      <c r="O48" s="17">
        <v>19224.87</v>
      </c>
      <c r="Q48" s="15">
        <v>4</v>
      </c>
      <c r="R48" s="14" t="s">
        <v>1</v>
      </c>
      <c r="U48" s="16">
        <f t="shared" ref="U48:U53" si="31">IF(5 = Q48, C48 * -1, C48)</f>
        <v>1200</v>
      </c>
      <c r="V48" s="16">
        <f t="shared" ref="V48:V53" si="32">IF(5 = Q48, D48 * -1, D48)</f>
        <v>1874</v>
      </c>
      <c r="W48" s="16">
        <f t="shared" ref="W48:W53" si="33">IF(5 = Q48, E48 * -1, E48)</f>
        <v>212</v>
      </c>
      <c r="X48" s="16">
        <f t="shared" ref="X48:X53" si="34">IF(5 = Q48, F48 * -1, F48)</f>
        <v>807.5</v>
      </c>
      <c r="Y48" s="16">
        <f t="shared" ref="Y48:Y53" si="35">IF(5 = Q48, G48 * -1, G48)</f>
        <v>520</v>
      </c>
      <c r="Z48" s="16">
        <f t="shared" ref="Z48:Z53" si="36">IF(5 = Q48, H48 * -1, H48)</f>
        <v>-82</v>
      </c>
      <c r="AA48" s="16">
        <f t="shared" ref="AA48:AA53" si="37">IF(5 = Q48, I48 * -1, I48)</f>
        <v>3293</v>
      </c>
      <c r="AB48" s="16">
        <f t="shared" ref="AB48:AB53" si="38">IF(5 = Q48, J48 * -1, J48)</f>
        <v>3049</v>
      </c>
      <c r="AC48" s="16">
        <f t="shared" ref="AC48:AC53" si="39">IF(5 = Q48, K48 * -1, K48)</f>
        <v>1500</v>
      </c>
      <c r="AD48" s="16">
        <f t="shared" ref="AD48:AD53" si="40">IF(5 = Q48, L48 * -1, L48)</f>
        <v>1851.37</v>
      </c>
      <c r="AE48" s="16">
        <f t="shared" ref="AE48:AE53" si="41">IF(5 = Q48, M48 * -1, M48)</f>
        <v>2000</v>
      </c>
      <c r="AF48" s="16">
        <f t="shared" ref="AF48:AF53" si="42">IF(5 = Q48, N48 * -1, N48)</f>
        <v>3000</v>
      </c>
      <c r="AG48" s="16">
        <f t="shared" ref="AG48:AG53" si="43">IF(5 = Q48, O48 * -1, O48)</f>
        <v>19224.87</v>
      </c>
    </row>
    <row r="49" spans="1:33" x14ac:dyDescent="0.3">
      <c r="A49" s="21" t="s">
        <v>91</v>
      </c>
      <c r="B49" s="14" t="s">
        <v>92</v>
      </c>
      <c r="C49" s="17">
        <v>500</v>
      </c>
      <c r="D49" s="17">
        <v>800</v>
      </c>
      <c r="E49" s="17">
        <v>450</v>
      </c>
      <c r="F49" s="17">
        <v>450</v>
      </c>
      <c r="G49" s="17">
        <v>1075</v>
      </c>
      <c r="H49" s="17">
        <v>1275</v>
      </c>
      <c r="I49" s="17">
        <v>1752.5</v>
      </c>
      <c r="J49" s="17">
        <v>1950</v>
      </c>
      <c r="K49" s="17">
        <v>800</v>
      </c>
      <c r="L49" s="17">
        <v>999</v>
      </c>
      <c r="M49" s="17">
        <v>550</v>
      </c>
      <c r="N49" s="17">
        <v>1150</v>
      </c>
      <c r="O49" s="17">
        <v>11751.5</v>
      </c>
      <c r="Q49" s="15">
        <v>4</v>
      </c>
      <c r="R49" s="14" t="s">
        <v>1</v>
      </c>
      <c r="U49" s="16">
        <f t="shared" si="31"/>
        <v>500</v>
      </c>
      <c r="V49" s="16">
        <f t="shared" si="32"/>
        <v>800</v>
      </c>
      <c r="W49" s="16">
        <f t="shared" si="33"/>
        <v>450</v>
      </c>
      <c r="X49" s="16">
        <f t="shared" si="34"/>
        <v>450</v>
      </c>
      <c r="Y49" s="16">
        <f t="shared" si="35"/>
        <v>1075</v>
      </c>
      <c r="Z49" s="16">
        <f t="shared" si="36"/>
        <v>1275</v>
      </c>
      <c r="AA49" s="16">
        <f t="shared" si="37"/>
        <v>1752.5</v>
      </c>
      <c r="AB49" s="16">
        <f t="shared" si="38"/>
        <v>1950</v>
      </c>
      <c r="AC49" s="16">
        <f t="shared" si="39"/>
        <v>800</v>
      </c>
      <c r="AD49" s="16">
        <f t="shared" si="40"/>
        <v>999</v>
      </c>
      <c r="AE49" s="16">
        <f t="shared" si="41"/>
        <v>550</v>
      </c>
      <c r="AF49" s="16">
        <f t="shared" si="42"/>
        <v>1150</v>
      </c>
      <c r="AG49" s="16">
        <f t="shared" si="43"/>
        <v>11751.5</v>
      </c>
    </row>
    <row r="50" spans="1:33" x14ac:dyDescent="0.3">
      <c r="A50" s="21" t="s">
        <v>93</v>
      </c>
      <c r="B50" s="14" t="s">
        <v>94</v>
      </c>
      <c r="C50" s="17">
        <v>6230</v>
      </c>
      <c r="D50" s="17">
        <v>5800</v>
      </c>
      <c r="E50" s="17">
        <v>13545</v>
      </c>
      <c r="F50" s="17">
        <v>8940</v>
      </c>
      <c r="G50" s="17">
        <v>10132.56</v>
      </c>
      <c r="H50" s="17">
        <v>9520</v>
      </c>
      <c r="I50" s="17">
        <v>8174.39</v>
      </c>
      <c r="J50" s="17">
        <v>10603.06</v>
      </c>
      <c r="K50" s="17">
        <v>10502.27</v>
      </c>
      <c r="L50" s="17">
        <v>6940.74</v>
      </c>
      <c r="M50" s="17">
        <v>6986.5</v>
      </c>
      <c r="N50" s="17">
        <v>7127</v>
      </c>
      <c r="O50" s="17">
        <v>104501.52</v>
      </c>
      <c r="Q50" s="15">
        <v>4</v>
      </c>
      <c r="R50" s="14" t="s">
        <v>1</v>
      </c>
      <c r="U50" s="16">
        <f t="shared" si="31"/>
        <v>6230</v>
      </c>
      <c r="V50" s="16">
        <f t="shared" si="32"/>
        <v>5800</v>
      </c>
      <c r="W50" s="16">
        <f t="shared" si="33"/>
        <v>13545</v>
      </c>
      <c r="X50" s="16">
        <f t="shared" si="34"/>
        <v>8940</v>
      </c>
      <c r="Y50" s="16">
        <f t="shared" si="35"/>
        <v>10132.56</v>
      </c>
      <c r="Z50" s="16">
        <f t="shared" si="36"/>
        <v>9520</v>
      </c>
      <c r="AA50" s="16">
        <f t="shared" si="37"/>
        <v>8174.39</v>
      </c>
      <c r="AB50" s="16">
        <f t="shared" si="38"/>
        <v>10603.06</v>
      </c>
      <c r="AC50" s="16">
        <f t="shared" si="39"/>
        <v>10502.27</v>
      </c>
      <c r="AD50" s="16">
        <f t="shared" si="40"/>
        <v>6940.74</v>
      </c>
      <c r="AE50" s="16">
        <f t="shared" si="41"/>
        <v>6986.5</v>
      </c>
      <c r="AF50" s="16">
        <f t="shared" si="42"/>
        <v>7127</v>
      </c>
      <c r="AG50" s="16">
        <f t="shared" si="43"/>
        <v>104501.52</v>
      </c>
    </row>
    <row r="51" spans="1:33" x14ac:dyDescent="0.3">
      <c r="A51" s="21" t="s">
        <v>95</v>
      </c>
      <c r="B51" s="14" t="s">
        <v>96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350</v>
      </c>
      <c r="J51" s="17">
        <v>0</v>
      </c>
      <c r="K51" s="17">
        <v>0</v>
      </c>
      <c r="L51" s="17">
        <v>0</v>
      </c>
      <c r="M51" s="17">
        <v>400</v>
      </c>
      <c r="N51" s="17">
        <v>350</v>
      </c>
      <c r="O51" s="17">
        <v>1100</v>
      </c>
      <c r="Q51" s="15">
        <v>4</v>
      </c>
      <c r="R51" s="14" t="s">
        <v>1</v>
      </c>
      <c r="U51" s="16">
        <f t="shared" si="31"/>
        <v>0</v>
      </c>
      <c r="V51" s="16">
        <f t="shared" si="32"/>
        <v>0</v>
      </c>
      <c r="W51" s="16">
        <f t="shared" si="33"/>
        <v>0</v>
      </c>
      <c r="X51" s="16">
        <f t="shared" si="34"/>
        <v>0</v>
      </c>
      <c r="Y51" s="16">
        <f t="shared" si="35"/>
        <v>0</v>
      </c>
      <c r="Z51" s="16">
        <f t="shared" si="36"/>
        <v>0</v>
      </c>
      <c r="AA51" s="16">
        <f t="shared" si="37"/>
        <v>350</v>
      </c>
      <c r="AB51" s="16">
        <f t="shared" si="38"/>
        <v>0</v>
      </c>
      <c r="AC51" s="16">
        <f t="shared" si="39"/>
        <v>0</v>
      </c>
      <c r="AD51" s="16">
        <f t="shared" si="40"/>
        <v>0</v>
      </c>
      <c r="AE51" s="16">
        <f t="shared" si="41"/>
        <v>400</v>
      </c>
      <c r="AF51" s="16">
        <f t="shared" si="42"/>
        <v>350</v>
      </c>
      <c r="AG51" s="16">
        <f t="shared" si="43"/>
        <v>1100</v>
      </c>
    </row>
    <row r="52" spans="1:33" x14ac:dyDescent="0.3">
      <c r="A52" s="21" t="s">
        <v>97</v>
      </c>
      <c r="B52" s="14" t="s">
        <v>98</v>
      </c>
      <c r="C52" s="17">
        <v>1268</v>
      </c>
      <c r="D52" s="17">
        <v>2928.99</v>
      </c>
      <c r="E52" s="17">
        <v>450</v>
      </c>
      <c r="F52" s="17">
        <v>234.7</v>
      </c>
      <c r="G52" s="17">
        <v>1347.44</v>
      </c>
      <c r="H52" s="17">
        <v>-25</v>
      </c>
      <c r="I52" s="17">
        <v>0</v>
      </c>
      <c r="J52" s="17">
        <v>0</v>
      </c>
      <c r="K52" s="17">
        <v>-410</v>
      </c>
      <c r="L52" s="17">
        <v>3110</v>
      </c>
      <c r="M52" s="17">
        <v>2060.2600000000002</v>
      </c>
      <c r="N52" s="17">
        <v>1099</v>
      </c>
      <c r="O52" s="17">
        <v>12063.39</v>
      </c>
      <c r="Q52" s="15">
        <v>4</v>
      </c>
      <c r="R52" s="14" t="s">
        <v>1</v>
      </c>
      <c r="U52" s="16">
        <f t="shared" si="31"/>
        <v>1268</v>
      </c>
      <c r="V52" s="16">
        <f t="shared" si="32"/>
        <v>2928.99</v>
      </c>
      <c r="W52" s="16">
        <f t="shared" si="33"/>
        <v>450</v>
      </c>
      <c r="X52" s="16">
        <f t="shared" si="34"/>
        <v>234.7</v>
      </c>
      <c r="Y52" s="16">
        <f t="shared" si="35"/>
        <v>1347.44</v>
      </c>
      <c r="Z52" s="16">
        <f t="shared" si="36"/>
        <v>-25</v>
      </c>
      <c r="AA52" s="16">
        <f t="shared" si="37"/>
        <v>0</v>
      </c>
      <c r="AB52" s="16">
        <f t="shared" si="38"/>
        <v>0</v>
      </c>
      <c r="AC52" s="16">
        <f t="shared" si="39"/>
        <v>-410</v>
      </c>
      <c r="AD52" s="16">
        <f t="shared" si="40"/>
        <v>3110</v>
      </c>
      <c r="AE52" s="16">
        <f t="shared" si="41"/>
        <v>2060.2600000000002</v>
      </c>
      <c r="AF52" s="16">
        <f t="shared" si="42"/>
        <v>1099</v>
      </c>
      <c r="AG52" s="16">
        <f t="shared" si="43"/>
        <v>12063.39</v>
      </c>
    </row>
    <row r="53" spans="1:33" x14ac:dyDescent="0.3">
      <c r="A53" s="21" t="s">
        <v>99</v>
      </c>
      <c r="B53" s="14" t="s">
        <v>100</v>
      </c>
      <c r="C53" s="17">
        <v>0</v>
      </c>
      <c r="D53" s="17">
        <v>0</v>
      </c>
      <c r="E53" s="17">
        <v>0</v>
      </c>
      <c r="F53" s="17">
        <v>0</v>
      </c>
      <c r="G53" s="17">
        <v>1174.83</v>
      </c>
      <c r="H53" s="17">
        <v>1081.25</v>
      </c>
      <c r="I53" s="17">
        <v>1162.9100000000001</v>
      </c>
      <c r="J53" s="17">
        <v>1309.96</v>
      </c>
      <c r="K53" s="17">
        <v>1892.5</v>
      </c>
      <c r="L53" s="17">
        <v>1202.23</v>
      </c>
      <c r="M53" s="17">
        <v>1144.22</v>
      </c>
      <c r="N53" s="17">
        <v>1084.8900000000001</v>
      </c>
      <c r="O53" s="17">
        <v>10052.790000000001</v>
      </c>
      <c r="Q53" s="15">
        <v>4</v>
      </c>
      <c r="R53" s="14" t="s">
        <v>1</v>
      </c>
      <c r="U53" s="16">
        <f t="shared" si="31"/>
        <v>0</v>
      </c>
      <c r="V53" s="16">
        <f t="shared" si="32"/>
        <v>0</v>
      </c>
      <c r="W53" s="16">
        <f t="shared" si="33"/>
        <v>0</v>
      </c>
      <c r="X53" s="16">
        <f t="shared" si="34"/>
        <v>0</v>
      </c>
      <c r="Y53" s="16">
        <f t="shared" si="35"/>
        <v>1174.83</v>
      </c>
      <c r="Z53" s="16">
        <f t="shared" si="36"/>
        <v>1081.25</v>
      </c>
      <c r="AA53" s="16">
        <f t="shared" si="37"/>
        <v>1162.9100000000001</v>
      </c>
      <c r="AB53" s="16">
        <f t="shared" si="38"/>
        <v>1309.96</v>
      </c>
      <c r="AC53" s="16">
        <f t="shared" si="39"/>
        <v>1892.5</v>
      </c>
      <c r="AD53" s="16">
        <f t="shared" si="40"/>
        <v>1202.23</v>
      </c>
      <c r="AE53" s="16">
        <f t="shared" si="41"/>
        <v>1144.22</v>
      </c>
      <c r="AF53" s="16">
        <f t="shared" si="42"/>
        <v>1084.8900000000001</v>
      </c>
      <c r="AG53" s="16">
        <f t="shared" si="43"/>
        <v>10052.790000000001</v>
      </c>
    </row>
    <row r="54" spans="1:33" x14ac:dyDescent="0.3">
      <c r="B54" s="12" t="s">
        <v>88</v>
      </c>
      <c r="C54" s="11">
        <f>IF(5 = Q54, U54 * -1, U54)</f>
        <v>9198</v>
      </c>
      <c r="D54" s="11">
        <f>IF(5 = Q54, V54 * -1, V54)</f>
        <v>11402.99</v>
      </c>
      <c r="E54" s="11">
        <f>IF(5 = Q54, W54 * -1, W54)</f>
        <v>14657</v>
      </c>
      <c r="F54" s="11">
        <f>IF(5 = Q54, X54 * -1, X54)</f>
        <v>10432.200000000001</v>
      </c>
      <c r="G54" s="11">
        <f>IF(5 = Q54, Y54 * -1, Y54)</f>
        <v>14249.83</v>
      </c>
      <c r="H54" s="11">
        <f>IF(5 = Q54, Z54 * -1, Z54)</f>
        <v>11769.25</v>
      </c>
      <c r="I54" s="11">
        <f>IF(5 = Q54, AA54 * -1, AA54)</f>
        <v>14732.8</v>
      </c>
      <c r="J54" s="11">
        <f>IF(5 = Q54, AB54 * -1, AB54)</f>
        <v>16912.02</v>
      </c>
      <c r="K54" s="11">
        <f>IF(5 = Q54, AC54 * -1, AC54)</f>
        <v>14284.77</v>
      </c>
      <c r="L54" s="11">
        <f>IF(5 = Q54, AD54 * -1, AD54)</f>
        <v>14103.34</v>
      </c>
      <c r="M54" s="11">
        <f>IF(5 = Q54, AE54 * -1, AE54)</f>
        <v>13140.98</v>
      </c>
      <c r="N54" s="11">
        <f>IF(5 = Q54, AF54 * -1, AF54)</f>
        <v>13810.89</v>
      </c>
      <c r="O54" s="11">
        <f>IF(5 = Q54, AG54 * -1, AG54)</f>
        <v>158694.07000000004</v>
      </c>
      <c r="Q54" s="9">
        <v>4</v>
      </c>
      <c r="R54" s="8" t="str">
        <f>R53</f>
        <v>1408 Casitas</v>
      </c>
      <c r="S54" s="8">
        <f>S53</f>
        <v>0</v>
      </c>
      <c r="T54" s="9">
        <f>T53</f>
        <v>0</v>
      </c>
      <c r="U54" s="10">
        <f t="shared" ref="U54:AG54" si="44">SUM(U48:U53)</f>
        <v>9198</v>
      </c>
      <c r="V54" s="10">
        <f t="shared" si="44"/>
        <v>11402.99</v>
      </c>
      <c r="W54" s="10">
        <f t="shared" si="44"/>
        <v>14657</v>
      </c>
      <c r="X54" s="10">
        <f t="shared" si="44"/>
        <v>10432.200000000001</v>
      </c>
      <c r="Y54" s="10">
        <f t="shared" si="44"/>
        <v>14249.83</v>
      </c>
      <c r="Z54" s="10">
        <f t="shared" si="44"/>
        <v>11769.25</v>
      </c>
      <c r="AA54" s="10">
        <f t="shared" si="44"/>
        <v>14732.8</v>
      </c>
      <c r="AB54" s="10">
        <f t="shared" si="44"/>
        <v>16912.02</v>
      </c>
      <c r="AC54" s="10">
        <f t="shared" si="44"/>
        <v>14284.77</v>
      </c>
      <c r="AD54" s="10">
        <f t="shared" si="44"/>
        <v>14103.34</v>
      </c>
      <c r="AE54" s="10">
        <f t="shared" si="44"/>
        <v>13140.98</v>
      </c>
      <c r="AF54" s="10">
        <f t="shared" si="44"/>
        <v>13810.89</v>
      </c>
      <c r="AG54" s="10">
        <f t="shared" si="44"/>
        <v>158694.07000000004</v>
      </c>
    </row>
    <row r="56" spans="1:33" x14ac:dyDescent="0.3">
      <c r="A56" s="19" t="s">
        <v>101</v>
      </c>
    </row>
    <row r="57" spans="1:33" x14ac:dyDescent="0.3">
      <c r="A57" s="21" t="s">
        <v>102</v>
      </c>
      <c r="B57" s="14" t="s">
        <v>103</v>
      </c>
      <c r="C57" s="17">
        <v>1913.84</v>
      </c>
      <c r="D57" s="17">
        <v>2199.52</v>
      </c>
      <c r="E57" s="17">
        <v>2090.5</v>
      </c>
      <c r="F57" s="17">
        <v>2216.7600000000002</v>
      </c>
      <c r="G57" s="17">
        <v>2240.8000000000002</v>
      </c>
      <c r="H57" s="17">
        <v>2282.6799999999998</v>
      </c>
      <c r="I57" s="17">
        <v>2302.7199999999998</v>
      </c>
      <c r="J57" s="17">
        <v>2338.89</v>
      </c>
      <c r="K57" s="17">
        <v>2348.3200000000002</v>
      </c>
      <c r="L57" s="17">
        <v>2088.1799999999998</v>
      </c>
      <c r="M57" s="17">
        <v>1919.88</v>
      </c>
      <c r="N57" s="17">
        <v>1760.03</v>
      </c>
      <c r="O57" s="17">
        <v>25702.12</v>
      </c>
      <c r="Q57" s="15">
        <v>4</v>
      </c>
      <c r="R57" s="14" t="s">
        <v>1</v>
      </c>
      <c r="U57" s="16">
        <f>IF(5 = Q57, C57 * -1, C57)</f>
        <v>1913.84</v>
      </c>
      <c r="V57" s="16">
        <f>IF(5 = Q57, D57 * -1, D57)</f>
        <v>2199.52</v>
      </c>
      <c r="W57" s="16">
        <f>IF(5 = Q57, E57 * -1, E57)</f>
        <v>2090.5</v>
      </c>
      <c r="X57" s="16">
        <f>IF(5 = Q57, F57 * -1, F57)</f>
        <v>2216.7600000000002</v>
      </c>
      <c r="Y57" s="16">
        <f>IF(5 = Q57, G57 * -1, G57)</f>
        <v>2240.8000000000002</v>
      </c>
      <c r="Z57" s="16">
        <f>IF(5 = Q57, H57 * -1, H57)</f>
        <v>2282.6799999999998</v>
      </c>
      <c r="AA57" s="16">
        <f>IF(5 = Q57, I57 * -1, I57)</f>
        <v>2302.7199999999998</v>
      </c>
      <c r="AB57" s="16">
        <f>IF(5 = Q57, J57 * -1, J57)</f>
        <v>2338.89</v>
      </c>
      <c r="AC57" s="16">
        <f>IF(5 = Q57, K57 * -1, K57)</f>
        <v>2348.3200000000002</v>
      </c>
      <c r="AD57" s="16">
        <f>IF(5 = Q57, L57 * -1, L57)</f>
        <v>2088.1799999999998</v>
      </c>
      <c r="AE57" s="16">
        <f>IF(5 = Q57, M57 * -1, M57)</f>
        <v>1919.88</v>
      </c>
      <c r="AF57" s="16">
        <f>IF(5 = Q57, N57 * -1, N57)</f>
        <v>1760.03</v>
      </c>
      <c r="AG57" s="16">
        <f>IF(5 = Q57, O57 * -1, O57)</f>
        <v>25702.12</v>
      </c>
    </row>
    <row r="58" spans="1:33" x14ac:dyDescent="0.3">
      <c r="A58" s="21" t="s">
        <v>104</v>
      </c>
      <c r="B58" s="14" t="s">
        <v>105</v>
      </c>
      <c r="C58" s="17">
        <v>0</v>
      </c>
      <c r="D58" s="17">
        <v>0</v>
      </c>
      <c r="E58" s="17">
        <v>342.62</v>
      </c>
      <c r="F58" s="17">
        <v>345.8</v>
      </c>
      <c r="G58" s="17">
        <v>332.27</v>
      </c>
      <c r="H58" s="17">
        <v>328.66</v>
      </c>
      <c r="I58" s="17">
        <v>345.21</v>
      </c>
      <c r="J58" s="17">
        <v>335.47</v>
      </c>
      <c r="K58" s="17">
        <v>333.12</v>
      </c>
      <c r="L58" s="17">
        <v>307.77</v>
      </c>
      <c r="M58" s="17">
        <v>347.5</v>
      </c>
      <c r="N58" s="17">
        <v>529.26</v>
      </c>
      <c r="O58" s="17">
        <v>3547.68</v>
      </c>
      <c r="Q58" s="15">
        <v>4</v>
      </c>
      <c r="R58" s="14" t="s">
        <v>1</v>
      </c>
      <c r="U58" s="16">
        <f>IF(5 = Q58, C58 * -1, C58)</f>
        <v>0</v>
      </c>
      <c r="V58" s="16">
        <f>IF(5 = Q58, D58 * -1, D58)</f>
        <v>0</v>
      </c>
      <c r="W58" s="16">
        <f>IF(5 = Q58, E58 * -1, E58)</f>
        <v>342.62</v>
      </c>
      <c r="X58" s="16">
        <f>IF(5 = Q58, F58 * -1, F58)</f>
        <v>345.8</v>
      </c>
      <c r="Y58" s="16">
        <f>IF(5 = Q58, G58 * -1, G58)</f>
        <v>332.27</v>
      </c>
      <c r="Z58" s="16">
        <f>IF(5 = Q58, H58 * -1, H58)</f>
        <v>328.66</v>
      </c>
      <c r="AA58" s="16">
        <f>IF(5 = Q58, I58 * -1, I58)</f>
        <v>345.21</v>
      </c>
      <c r="AB58" s="16">
        <f>IF(5 = Q58, J58 * -1, J58)</f>
        <v>335.47</v>
      </c>
      <c r="AC58" s="16">
        <f>IF(5 = Q58, K58 * -1, K58)</f>
        <v>333.12</v>
      </c>
      <c r="AD58" s="16">
        <f>IF(5 = Q58, L58 * -1, L58)</f>
        <v>307.77</v>
      </c>
      <c r="AE58" s="16">
        <f>IF(5 = Q58, M58 * -1, M58)</f>
        <v>347.5</v>
      </c>
      <c r="AF58" s="16">
        <f>IF(5 = Q58, N58 * -1, N58)</f>
        <v>529.26</v>
      </c>
      <c r="AG58" s="16">
        <f>IF(5 = Q58, O58 * -1, O58)</f>
        <v>3547.68</v>
      </c>
    </row>
    <row r="59" spans="1:33" x14ac:dyDescent="0.3">
      <c r="A59" s="21" t="s">
        <v>106</v>
      </c>
      <c r="B59" s="14" t="s">
        <v>107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700</v>
      </c>
      <c r="N59" s="17">
        <v>650</v>
      </c>
      <c r="O59" s="17">
        <v>1350</v>
      </c>
      <c r="Q59" s="15">
        <v>4</v>
      </c>
      <c r="R59" s="14" t="s">
        <v>1</v>
      </c>
      <c r="U59" s="16">
        <f>IF(5 = Q59, C59 * -1, C59)</f>
        <v>0</v>
      </c>
      <c r="V59" s="16">
        <f>IF(5 = Q59, D59 * -1, D59)</f>
        <v>0</v>
      </c>
      <c r="W59" s="16">
        <f>IF(5 = Q59, E59 * -1, E59)</f>
        <v>0</v>
      </c>
      <c r="X59" s="16">
        <f>IF(5 = Q59, F59 * -1, F59)</f>
        <v>0</v>
      </c>
      <c r="Y59" s="16">
        <f>IF(5 = Q59, G59 * -1, G59)</f>
        <v>0</v>
      </c>
      <c r="Z59" s="16">
        <f>IF(5 = Q59, H59 * -1, H59)</f>
        <v>0</v>
      </c>
      <c r="AA59" s="16">
        <f>IF(5 = Q59, I59 * -1, I59)</f>
        <v>0</v>
      </c>
      <c r="AB59" s="16">
        <f>IF(5 = Q59, J59 * -1, J59)</f>
        <v>0</v>
      </c>
      <c r="AC59" s="16">
        <f>IF(5 = Q59, K59 * -1, K59)</f>
        <v>0</v>
      </c>
      <c r="AD59" s="16">
        <f>IF(5 = Q59, L59 * -1, L59)</f>
        <v>0</v>
      </c>
      <c r="AE59" s="16">
        <f>IF(5 = Q59, M59 * -1, M59)</f>
        <v>700</v>
      </c>
      <c r="AF59" s="16">
        <f>IF(5 = Q59, N59 * -1, N59)</f>
        <v>650</v>
      </c>
      <c r="AG59" s="16">
        <f>IF(5 = Q59, O59 * -1, O59)</f>
        <v>1350</v>
      </c>
    </row>
    <row r="60" spans="1:33" x14ac:dyDescent="0.3">
      <c r="A60" s="21" t="s">
        <v>108</v>
      </c>
      <c r="B60" s="14" t="s">
        <v>109</v>
      </c>
      <c r="C60" s="17">
        <v>0</v>
      </c>
      <c r="D60" s="17">
        <v>0</v>
      </c>
      <c r="E60" s="17">
        <v>200</v>
      </c>
      <c r="F60" s="17">
        <v>200</v>
      </c>
      <c r="G60" s="17">
        <v>150</v>
      </c>
      <c r="H60" s="17">
        <v>50</v>
      </c>
      <c r="I60" s="17">
        <v>150</v>
      </c>
      <c r="J60" s="17">
        <v>150</v>
      </c>
      <c r="K60" s="17">
        <v>-50</v>
      </c>
      <c r="L60" s="17">
        <v>300.02</v>
      </c>
      <c r="M60" s="17">
        <v>50</v>
      </c>
      <c r="N60" s="17">
        <v>50</v>
      </c>
      <c r="O60" s="17">
        <v>1250.02</v>
      </c>
      <c r="Q60" s="15">
        <v>4</v>
      </c>
      <c r="R60" s="14" t="s">
        <v>1</v>
      </c>
      <c r="U60" s="16">
        <f>IF(5 = Q60, C60 * -1, C60)</f>
        <v>0</v>
      </c>
      <c r="V60" s="16">
        <f>IF(5 = Q60, D60 * -1, D60)</f>
        <v>0</v>
      </c>
      <c r="W60" s="16">
        <f>IF(5 = Q60, E60 * -1, E60)</f>
        <v>200</v>
      </c>
      <c r="X60" s="16">
        <f>IF(5 = Q60, F60 * -1, F60)</f>
        <v>200</v>
      </c>
      <c r="Y60" s="16">
        <f>IF(5 = Q60, G60 * -1, G60)</f>
        <v>150</v>
      </c>
      <c r="Z60" s="16">
        <f>IF(5 = Q60, H60 * -1, H60)</f>
        <v>50</v>
      </c>
      <c r="AA60" s="16">
        <f>IF(5 = Q60, I60 * -1, I60)</f>
        <v>150</v>
      </c>
      <c r="AB60" s="16">
        <f>IF(5 = Q60, J60 * -1, J60)</f>
        <v>150</v>
      </c>
      <c r="AC60" s="16">
        <f>IF(5 = Q60, K60 * -1, K60)</f>
        <v>-50</v>
      </c>
      <c r="AD60" s="16">
        <f>IF(5 = Q60, L60 * -1, L60)</f>
        <v>300.02</v>
      </c>
      <c r="AE60" s="16">
        <f>IF(5 = Q60, M60 * -1, M60)</f>
        <v>50</v>
      </c>
      <c r="AF60" s="16">
        <f>IF(5 = Q60, N60 * -1, N60)</f>
        <v>50</v>
      </c>
      <c r="AG60" s="16">
        <f>IF(5 = Q60, O60 * -1, O60)</f>
        <v>1250.02</v>
      </c>
    </row>
    <row r="61" spans="1:33" x14ac:dyDescent="0.3">
      <c r="A61" s="21" t="s">
        <v>110</v>
      </c>
      <c r="B61" s="14" t="s">
        <v>111</v>
      </c>
      <c r="C61" s="17">
        <v>800</v>
      </c>
      <c r="D61" s="17">
        <v>170</v>
      </c>
      <c r="E61" s="17">
        <v>445</v>
      </c>
      <c r="F61" s="17">
        <v>1469.6</v>
      </c>
      <c r="G61" s="17">
        <v>40</v>
      </c>
      <c r="H61" s="17">
        <v>1059.27</v>
      </c>
      <c r="I61" s="17">
        <v>32.08</v>
      </c>
      <c r="J61" s="17">
        <v>-295.35000000000002</v>
      </c>
      <c r="K61" s="17">
        <v>915.07</v>
      </c>
      <c r="L61" s="17">
        <v>650</v>
      </c>
      <c r="M61" s="17">
        <v>7012.72</v>
      </c>
      <c r="N61" s="17">
        <v>7123.87</v>
      </c>
      <c r="O61" s="17">
        <v>19422.259999999998</v>
      </c>
      <c r="Q61" s="15">
        <v>4</v>
      </c>
      <c r="R61" s="14" t="s">
        <v>1</v>
      </c>
      <c r="U61" s="16">
        <f>IF(5 = Q61, C61 * -1, C61)</f>
        <v>800</v>
      </c>
      <c r="V61" s="16">
        <f>IF(5 = Q61, D61 * -1, D61)</f>
        <v>170</v>
      </c>
      <c r="W61" s="16">
        <f>IF(5 = Q61, E61 * -1, E61)</f>
        <v>445</v>
      </c>
      <c r="X61" s="16">
        <f>IF(5 = Q61, F61 * -1, F61)</f>
        <v>1469.6</v>
      </c>
      <c r="Y61" s="16">
        <f>IF(5 = Q61, G61 * -1, G61)</f>
        <v>40</v>
      </c>
      <c r="Z61" s="16">
        <f>IF(5 = Q61, H61 * -1, H61)</f>
        <v>1059.27</v>
      </c>
      <c r="AA61" s="16">
        <f>IF(5 = Q61, I61 * -1, I61)</f>
        <v>32.08</v>
      </c>
      <c r="AB61" s="16">
        <f>IF(5 = Q61, J61 * -1, J61)</f>
        <v>-295.35000000000002</v>
      </c>
      <c r="AC61" s="16">
        <f>IF(5 = Q61, K61 * -1, K61)</f>
        <v>915.07</v>
      </c>
      <c r="AD61" s="16">
        <f>IF(5 = Q61, L61 * -1, L61)</f>
        <v>650</v>
      </c>
      <c r="AE61" s="16">
        <f>IF(5 = Q61, M61 * -1, M61)</f>
        <v>7012.72</v>
      </c>
      <c r="AF61" s="16">
        <f>IF(5 = Q61, N61 * -1, N61)</f>
        <v>7123.87</v>
      </c>
      <c r="AG61" s="16">
        <f>IF(5 = Q61, O61 * -1, O61)</f>
        <v>19422.259999999998</v>
      </c>
    </row>
    <row r="62" spans="1:33" x14ac:dyDescent="0.3">
      <c r="B62" s="12" t="s">
        <v>101</v>
      </c>
      <c r="C62" s="11">
        <f>IF(5 = Q62, U62 * -1, U62)</f>
        <v>2713.84</v>
      </c>
      <c r="D62" s="11">
        <f>IF(5 = Q62, V62 * -1, V62)</f>
        <v>2369.52</v>
      </c>
      <c r="E62" s="11">
        <f>IF(5 = Q62, W62 * -1, W62)</f>
        <v>3078.12</v>
      </c>
      <c r="F62" s="11">
        <f>IF(5 = Q62, X62 * -1, X62)</f>
        <v>4232.16</v>
      </c>
      <c r="G62" s="11">
        <f>IF(5 = Q62, Y62 * -1, Y62)</f>
        <v>2763.07</v>
      </c>
      <c r="H62" s="11">
        <f>IF(5 = Q62, Z62 * -1, Z62)</f>
        <v>3720.6099999999997</v>
      </c>
      <c r="I62" s="11">
        <f>IF(5 = Q62, AA62 * -1, AA62)</f>
        <v>2830.0099999999998</v>
      </c>
      <c r="J62" s="11">
        <f>IF(5 = Q62, AB62 * -1, AB62)</f>
        <v>2529.0099999999998</v>
      </c>
      <c r="K62" s="11">
        <f>IF(5 = Q62, AC62 * -1, AC62)</f>
        <v>3546.51</v>
      </c>
      <c r="L62" s="11">
        <f>IF(5 = Q62, AD62 * -1, AD62)</f>
        <v>3345.97</v>
      </c>
      <c r="M62" s="11">
        <f>IF(5 = Q62, AE62 * -1, AE62)</f>
        <v>10030.1</v>
      </c>
      <c r="N62" s="11">
        <f>IF(5 = Q62, AF62 * -1, AF62)</f>
        <v>10113.16</v>
      </c>
      <c r="O62" s="11">
        <f>IF(5 = Q62, AG62 * -1, AG62)</f>
        <v>51272.08</v>
      </c>
      <c r="Q62" s="9">
        <v>4</v>
      </c>
      <c r="R62" s="8" t="str">
        <f>R61</f>
        <v>1408 Casitas</v>
      </c>
      <c r="S62" s="8">
        <f>S61</f>
        <v>0</v>
      </c>
      <c r="T62" s="9">
        <f>T61</f>
        <v>0</v>
      </c>
      <c r="U62" s="10">
        <f t="shared" ref="U62:AG62" si="45">SUM(U57:U61)</f>
        <v>2713.84</v>
      </c>
      <c r="V62" s="10">
        <f t="shared" si="45"/>
        <v>2369.52</v>
      </c>
      <c r="W62" s="10">
        <f t="shared" si="45"/>
        <v>3078.12</v>
      </c>
      <c r="X62" s="10">
        <f t="shared" si="45"/>
        <v>4232.16</v>
      </c>
      <c r="Y62" s="10">
        <f t="shared" si="45"/>
        <v>2763.07</v>
      </c>
      <c r="Z62" s="10">
        <f t="shared" si="45"/>
        <v>3720.6099999999997</v>
      </c>
      <c r="AA62" s="10">
        <f t="shared" si="45"/>
        <v>2830.0099999999998</v>
      </c>
      <c r="AB62" s="10">
        <f t="shared" si="45"/>
        <v>2529.0099999999998</v>
      </c>
      <c r="AC62" s="10">
        <f t="shared" si="45"/>
        <v>3546.51</v>
      </c>
      <c r="AD62" s="10">
        <f t="shared" si="45"/>
        <v>3345.97</v>
      </c>
      <c r="AE62" s="10">
        <f t="shared" si="45"/>
        <v>10030.1</v>
      </c>
      <c r="AF62" s="10">
        <f t="shared" si="45"/>
        <v>10113.16</v>
      </c>
      <c r="AG62" s="10">
        <f t="shared" si="45"/>
        <v>51272.08</v>
      </c>
    </row>
    <row r="64" spans="1:33" x14ac:dyDescent="0.3">
      <c r="B64" s="12" t="s">
        <v>55</v>
      </c>
      <c r="C64" s="11">
        <f>IF(5 = Q64, U64 * -1, U64)</f>
        <v>25200.74</v>
      </c>
      <c r="D64" s="11">
        <f>IF(5 = Q64, V64 * -1, V64)</f>
        <v>27530.05</v>
      </c>
      <c r="E64" s="11">
        <f>IF(5 = Q64, W64 * -1, W64)</f>
        <v>33065.96</v>
      </c>
      <c r="F64" s="11">
        <f>IF(5 = Q64, X64 * -1, X64)</f>
        <v>28984.63</v>
      </c>
      <c r="G64" s="11">
        <f>IF(5 = Q64, Y64 * -1, Y64)</f>
        <v>31689.63</v>
      </c>
      <c r="H64" s="11">
        <f>IF(5 = Q64, Z64 * -1, Z64)</f>
        <v>25261.79</v>
      </c>
      <c r="I64" s="11">
        <f>IF(5 = Q64, AA64 * -1, AA64)</f>
        <v>32849.35</v>
      </c>
      <c r="J64" s="11">
        <f>IF(5 = Q64, AB64 * -1, AB64)</f>
        <v>37295.94</v>
      </c>
      <c r="K64" s="11">
        <f>IF(5 = Q64, AC64 * -1, AC64)</f>
        <v>33893.340000000004</v>
      </c>
      <c r="L64" s="11">
        <f>IF(5 = Q64, AD64 * -1, AD64)</f>
        <v>31811.63</v>
      </c>
      <c r="M64" s="11">
        <f>IF(5 = Q64, AE64 * -1, AE64)</f>
        <v>39218.67</v>
      </c>
      <c r="N64" s="11">
        <f>IF(5 = Q64, AF64 * -1, AF64)</f>
        <v>41203.729999999996</v>
      </c>
      <c r="O64" s="11">
        <f>IF(5 = Q64, AG64 * -1, AG64)</f>
        <v>388005.46</v>
      </c>
      <c r="Q64" s="9">
        <v>4</v>
      </c>
      <c r="R64" s="8" t="str">
        <f>R61</f>
        <v>1408 Casitas</v>
      </c>
      <c r="S64" s="8">
        <f>S61</f>
        <v>0</v>
      </c>
      <c r="T64" s="9">
        <f>T61</f>
        <v>0</v>
      </c>
      <c r="U64" s="10">
        <f t="shared" ref="U64:AG64" si="46">SUM(U27:U33)+SUM(U37:U44)+SUM(U48:U53)+SUM(U57:U61)</f>
        <v>25200.74</v>
      </c>
      <c r="V64" s="10">
        <f t="shared" si="46"/>
        <v>27530.05</v>
      </c>
      <c r="W64" s="10">
        <f t="shared" si="46"/>
        <v>33065.96</v>
      </c>
      <c r="X64" s="10">
        <f t="shared" si="46"/>
        <v>28984.63</v>
      </c>
      <c r="Y64" s="10">
        <f t="shared" si="46"/>
        <v>31689.63</v>
      </c>
      <c r="Z64" s="10">
        <f t="shared" si="46"/>
        <v>25261.79</v>
      </c>
      <c r="AA64" s="10">
        <f t="shared" si="46"/>
        <v>32849.35</v>
      </c>
      <c r="AB64" s="10">
        <f t="shared" si="46"/>
        <v>37295.94</v>
      </c>
      <c r="AC64" s="10">
        <f t="shared" si="46"/>
        <v>33893.340000000004</v>
      </c>
      <c r="AD64" s="10">
        <f t="shared" si="46"/>
        <v>31811.63</v>
      </c>
      <c r="AE64" s="10">
        <f t="shared" si="46"/>
        <v>39218.67</v>
      </c>
      <c r="AF64" s="10">
        <f t="shared" si="46"/>
        <v>41203.729999999996</v>
      </c>
      <c r="AG64" s="10">
        <f t="shared" si="46"/>
        <v>388005.46</v>
      </c>
    </row>
    <row r="66" spans="1:33" x14ac:dyDescent="0.3">
      <c r="B66" s="12" t="s">
        <v>36</v>
      </c>
      <c r="C66" s="11">
        <f>IF(5 = Q66, U66 * -1, U66)</f>
        <v>209007.27000000002</v>
      </c>
      <c r="D66" s="11">
        <f>IF(5 = Q66, V66 * -1, V66)</f>
        <v>214647</v>
      </c>
      <c r="E66" s="11">
        <f>IF(5 = Q66, W66 * -1, W66)</f>
        <v>213692.61</v>
      </c>
      <c r="F66" s="11">
        <f>IF(5 = Q66, X66 * -1, X66)</f>
        <v>211545.07</v>
      </c>
      <c r="G66" s="11">
        <f>IF(5 = Q66, Y66 * -1, Y66)</f>
        <v>215338.71</v>
      </c>
      <c r="H66" s="11">
        <f>IF(5 = Q66, Z66 * -1, Z66)</f>
        <v>214886.94</v>
      </c>
      <c r="I66" s="11">
        <f>IF(5 = Q66, AA66 * -1, AA66)</f>
        <v>218180.29</v>
      </c>
      <c r="J66" s="11">
        <f>IF(5 = Q66, AB66 * -1, AB66)</f>
        <v>234392.72</v>
      </c>
      <c r="K66" s="11">
        <f>IF(5 = Q66, AC66 * -1, AC66)</f>
        <v>224477.66</v>
      </c>
      <c r="L66" s="11">
        <f>IF(5 = Q66, AD66 * -1, AD66)</f>
        <v>217071.6</v>
      </c>
      <c r="M66" s="11">
        <f>IF(5 = Q66, AE66 * -1, AE66)</f>
        <v>241368.64</v>
      </c>
      <c r="N66" s="11">
        <f>IF(5 = Q66, AF66 * -1, AF66)</f>
        <v>237260.64000000004</v>
      </c>
      <c r="O66" s="11">
        <f>IF(5 = Q66, AG66 * -1, AG66)</f>
        <v>2651869.1500000004</v>
      </c>
      <c r="Q66" s="9">
        <v>4</v>
      </c>
      <c r="R66" s="8" t="str">
        <f>R61</f>
        <v>1408 Casitas</v>
      </c>
      <c r="S66" s="8">
        <f>S61</f>
        <v>0</v>
      </c>
      <c r="T66" s="9">
        <f>T61</f>
        <v>0</v>
      </c>
      <c r="U66" s="10">
        <f t="shared" ref="U66:AG66" si="47">SUM(U11:U12)+SUM(U16:U20)+SUM(U27:U33)+SUM(U37:U44)+SUM(U48:U53)+SUM(U57:U61)</f>
        <v>209007.27000000002</v>
      </c>
      <c r="V66" s="10">
        <f t="shared" si="47"/>
        <v>214647</v>
      </c>
      <c r="W66" s="10">
        <f t="shared" si="47"/>
        <v>213692.61</v>
      </c>
      <c r="X66" s="10">
        <f t="shared" si="47"/>
        <v>211545.07</v>
      </c>
      <c r="Y66" s="10">
        <f t="shared" si="47"/>
        <v>215338.71</v>
      </c>
      <c r="Z66" s="10">
        <f t="shared" si="47"/>
        <v>214886.94</v>
      </c>
      <c r="AA66" s="10">
        <f t="shared" si="47"/>
        <v>218180.29</v>
      </c>
      <c r="AB66" s="10">
        <f t="shared" si="47"/>
        <v>234392.72</v>
      </c>
      <c r="AC66" s="10">
        <f t="shared" si="47"/>
        <v>224477.66</v>
      </c>
      <c r="AD66" s="10">
        <f t="shared" si="47"/>
        <v>217071.6</v>
      </c>
      <c r="AE66" s="10">
        <f t="shared" si="47"/>
        <v>241368.64</v>
      </c>
      <c r="AF66" s="10">
        <f t="shared" si="47"/>
        <v>237260.64000000004</v>
      </c>
      <c r="AG66" s="10">
        <f t="shared" si="47"/>
        <v>2651869.1500000004</v>
      </c>
    </row>
    <row r="68" spans="1:33" x14ac:dyDescent="0.3">
      <c r="A68" s="13" t="s">
        <v>112</v>
      </c>
    </row>
    <row r="69" spans="1:33" x14ac:dyDescent="0.3">
      <c r="A69" s="18" t="s">
        <v>113</v>
      </c>
    </row>
    <row r="70" spans="1:33" x14ac:dyDescent="0.3">
      <c r="A70" s="19" t="s">
        <v>114</v>
      </c>
    </row>
    <row r="71" spans="1:33" x14ac:dyDescent="0.3">
      <c r="A71" s="21" t="s">
        <v>115</v>
      </c>
      <c r="B71" s="14" t="s">
        <v>116</v>
      </c>
      <c r="C71" s="17">
        <v>1770.81</v>
      </c>
      <c r="D71" s="17">
        <v>1723.45</v>
      </c>
      <c r="E71" s="17">
        <v>3040.68</v>
      </c>
      <c r="F71" s="17">
        <v>1562.77</v>
      </c>
      <c r="G71" s="17">
        <v>61.54</v>
      </c>
      <c r="H71" s="17">
        <v>1629.58</v>
      </c>
      <c r="I71" s="17">
        <v>1680.68</v>
      </c>
      <c r="J71" s="17">
        <v>1413.04</v>
      </c>
      <c r="K71" s="17">
        <v>1537.46</v>
      </c>
      <c r="L71" s="17">
        <v>1567.84</v>
      </c>
      <c r="M71" s="17">
        <v>1577.35</v>
      </c>
      <c r="N71" s="17">
        <v>2103.34</v>
      </c>
      <c r="O71" s="17">
        <v>19668.54</v>
      </c>
      <c r="Q71" s="15">
        <v>5</v>
      </c>
      <c r="R71" s="14" t="s">
        <v>1</v>
      </c>
      <c r="U71" s="16">
        <f t="shared" ref="U71:U77" si="48">IF(5 = Q71, C71 * -1, C71)</f>
        <v>-1770.81</v>
      </c>
      <c r="V71" s="16">
        <f t="shared" ref="V71:V77" si="49">IF(5 = Q71, D71 * -1, D71)</f>
        <v>-1723.45</v>
      </c>
      <c r="W71" s="16">
        <f t="shared" ref="W71:W77" si="50">IF(5 = Q71, E71 * -1, E71)</f>
        <v>-3040.68</v>
      </c>
      <c r="X71" s="16">
        <f t="shared" ref="X71:X77" si="51">IF(5 = Q71, F71 * -1, F71)</f>
        <v>-1562.77</v>
      </c>
      <c r="Y71" s="16">
        <f t="shared" ref="Y71:Y77" si="52">IF(5 = Q71, G71 * -1, G71)</f>
        <v>-61.54</v>
      </c>
      <c r="Z71" s="16">
        <f t="shared" ref="Z71:Z77" si="53">IF(5 = Q71, H71 * -1, H71)</f>
        <v>-1629.58</v>
      </c>
      <c r="AA71" s="16">
        <f t="shared" ref="AA71:AA77" si="54">IF(5 = Q71, I71 * -1, I71)</f>
        <v>-1680.68</v>
      </c>
      <c r="AB71" s="16">
        <f t="shared" ref="AB71:AB77" si="55">IF(5 = Q71, J71 * -1, J71)</f>
        <v>-1413.04</v>
      </c>
      <c r="AC71" s="16">
        <f t="shared" ref="AC71:AC77" si="56">IF(5 = Q71, K71 * -1, K71)</f>
        <v>-1537.46</v>
      </c>
      <c r="AD71" s="16">
        <f t="shared" ref="AD71:AD77" si="57">IF(5 = Q71, L71 * -1, L71)</f>
        <v>-1567.84</v>
      </c>
      <c r="AE71" s="16">
        <f t="shared" ref="AE71:AE77" si="58">IF(5 = Q71, M71 * -1, M71)</f>
        <v>-1577.35</v>
      </c>
      <c r="AF71" s="16">
        <f t="shared" ref="AF71:AF77" si="59">IF(5 = Q71, N71 * -1, N71)</f>
        <v>-2103.34</v>
      </c>
      <c r="AG71" s="16">
        <f t="shared" ref="AG71:AG77" si="60">IF(5 = Q71, O71 * -1, O71)</f>
        <v>-19668.54</v>
      </c>
    </row>
    <row r="72" spans="1:33" x14ac:dyDescent="0.3">
      <c r="A72" s="21" t="s">
        <v>117</v>
      </c>
      <c r="B72" s="14" t="s">
        <v>118</v>
      </c>
      <c r="C72" s="17">
        <v>1164.5899999999999</v>
      </c>
      <c r="D72" s="17">
        <v>770.64</v>
      </c>
      <c r="E72" s="17">
        <v>0</v>
      </c>
      <c r="F72" s="17">
        <v>861.49</v>
      </c>
      <c r="G72" s="17">
        <v>493.19</v>
      </c>
      <c r="H72" s="17">
        <v>887.41</v>
      </c>
      <c r="I72" s="17">
        <v>156.32</v>
      </c>
      <c r="J72" s="17">
        <v>549.28</v>
      </c>
      <c r="K72" s="17">
        <v>186.29</v>
      </c>
      <c r="L72" s="17">
        <v>1221.52</v>
      </c>
      <c r="M72" s="17">
        <v>983.99</v>
      </c>
      <c r="N72" s="17">
        <v>671.78</v>
      </c>
      <c r="O72" s="17">
        <v>7946.5</v>
      </c>
      <c r="Q72" s="15">
        <v>5</v>
      </c>
      <c r="R72" s="14" t="s">
        <v>1</v>
      </c>
      <c r="U72" s="16">
        <f t="shared" si="48"/>
        <v>-1164.5899999999999</v>
      </c>
      <c r="V72" s="16">
        <f t="shared" si="49"/>
        <v>-770.64</v>
      </c>
      <c r="W72" s="16">
        <f t="shared" si="50"/>
        <v>0</v>
      </c>
      <c r="X72" s="16">
        <f t="shared" si="51"/>
        <v>-861.49</v>
      </c>
      <c r="Y72" s="16">
        <f t="shared" si="52"/>
        <v>-493.19</v>
      </c>
      <c r="Z72" s="16">
        <f t="shared" si="53"/>
        <v>-887.41</v>
      </c>
      <c r="AA72" s="16">
        <f t="shared" si="54"/>
        <v>-156.32</v>
      </c>
      <c r="AB72" s="16">
        <f t="shared" si="55"/>
        <v>-549.28</v>
      </c>
      <c r="AC72" s="16">
        <f t="shared" si="56"/>
        <v>-186.29</v>
      </c>
      <c r="AD72" s="16">
        <f t="shared" si="57"/>
        <v>-1221.52</v>
      </c>
      <c r="AE72" s="16">
        <f t="shared" si="58"/>
        <v>-983.99</v>
      </c>
      <c r="AF72" s="16">
        <f t="shared" si="59"/>
        <v>-671.78</v>
      </c>
      <c r="AG72" s="16">
        <f t="shared" si="60"/>
        <v>-7946.5</v>
      </c>
    </row>
    <row r="73" spans="1:33" x14ac:dyDescent="0.3">
      <c r="A73" s="21" t="s">
        <v>119</v>
      </c>
      <c r="B73" s="14" t="s">
        <v>120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293.08</v>
      </c>
      <c r="M73" s="17">
        <v>0</v>
      </c>
      <c r="N73" s="17">
        <v>78.56</v>
      </c>
      <c r="O73" s="17">
        <v>371.64</v>
      </c>
      <c r="Q73" s="15">
        <v>5</v>
      </c>
      <c r="R73" s="14" t="s">
        <v>1</v>
      </c>
      <c r="U73" s="16">
        <f t="shared" si="48"/>
        <v>0</v>
      </c>
      <c r="V73" s="16">
        <f t="shared" si="49"/>
        <v>0</v>
      </c>
      <c r="W73" s="16">
        <f t="shared" si="50"/>
        <v>0</v>
      </c>
      <c r="X73" s="16">
        <f t="shared" si="51"/>
        <v>0</v>
      </c>
      <c r="Y73" s="16">
        <f t="shared" si="52"/>
        <v>0</v>
      </c>
      <c r="Z73" s="16">
        <f t="shared" si="53"/>
        <v>0</v>
      </c>
      <c r="AA73" s="16">
        <f t="shared" si="54"/>
        <v>0</v>
      </c>
      <c r="AB73" s="16">
        <f t="shared" si="55"/>
        <v>0</v>
      </c>
      <c r="AC73" s="16">
        <f t="shared" si="56"/>
        <v>0</v>
      </c>
      <c r="AD73" s="16">
        <f t="shared" si="57"/>
        <v>-293.08</v>
      </c>
      <c r="AE73" s="16">
        <f t="shared" si="58"/>
        <v>0</v>
      </c>
      <c r="AF73" s="16">
        <f t="shared" si="59"/>
        <v>-78.56</v>
      </c>
      <c r="AG73" s="16">
        <f t="shared" si="60"/>
        <v>-371.64</v>
      </c>
    </row>
    <row r="74" spans="1:33" x14ac:dyDescent="0.3">
      <c r="A74" s="21" t="s">
        <v>121</v>
      </c>
      <c r="B74" s="14" t="s">
        <v>122</v>
      </c>
      <c r="C74" s="17">
        <v>5490.5</v>
      </c>
      <c r="D74" s="17">
        <v>5708.37</v>
      </c>
      <c r="E74" s="17">
        <v>6420.38</v>
      </c>
      <c r="F74" s="17">
        <v>13954.22</v>
      </c>
      <c r="G74" s="17">
        <v>473.76</v>
      </c>
      <c r="H74" s="17">
        <v>14158.73</v>
      </c>
      <c r="I74" s="17">
        <v>7394.94</v>
      </c>
      <c r="J74" s="17">
        <v>2845.32</v>
      </c>
      <c r="K74" s="17">
        <v>7231.93</v>
      </c>
      <c r="L74" s="17">
        <v>5440.84</v>
      </c>
      <c r="M74" s="17">
        <v>7954.65</v>
      </c>
      <c r="N74" s="17">
        <v>7500</v>
      </c>
      <c r="O74" s="17">
        <v>84573.64</v>
      </c>
      <c r="Q74" s="15">
        <v>5</v>
      </c>
      <c r="R74" s="14" t="s">
        <v>1</v>
      </c>
      <c r="U74" s="16">
        <f t="shared" si="48"/>
        <v>-5490.5</v>
      </c>
      <c r="V74" s="16">
        <f t="shared" si="49"/>
        <v>-5708.37</v>
      </c>
      <c r="W74" s="16">
        <f t="shared" si="50"/>
        <v>-6420.38</v>
      </c>
      <c r="X74" s="16">
        <f t="shared" si="51"/>
        <v>-13954.22</v>
      </c>
      <c r="Y74" s="16">
        <f t="shared" si="52"/>
        <v>-473.76</v>
      </c>
      <c r="Z74" s="16">
        <f t="shared" si="53"/>
        <v>-14158.73</v>
      </c>
      <c r="AA74" s="16">
        <f t="shared" si="54"/>
        <v>-7394.94</v>
      </c>
      <c r="AB74" s="16">
        <f t="shared" si="55"/>
        <v>-2845.32</v>
      </c>
      <c r="AC74" s="16">
        <f t="shared" si="56"/>
        <v>-7231.93</v>
      </c>
      <c r="AD74" s="16">
        <f t="shared" si="57"/>
        <v>-5440.84</v>
      </c>
      <c r="AE74" s="16">
        <f t="shared" si="58"/>
        <v>-7954.65</v>
      </c>
      <c r="AF74" s="16">
        <f t="shared" si="59"/>
        <v>-7500</v>
      </c>
      <c r="AG74" s="16">
        <f t="shared" si="60"/>
        <v>-84573.64</v>
      </c>
    </row>
    <row r="75" spans="1:33" x14ac:dyDescent="0.3">
      <c r="A75" s="21" t="s">
        <v>123</v>
      </c>
      <c r="B75" s="14" t="s">
        <v>124</v>
      </c>
      <c r="C75" s="17">
        <v>48.96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48.96</v>
      </c>
      <c r="Q75" s="15">
        <v>5</v>
      </c>
      <c r="R75" s="14" t="s">
        <v>1</v>
      </c>
      <c r="U75" s="16">
        <f t="shared" si="48"/>
        <v>-48.96</v>
      </c>
      <c r="V75" s="16">
        <f t="shared" si="49"/>
        <v>0</v>
      </c>
      <c r="W75" s="16">
        <f t="shared" si="50"/>
        <v>0</v>
      </c>
      <c r="X75" s="16">
        <f t="shared" si="51"/>
        <v>0</v>
      </c>
      <c r="Y75" s="16">
        <f t="shared" si="52"/>
        <v>0</v>
      </c>
      <c r="Z75" s="16">
        <f t="shared" si="53"/>
        <v>0</v>
      </c>
      <c r="AA75" s="16">
        <f t="shared" si="54"/>
        <v>0</v>
      </c>
      <c r="AB75" s="16">
        <f t="shared" si="55"/>
        <v>0</v>
      </c>
      <c r="AC75" s="16">
        <f t="shared" si="56"/>
        <v>0</v>
      </c>
      <c r="AD75" s="16">
        <f t="shared" si="57"/>
        <v>0</v>
      </c>
      <c r="AE75" s="16">
        <f t="shared" si="58"/>
        <v>0</v>
      </c>
      <c r="AF75" s="16">
        <f t="shared" si="59"/>
        <v>0</v>
      </c>
      <c r="AG75" s="16">
        <f t="shared" si="60"/>
        <v>-48.96</v>
      </c>
    </row>
    <row r="76" spans="1:33" x14ac:dyDescent="0.3">
      <c r="A76" s="21" t="s">
        <v>125</v>
      </c>
      <c r="B76" s="14" t="s">
        <v>126</v>
      </c>
      <c r="C76" s="17">
        <v>1783.75</v>
      </c>
      <c r="D76" s="17">
        <v>1683.75</v>
      </c>
      <c r="E76" s="17">
        <v>1502.5</v>
      </c>
      <c r="F76" s="17">
        <v>1560.43</v>
      </c>
      <c r="G76" s="17">
        <v>1312.86</v>
      </c>
      <c r="H76" s="17">
        <v>1312.86</v>
      </c>
      <c r="I76" s="17">
        <v>2650.36</v>
      </c>
      <c r="J76" s="17">
        <v>2633.93</v>
      </c>
      <c r="K76" s="17">
        <v>2518.75</v>
      </c>
      <c r="L76" s="17">
        <v>956.74</v>
      </c>
      <c r="M76" s="17">
        <v>2531.7199999999998</v>
      </c>
      <c r="N76" s="17">
        <v>2850.48</v>
      </c>
      <c r="O76" s="17">
        <v>23298.13</v>
      </c>
      <c r="Q76" s="15">
        <v>5</v>
      </c>
      <c r="R76" s="14" t="s">
        <v>1</v>
      </c>
      <c r="U76" s="16">
        <f t="shared" si="48"/>
        <v>-1783.75</v>
      </c>
      <c r="V76" s="16">
        <f t="shared" si="49"/>
        <v>-1683.75</v>
      </c>
      <c r="W76" s="16">
        <f t="shared" si="50"/>
        <v>-1502.5</v>
      </c>
      <c r="X76" s="16">
        <f t="shared" si="51"/>
        <v>-1560.43</v>
      </c>
      <c r="Y76" s="16">
        <f t="shared" si="52"/>
        <v>-1312.86</v>
      </c>
      <c r="Z76" s="16">
        <f t="shared" si="53"/>
        <v>-1312.86</v>
      </c>
      <c r="AA76" s="16">
        <f t="shared" si="54"/>
        <v>-2650.36</v>
      </c>
      <c r="AB76" s="16">
        <f t="shared" si="55"/>
        <v>-2633.93</v>
      </c>
      <c r="AC76" s="16">
        <f t="shared" si="56"/>
        <v>-2518.75</v>
      </c>
      <c r="AD76" s="16">
        <f t="shared" si="57"/>
        <v>-956.74</v>
      </c>
      <c r="AE76" s="16">
        <f t="shared" si="58"/>
        <v>-2531.7199999999998</v>
      </c>
      <c r="AF76" s="16">
        <f t="shared" si="59"/>
        <v>-2850.48</v>
      </c>
      <c r="AG76" s="16">
        <f t="shared" si="60"/>
        <v>-23298.13</v>
      </c>
    </row>
    <row r="77" spans="1:33" x14ac:dyDescent="0.3">
      <c r="A77" s="21" t="s">
        <v>127</v>
      </c>
      <c r="B77" s="14" t="s">
        <v>128</v>
      </c>
      <c r="C77" s="17">
        <v>637</v>
      </c>
      <c r="D77" s="17">
        <v>632.75</v>
      </c>
      <c r="E77" s="17">
        <v>588.75</v>
      </c>
      <c r="F77" s="17">
        <v>632.78</v>
      </c>
      <c r="G77" s="17">
        <v>1330.41</v>
      </c>
      <c r="H77" s="17">
        <v>-594</v>
      </c>
      <c r="I77" s="17">
        <v>653.75</v>
      </c>
      <c r="J77" s="17">
        <v>723.29</v>
      </c>
      <c r="K77" s="17">
        <v>633.75</v>
      </c>
      <c r="L77" s="17">
        <v>647.5</v>
      </c>
      <c r="M77" s="17">
        <v>753.8</v>
      </c>
      <c r="N77" s="17">
        <v>650</v>
      </c>
      <c r="O77" s="17">
        <v>7289.78</v>
      </c>
      <c r="Q77" s="15">
        <v>5</v>
      </c>
      <c r="R77" s="14" t="s">
        <v>1</v>
      </c>
      <c r="U77" s="16">
        <f t="shared" si="48"/>
        <v>-637</v>
      </c>
      <c r="V77" s="16">
        <f t="shared" si="49"/>
        <v>-632.75</v>
      </c>
      <c r="W77" s="16">
        <f t="shared" si="50"/>
        <v>-588.75</v>
      </c>
      <c r="X77" s="16">
        <f t="shared" si="51"/>
        <v>-632.78</v>
      </c>
      <c r="Y77" s="16">
        <f t="shared" si="52"/>
        <v>-1330.41</v>
      </c>
      <c r="Z77" s="16">
        <f t="shared" si="53"/>
        <v>594</v>
      </c>
      <c r="AA77" s="16">
        <f t="shared" si="54"/>
        <v>-653.75</v>
      </c>
      <c r="AB77" s="16">
        <f t="shared" si="55"/>
        <v>-723.29</v>
      </c>
      <c r="AC77" s="16">
        <f t="shared" si="56"/>
        <v>-633.75</v>
      </c>
      <c r="AD77" s="16">
        <f t="shared" si="57"/>
        <v>-647.5</v>
      </c>
      <c r="AE77" s="16">
        <f t="shared" si="58"/>
        <v>-753.8</v>
      </c>
      <c r="AF77" s="16">
        <f t="shared" si="59"/>
        <v>-650</v>
      </c>
      <c r="AG77" s="16">
        <f t="shared" si="60"/>
        <v>-7289.78</v>
      </c>
    </row>
    <row r="78" spans="1:33" x14ac:dyDescent="0.3">
      <c r="B78" s="12" t="s">
        <v>114</v>
      </c>
      <c r="C78" s="11">
        <f>IF(5 = Q78, U78 * -1, U78)</f>
        <v>10895.609999999999</v>
      </c>
      <c r="D78" s="11">
        <f>IF(5 = Q78, V78 * -1, V78)</f>
        <v>10518.96</v>
      </c>
      <c r="E78" s="11">
        <f>IF(5 = Q78, W78 * -1, W78)</f>
        <v>11552.31</v>
      </c>
      <c r="F78" s="11">
        <f>IF(5 = Q78, X78 * -1, X78)</f>
        <v>18571.689999999999</v>
      </c>
      <c r="G78" s="11">
        <f>IF(5 = Q78, Y78 * -1, Y78)</f>
        <v>3671.76</v>
      </c>
      <c r="H78" s="11">
        <f>IF(5 = Q78, Z78 * -1, Z78)</f>
        <v>17394.580000000002</v>
      </c>
      <c r="I78" s="11">
        <f>IF(5 = Q78, AA78 * -1, AA78)</f>
        <v>12536.05</v>
      </c>
      <c r="J78" s="11">
        <f>IF(5 = Q78, AB78 * -1, AB78)</f>
        <v>8164.86</v>
      </c>
      <c r="K78" s="11">
        <f>IF(5 = Q78, AC78 * -1, AC78)</f>
        <v>12108.18</v>
      </c>
      <c r="L78" s="11">
        <f>IF(5 = Q78, AD78 * -1, AD78)</f>
        <v>10127.519999999999</v>
      </c>
      <c r="M78" s="11">
        <f>IF(5 = Q78, AE78 * -1, AE78)</f>
        <v>13801.509999999998</v>
      </c>
      <c r="N78" s="11">
        <f>IF(5 = Q78, AF78 * -1, AF78)</f>
        <v>13854.16</v>
      </c>
      <c r="O78" s="11">
        <f>IF(5 = Q78, AG78 * -1, AG78)</f>
        <v>143197.19</v>
      </c>
      <c r="Q78" s="9">
        <v>5</v>
      </c>
      <c r="R78" s="8" t="str">
        <f>R77</f>
        <v>1408 Casitas</v>
      </c>
      <c r="S78" s="8">
        <f>S77</f>
        <v>0</v>
      </c>
      <c r="T78" s="9">
        <f>T77</f>
        <v>0</v>
      </c>
      <c r="U78" s="10">
        <f t="shared" ref="U78:AG78" si="61">SUM(U71:U77)</f>
        <v>-10895.609999999999</v>
      </c>
      <c r="V78" s="10">
        <f t="shared" si="61"/>
        <v>-10518.96</v>
      </c>
      <c r="W78" s="10">
        <f t="shared" si="61"/>
        <v>-11552.31</v>
      </c>
      <c r="X78" s="10">
        <f t="shared" si="61"/>
        <v>-18571.689999999999</v>
      </c>
      <c r="Y78" s="10">
        <f t="shared" si="61"/>
        <v>-3671.76</v>
      </c>
      <c r="Z78" s="10">
        <f t="shared" si="61"/>
        <v>-17394.580000000002</v>
      </c>
      <c r="AA78" s="10">
        <f t="shared" si="61"/>
        <v>-12536.05</v>
      </c>
      <c r="AB78" s="10">
        <f t="shared" si="61"/>
        <v>-8164.86</v>
      </c>
      <c r="AC78" s="10">
        <f t="shared" si="61"/>
        <v>-12108.18</v>
      </c>
      <c r="AD78" s="10">
        <f t="shared" si="61"/>
        <v>-10127.519999999999</v>
      </c>
      <c r="AE78" s="10">
        <f t="shared" si="61"/>
        <v>-13801.509999999998</v>
      </c>
      <c r="AF78" s="10">
        <f t="shared" si="61"/>
        <v>-13854.16</v>
      </c>
      <c r="AG78" s="10">
        <f t="shared" si="61"/>
        <v>-143197.19</v>
      </c>
    </row>
    <row r="80" spans="1:33" x14ac:dyDescent="0.3">
      <c r="A80" s="19" t="s">
        <v>129</v>
      </c>
    </row>
    <row r="81" spans="1:33" x14ac:dyDescent="0.3">
      <c r="A81" s="20" t="s">
        <v>130</v>
      </c>
    </row>
    <row r="82" spans="1:33" x14ac:dyDescent="0.3">
      <c r="A82" s="22" t="s">
        <v>131</v>
      </c>
      <c r="B82" s="14" t="s">
        <v>132</v>
      </c>
      <c r="C82" s="17">
        <v>4649.62</v>
      </c>
      <c r="D82" s="17">
        <v>3288.5</v>
      </c>
      <c r="E82" s="17">
        <v>4532.96</v>
      </c>
      <c r="F82" s="17">
        <v>4684.0600000000004</v>
      </c>
      <c r="G82" s="17">
        <v>4684.08</v>
      </c>
      <c r="H82" s="17">
        <v>4230.76</v>
      </c>
      <c r="I82" s="17">
        <v>4684.07</v>
      </c>
      <c r="J82" s="17">
        <v>4532.95</v>
      </c>
      <c r="K82" s="17">
        <v>5710.09</v>
      </c>
      <c r="L82" s="17">
        <v>4190.59</v>
      </c>
      <c r="M82" s="17">
        <v>5588.66</v>
      </c>
      <c r="N82" s="17">
        <v>4000</v>
      </c>
      <c r="O82" s="17">
        <v>54776.34</v>
      </c>
      <c r="Q82" s="15">
        <v>5</v>
      </c>
      <c r="R82" s="14" t="s">
        <v>1</v>
      </c>
      <c r="U82" s="16">
        <f t="shared" ref="U82:U87" si="62">IF(5 = Q82, C82 * -1, C82)</f>
        <v>-4649.62</v>
      </c>
      <c r="V82" s="16">
        <f t="shared" ref="V82:V87" si="63">IF(5 = Q82, D82 * -1, D82)</f>
        <v>-3288.5</v>
      </c>
      <c r="W82" s="16">
        <f t="shared" ref="W82:W87" si="64">IF(5 = Q82, E82 * -1, E82)</f>
        <v>-4532.96</v>
      </c>
      <c r="X82" s="16">
        <f t="shared" ref="X82:X87" si="65">IF(5 = Q82, F82 * -1, F82)</f>
        <v>-4684.0600000000004</v>
      </c>
      <c r="Y82" s="16">
        <f t="shared" ref="Y82:Y87" si="66">IF(5 = Q82, G82 * -1, G82)</f>
        <v>-4684.08</v>
      </c>
      <c r="Z82" s="16">
        <f t="shared" ref="Z82:Z87" si="67">IF(5 = Q82, H82 * -1, H82)</f>
        <v>-4230.76</v>
      </c>
      <c r="AA82" s="16">
        <f t="shared" ref="AA82:AA87" si="68">IF(5 = Q82, I82 * -1, I82)</f>
        <v>-4684.07</v>
      </c>
      <c r="AB82" s="16">
        <f t="shared" ref="AB82:AB87" si="69">IF(5 = Q82, J82 * -1, J82)</f>
        <v>-4532.95</v>
      </c>
      <c r="AC82" s="16">
        <f t="shared" ref="AC82:AC87" si="70">IF(5 = Q82, K82 * -1, K82)</f>
        <v>-5710.09</v>
      </c>
      <c r="AD82" s="16">
        <f t="shared" ref="AD82:AD87" si="71">IF(5 = Q82, L82 * -1, L82)</f>
        <v>-4190.59</v>
      </c>
      <c r="AE82" s="16">
        <f t="shared" ref="AE82:AE87" si="72">IF(5 = Q82, M82 * -1, M82)</f>
        <v>-5588.66</v>
      </c>
      <c r="AF82" s="16">
        <f t="shared" ref="AF82:AF87" si="73">IF(5 = Q82, N82 * -1, N82)</f>
        <v>-4000</v>
      </c>
      <c r="AG82" s="16">
        <f t="shared" ref="AG82:AG87" si="74">IF(5 = Q82, O82 * -1, O82)</f>
        <v>-54776.34</v>
      </c>
    </row>
    <row r="83" spans="1:33" x14ac:dyDescent="0.3">
      <c r="A83" s="22" t="s">
        <v>133</v>
      </c>
      <c r="B83" s="14" t="s">
        <v>134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930</v>
      </c>
      <c r="I83" s="17">
        <v>0</v>
      </c>
      <c r="J83" s="17">
        <v>0</v>
      </c>
      <c r="K83" s="17">
        <v>0</v>
      </c>
      <c r="L83" s="17">
        <v>0</v>
      </c>
      <c r="M83" s="17">
        <v>3369.33</v>
      </c>
      <c r="N83" s="17">
        <v>2970.33</v>
      </c>
      <c r="O83" s="17">
        <v>7269.66</v>
      </c>
      <c r="Q83" s="15">
        <v>5</v>
      </c>
      <c r="R83" s="14" t="s">
        <v>1</v>
      </c>
      <c r="U83" s="16">
        <f t="shared" si="62"/>
        <v>0</v>
      </c>
      <c r="V83" s="16">
        <f t="shared" si="63"/>
        <v>0</v>
      </c>
      <c r="W83" s="16">
        <f t="shared" si="64"/>
        <v>0</v>
      </c>
      <c r="X83" s="16">
        <f t="shared" si="65"/>
        <v>0</v>
      </c>
      <c r="Y83" s="16">
        <f t="shared" si="66"/>
        <v>0</v>
      </c>
      <c r="Z83" s="16">
        <f t="shared" si="67"/>
        <v>-930</v>
      </c>
      <c r="AA83" s="16">
        <f t="shared" si="68"/>
        <v>0</v>
      </c>
      <c r="AB83" s="16">
        <f t="shared" si="69"/>
        <v>0</v>
      </c>
      <c r="AC83" s="16">
        <f t="shared" si="70"/>
        <v>0</v>
      </c>
      <c r="AD83" s="16">
        <f t="shared" si="71"/>
        <v>0</v>
      </c>
      <c r="AE83" s="16">
        <f t="shared" si="72"/>
        <v>-3369.33</v>
      </c>
      <c r="AF83" s="16">
        <f t="shared" si="73"/>
        <v>-2970.33</v>
      </c>
      <c r="AG83" s="16">
        <f t="shared" si="74"/>
        <v>-7269.66</v>
      </c>
    </row>
    <row r="84" spans="1:33" x14ac:dyDescent="0.3">
      <c r="A84" s="22" t="s">
        <v>135</v>
      </c>
      <c r="B84" s="14" t="s">
        <v>136</v>
      </c>
      <c r="C84" s="17">
        <v>2595.52</v>
      </c>
      <c r="D84" s="17">
        <v>2959.05</v>
      </c>
      <c r="E84" s="17">
        <v>2531.73</v>
      </c>
      <c r="F84" s="17">
        <v>2891.62</v>
      </c>
      <c r="G84" s="17">
        <v>2624.65</v>
      </c>
      <c r="H84" s="17">
        <v>2321.5500000000002</v>
      </c>
      <c r="I84" s="17">
        <v>2665.01</v>
      </c>
      <c r="J84" s="17">
        <v>2152.7800000000002</v>
      </c>
      <c r="K84" s="17">
        <v>-825.69</v>
      </c>
      <c r="L84" s="17">
        <v>0</v>
      </c>
      <c r="M84" s="17">
        <v>0</v>
      </c>
      <c r="N84" s="17">
        <v>0</v>
      </c>
      <c r="O84" s="17">
        <v>19916.22</v>
      </c>
      <c r="Q84" s="15">
        <v>5</v>
      </c>
      <c r="R84" s="14" t="s">
        <v>1</v>
      </c>
      <c r="U84" s="16">
        <f t="shared" si="62"/>
        <v>-2595.52</v>
      </c>
      <c r="V84" s="16">
        <f t="shared" si="63"/>
        <v>-2959.05</v>
      </c>
      <c r="W84" s="16">
        <f t="shared" si="64"/>
        <v>-2531.73</v>
      </c>
      <c r="X84" s="16">
        <f t="shared" si="65"/>
        <v>-2891.62</v>
      </c>
      <c r="Y84" s="16">
        <f t="shared" si="66"/>
        <v>-2624.65</v>
      </c>
      <c r="Z84" s="16">
        <f t="shared" si="67"/>
        <v>-2321.5500000000002</v>
      </c>
      <c r="AA84" s="16">
        <f t="shared" si="68"/>
        <v>-2665.01</v>
      </c>
      <c r="AB84" s="16">
        <f t="shared" si="69"/>
        <v>-2152.7800000000002</v>
      </c>
      <c r="AC84" s="16">
        <f t="shared" si="70"/>
        <v>825.69</v>
      </c>
      <c r="AD84" s="16">
        <f t="shared" si="71"/>
        <v>0</v>
      </c>
      <c r="AE84" s="16">
        <f t="shared" si="72"/>
        <v>0</v>
      </c>
      <c r="AF84" s="16">
        <f t="shared" si="73"/>
        <v>0</v>
      </c>
      <c r="AG84" s="16">
        <f t="shared" si="74"/>
        <v>-19916.22</v>
      </c>
    </row>
    <row r="85" spans="1:33" x14ac:dyDescent="0.3">
      <c r="A85" s="22" t="s">
        <v>137</v>
      </c>
      <c r="B85" s="14" t="s">
        <v>138</v>
      </c>
      <c r="C85" s="17">
        <v>239</v>
      </c>
      <c r="D85" s="17">
        <v>239</v>
      </c>
      <c r="E85" s="17">
        <v>0</v>
      </c>
      <c r="F85" s="17">
        <v>0</v>
      </c>
      <c r="G85" s="17">
        <v>0.04</v>
      </c>
      <c r="H85" s="17">
        <v>-0.04</v>
      </c>
      <c r="I85" s="17">
        <v>0</v>
      </c>
      <c r="J85" s="17">
        <v>0</v>
      </c>
      <c r="K85" s="17">
        <v>403.77</v>
      </c>
      <c r="L85" s="17">
        <v>993.19</v>
      </c>
      <c r="M85" s="17">
        <v>1602.82</v>
      </c>
      <c r="N85" s="17">
        <v>1354.71</v>
      </c>
      <c r="O85" s="17">
        <v>4832.49</v>
      </c>
      <c r="Q85" s="15">
        <v>5</v>
      </c>
      <c r="R85" s="14" t="s">
        <v>1</v>
      </c>
      <c r="U85" s="16">
        <f t="shared" si="62"/>
        <v>-239</v>
      </c>
      <c r="V85" s="16">
        <f t="shared" si="63"/>
        <v>-239</v>
      </c>
      <c r="W85" s="16">
        <f t="shared" si="64"/>
        <v>0</v>
      </c>
      <c r="X85" s="16">
        <f t="shared" si="65"/>
        <v>0</v>
      </c>
      <c r="Y85" s="16">
        <f t="shared" si="66"/>
        <v>-0.04</v>
      </c>
      <c r="Z85" s="16">
        <f t="shared" si="67"/>
        <v>0.04</v>
      </c>
      <c r="AA85" s="16">
        <f t="shared" si="68"/>
        <v>0</v>
      </c>
      <c r="AB85" s="16">
        <f t="shared" si="69"/>
        <v>0</v>
      </c>
      <c r="AC85" s="16">
        <f t="shared" si="70"/>
        <v>-403.77</v>
      </c>
      <c r="AD85" s="16">
        <f t="shared" si="71"/>
        <v>-993.19</v>
      </c>
      <c r="AE85" s="16">
        <f t="shared" si="72"/>
        <v>-1602.82</v>
      </c>
      <c r="AF85" s="16">
        <f t="shared" si="73"/>
        <v>-1354.71</v>
      </c>
      <c r="AG85" s="16">
        <f t="shared" si="74"/>
        <v>-4832.49</v>
      </c>
    </row>
    <row r="86" spans="1:33" x14ac:dyDescent="0.3">
      <c r="A86" s="22" t="s">
        <v>139</v>
      </c>
      <c r="B86" s="14" t="s">
        <v>140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1651.38</v>
      </c>
      <c r="L86" s="17">
        <v>1909.62</v>
      </c>
      <c r="M86" s="17">
        <v>791</v>
      </c>
      <c r="N86" s="17">
        <v>0</v>
      </c>
      <c r="O86" s="17">
        <v>4352</v>
      </c>
      <c r="Q86" s="15">
        <v>5</v>
      </c>
      <c r="R86" s="14" t="s">
        <v>1</v>
      </c>
      <c r="U86" s="16">
        <f t="shared" si="62"/>
        <v>0</v>
      </c>
      <c r="V86" s="16">
        <f t="shared" si="63"/>
        <v>0</v>
      </c>
      <c r="W86" s="16">
        <f t="shared" si="64"/>
        <v>0</v>
      </c>
      <c r="X86" s="16">
        <f t="shared" si="65"/>
        <v>0</v>
      </c>
      <c r="Y86" s="16">
        <f t="shared" si="66"/>
        <v>0</v>
      </c>
      <c r="Z86" s="16">
        <f t="shared" si="67"/>
        <v>0</v>
      </c>
      <c r="AA86" s="16">
        <f t="shared" si="68"/>
        <v>0</v>
      </c>
      <c r="AB86" s="16">
        <f t="shared" si="69"/>
        <v>0</v>
      </c>
      <c r="AC86" s="16">
        <f t="shared" si="70"/>
        <v>-1651.38</v>
      </c>
      <c r="AD86" s="16">
        <f t="shared" si="71"/>
        <v>-1909.62</v>
      </c>
      <c r="AE86" s="16">
        <f t="shared" si="72"/>
        <v>-791</v>
      </c>
      <c r="AF86" s="16">
        <f t="shared" si="73"/>
        <v>0</v>
      </c>
      <c r="AG86" s="16">
        <f t="shared" si="74"/>
        <v>-4352</v>
      </c>
    </row>
    <row r="87" spans="1:33" x14ac:dyDescent="0.3">
      <c r="A87" s="22" t="s">
        <v>141</v>
      </c>
      <c r="B87" s="14" t="s">
        <v>142</v>
      </c>
      <c r="C87" s="17">
        <v>1530</v>
      </c>
      <c r="D87" s="17">
        <v>-228.75</v>
      </c>
      <c r="E87" s="17">
        <v>1845</v>
      </c>
      <c r="F87" s="17">
        <v>645</v>
      </c>
      <c r="G87" s="17">
        <v>1837.5</v>
      </c>
      <c r="H87" s="17">
        <v>662.49</v>
      </c>
      <c r="I87" s="17">
        <v>1806</v>
      </c>
      <c r="J87" s="17">
        <v>1274.99</v>
      </c>
      <c r="K87" s="17">
        <v>600</v>
      </c>
      <c r="L87" s="17">
        <v>0</v>
      </c>
      <c r="M87" s="17">
        <v>0</v>
      </c>
      <c r="N87" s="17">
        <v>3500</v>
      </c>
      <c r="O87" s="17">
        <v>13472.23</v>
      </c>
      <c r="Q87" s="15">
        <v>5</v>
      </c>
      <c r="R87" s="14" t="s">
        <v>1</v>
      </c>
      <c r="U87" s="16">
        <f t="shared" si="62"/>
        <v>-1530</v>
      </c>
      <c r="V87" s="16">
        <f t="shared" si="63"/>
        <v>228.75</v>
      </c>
      <c r="W87" s="16">
        <f t="shared" si="64"/>
        <v>-1845</v>
      </c>
      <c r="X87" s="16">
        <f t="shared" si="65"/>
        <v>-645</v>
      </c>
      <c r="Y87" s="16">
        <f t="shared" si="66"/>
        <v>-1837.5</v>
      </c>
      <c r="Z87" s="16">
        <f t="shared" si="67"/>
        <v>-662.49</v>
      </c>
      <c r="AA87" s="16">
        <f t="shared" si="68"/>
        <v>-1806</v>
      </c>
      <c r="AB87" s="16">
        <f t="shared" si="69"/>
        <v>-1274.99</v>
      </c>
      <c r="AC87" s="16">
        <f t="shared" si="70"/>
        <v>-600</v>
      </c>
      <c r="AD87" s="16">
        <f t="shared" si="71"/>
        <v>0</v>
      </c>
      <c r="AE87" s="16">
        <f t="shared" si="72"/>
        <v>0</v>
      </c>
      <c r="AF87" s="16">
        <f t="shared" si="73"/>
        <v>-3500</v>
      </c>
      <c r="AG87" s="16">
        <f t="shared" si="74"/>
        <v>-13472.23</v>
      </c>
    </row>
    <row r="88" spans="1:33" x14ac:dyDescent="0.3">
      <c r="B88" s="12" t="s">
        <v>130</v>
      </c>
      <c r="C88" s="11">
        <f>IF(5 = Q88, U88 * -1, U88)</f>
        <v>9014.14</v>
      </c>
      <c r="D88" s="11">
        <f>IF(5 = Q88, V88 * -1, V88)</f>
        <v>6257.8</v>
      </c>
      <c r="E88" s="11">
        <f>IF(5 = Q88, W88 * -1, W88)</f>
        <v>8909.69</v>
      </c>
      <c r="F88" s="11">
        <f>IF(5 = Q88, X88 * -1, X88)</f>
        <v>8220.68</v>
      </c>
      <c r="G88" s="11">
        <f>IF(5 = Q88, Y88 * -1, Y88)</f>
        <v>9146.27</v>
      </c>
      <c r="H88" s="11">
        <f>IF(5 = Q88, Z88 * -1, Z88)</f>
        <v>8144.76</v>
      </c>
      <c r="I88" s="11">
        <f>IF(5 = Q88, AA88 * -1, AA88)</f>
        <v>9155.08</v>
      </c>
      <c r="J88" s="11">
        <f>IF(5 = Q88, AB88 * -1, AB88)</f>
        <v>7960.7199999999993</v>
      </c>
      <c r="K88" s="11">
        <f>IF(5 = Q88, AC88 * -1, AC88)</f>
        <v>7539.55</v>
      </c>
      <c r="L88" s="11">
        <f>IF(5 = Q88, AD88 * -1, AD88)</f>
        <v>7093.4000000000005</v>
      </c>
      <c r="M88" s="11">
        <f>IF(5 = Q88, AE88 * -1, AE88)</f>
        <v>11351.81</v>
      </c>
      <c r="N88" s="11">
        <f>IF(5 = Q88, AF88 * -1, AF88)</f>
        <v>11825.04</v>
      </c>
      <c r="O88" s="11">
        <f>IF(5 = Q88, AG88 * -1, AG88)</f>
        <v>104618.94</v>
      </c>
      <c r="Q88" s="9">
        <v>5</v>
      </c>
      <c r="R88" s="8" t="str">
        <f>R87</f>
        <v>1408 Casitas</v>
      </c>
      <c r="S88" s="8">
        <f>S87</f>
        <v>0</v>
      </c>
      <c r="T88" s="9">
        <f>T87</f>
        <v>0</v>
      </c>
      <c r="U88" s="10">
        <f t="shared" ref="U88:AG88" si="75">SUM(U82:U87)</f>
        <v>-9014.14</v>
      </c>
      <c r="V88" s="10">
        <f t="shared" si="75"/>
        <v>-6257.8</v>
      </c>
      <c r="W88" s="10">
        <f t="shared" si="75"/>
        <v>-8909.69</v>
      </c>
      <c r="X88" s="10">
        <f t="shared" si="75"/>
        <v>-8220.68</v>
      </c>
      <c r="Y88" s="10">
        <f t="shared" si="75"/>
        <v>-9146.27</v>
      </c>
      <c r="Z88" s="10">
        <f t="shared" si="75"/>
        <v>-8144.76</v>
      </c>
      <c r="AA88" s="10">
        <f t="shared" si="75"/>
        <v>-9155.08</v>
      </c>
      <c r="AB88" s="10">
        <f t="shared" si="75"/>
        <v>-7960.7199999999993</v>
      </c>
      <c r="AC88" s="10">
        <f t="shared" si="75"/>
        <v>-7539.55</v>
      </c>
      <c r="AD88" s="10">
        <f t="shared" si="75"/>
        <v>-7093.4000000000005</v>
      </c>
      <c r="AE88" s="10">
        <f t="shared" si="75"/>
        <v>-11351.81</v>
      </c>
      <c r="AF88" s="10">
        <f t="shared" si="75"/>
        <v>-11825.04</v>
      </c>
      <c r="AG88" s="10">
        <f t="shared" si="75"/>
        <v>-104618.94</v>
      </c>
    </row>
    <row r="90" spans="1:33" x14ac:dyDescent="0.3">
      <c r="A90" s="20" t="s">
        <v>143</v>
      </c>
    </row>
    <row r="91" spans="1:33" x14ac:dyDescent="0.3">
      <c r="A91" s="22" t="s">
        <v>144</v>
      </c>
      <c r="B91" s="14" t="s">
        <v>145</v>
      </c>
      <c r="C91" s="17">
        <v>4342.95</v>
      </c>
      <c r="D91" s="17">
        <v>4756.0600000000004</v>
      </c>
      <c r="E91" s="17">
        <v>4890.7299999999996</v>
      </c>
      <c r="F91" s="17">
        <v>4498.51</v>
      </c>
      <c r="G91" s="17">
        <v>5791.76</v>
      </c>
      <c r="H91" s="17">
        <v>4006.24</v>
      </c>
      <c r="I91" s="17">
        <v>1328.57</v>
      </c>
      <c r="J91" s="17">
        <v>-728.57</v>
      </c>
      <c r="K91" s="17">
        <v>5927.67</v>
      </c>
      <c r="L91" s="17">
        <v>4296.05</v>
      </c>
      <c r="M91" s="17">
        <v>4427.8999999999996</v>
      </c>
      <c r="N91" s="17">
        <v>4347.5</v>
      </c>
      <c r="O91" s="17">
        <v>47885.37</v>
      </c>
      <c r="Q91" s="15">
        <v>5</v>
      </c>
      <c r="R91" s="14" t="s">
        <v>1</v>
      </c>
      <c r="U91" s="16">
        <f>IF(5 = Q91, C91 * -1, C91)</f>
        <v>-4342.95</v>
      </c>
      <c r="V91" s="16">
        <f>IF(5 = Q91, D91 * -1, D91)</f>
        <v>-4756.0600000000004</v>
      </c>
      <c r="W91" s="16">
        <f>IF(5 = Q91, E91 * -1, E91)</f>
        <v>-4890.7299999999996</v>
      </c>
      <c r="X91" s="16">
        <f>IF(5 = Q91, F91 * -1, F91)</f>
        <v>-4498.51</v>
      </c>
      <c r="Y91" s="16">
        <f>IF(5 = Q91, G91 * -1, G91)</f>
        <v>-5791.76</v>
      </c>
      <c r="Z91" s="16">
        <f>IF(5 = Q91, H91 * -1, H91)</f>
        <v>-4006.24</v>
      </c>
      <c r="AA91" s="16">
        <f>IF(5 = Q91, I91 * -1, I91)</f>
        <v>-1328.57</v>
      </c>
      <c r="AB91" s="16">
        <f>IF(5 = Q91, J91 * -1, J91)</f>
        <v>728.57</v>
      </c>
      <c r="AC91" s="16">
        <f>IF(5 = Q91, K91 * -1, K91)</f>
        <v>-5927.67</v>
      </c>
      <c r="AD91" s="16">
        <f>IF(5 = Q91, L91 * -1, L91)</f>
        <v>-4296.05</v>
      </c>
      <c r="AE91" s="16">
        <f>IF(5 = Q91, M91 * -1, M91)</f>
        <v>-4427.8999999999996</v>
      </c>
      <c r="AF91" s="16">
        <f>IF(5 = Q91, N91 * -1, N91)</f>
        <v>-4347.5</v>
      </c>
      <c r="AG91" s="16">
        <f>IF(5 = Q91, O91 * -1, O91)</f>
        <v>-47885.37</v>
      </c>
    </row>
    <row r="92" spans="1:33" x14ac:dyDescent="0.3">
      <c r="A92" s="22" t="s">
        <v>146</v>
      </c>
      <c r="B92" s="14" t="s">
        <v>147</v>
      </c>
      <c r="C92" s="17">
        <v>2538.21</v>
      </c>
      <c r="D92" s="17">
        <v>3105.43</v>
      </c>
      <c r="E92" s="17">
        <v>2446</v>
      </c>
      <c r="F92" s="17">
        <v>2287.5300000000002</v>
      </c>
      <c r="G92" s="17">
        <v>2975.6</v>
      </c>
      <c r="H92" s="17">
        <v>2743.62</v>
      </c>
      <c r="I92" s="17">
        <v>2829.15</v>
      </c>
      <c r="J92" s="17">
        <v>2923.73</v>
      </c>
      <c r="K92" s="17">
        <v>3159.53</v>
      </c>
      <c r="L92" s="17">
        <v>2158.62</v>
      </c>
      <c r="M92" s="17">
        <v>3485.8</v>
      </c>
      <c r="N92" s="17">
        <v>2942.27</v>
      </c>
      <c r="O92" s="17">
        <v>33595.49</v>
      </c>
      <c r="Q92" s="15">
        <v>5</v>
      </c>
      <c r="R92" s="14" t="s">
        <v>1</v>
      </c>
      <c r="U92" s="16">
        <f>IF(5 = Q92, C92 * -1, C92)</f>
        <v>-2538.21</v>
      </c>
      <c r="V92" s="16">
        <f>IF(5 = Q92, D92 * -1, D92)</f>
        <v>-3105.43</v>
      </c>
      <c r="W92" s="16">
        <f>IF(5 = Q92, E92 * -1, E92)</f>
        <v>-2446</v>
      </c>
      <c r="X92" s="16">
        <f>IF(5 = Q92, F92 * -1, F92)</f>
        <v>-2287.5300000000002</v>
      </c>
      <c r="Y92" s="16">
        <f>IF(5 = Q92, G92 * -1, G92)</f>
        <v>-2975.6</v>
      </c>
      <c r="Z92" s="16">
        <f>IF(5 = Q92, H92 * -1, H92)</f>
        <v>-2743.62</v>
      </c>
      <c r="AA92" s="16">
        <f>IF(5 = Q92, I92 * -1, I92)</f>
        <v>-2829.15</v>
      </c>
      <c r="AB92" s="16">
        <f>IF(5 = Q92, J92 * -1, J92)</f>
        <v>-2923.73</v>
      </c>
      <c r="AC92" s="16">
        <f>IF(5 = Q92, K92 * -1, K92)</f>
        <v>-3159.53</v>
      </c>
      <c r="AD92" s="16">
        <f>IF(5 = Q92, L92 * -1, L92)</f>
        <v>-2158.62</v>
      </c>
      <c r="AE92" s="16">
        <f>IF(5 = Q92, M92 * -1, M92)</f>
        <v>-3485.8</v>
      </c>
      <c r="AF92" s="16">
        <f>IF(5 = Q92, N92 * -1, N92)</f>
        <v>-2942.27</v>
      </c>
      <c r="AG92" s="16">
        <f>IF(5 = Q92, O92 * -1, O92)</f>
        <v>-33595.49</v>
      </c>
    </row>
    <row r="93" spans="1:33" x14ac:dyDescent="0.3">
      <c r="A93" s="22" t="s">
        <v>148</v>
      </c>
      <c r="B93" s="14" t="s">
        <v>149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1501.67</v>
      </c>
      <c r="M93" s="17">
        <v>0</v>
      </c>
      <c r="N93" s="17">
        <v>0</v>
      </c>
      <c r="O93" s="17">
        <v>1501.67</v>
      </c>
      <c r="Q93" s="15">
        <v>5</v>
      </c>
      <c r="R93" s="14" t="s">
        <v>1</v>
      </c>
      <c r="U93" s="16">
        <f>IF(5 = Q93, C93 * -1, C93)</f>
        <v>0</v>
      </c>
      <c r="V93" s="16">
        <f>IF(5 = Q93, D93 * -1, D93)</f>
        <v>0</v>
      </c>
      <c r="W93" s="16">
        <f>IF(5 = Q93, E93 * -1, E93)</f>
        <v>0</v>
      </c>
      <c r="X93" s="16">
        <f>IF(5 = Q93, F93 * -1, F93)</f>
        <v>0</v>
      </c>
      <c r="Y93" s="16">
        <f>IF(5 = Q93, G93 * -1, G93)</f>
        <v>0</v>
      </c>
      <c r="Z93" s="16">
        <f>IF(5 = Q93, H93 * -1, H93)</f>
        <v>0</v>
      </c>
      <c r="AA93" s="16">
        <f>IF(5 = Q93, I93 * -1, I93)</f>
        <v>0</v>
      </c>
      <c r="AB93" s="16">
        <f>IF(5 = Q93, J93 * -1, J93)</f>
        <v>0</v>
      </c>
      <c r="AC93" s="16">
        <f>IF(5 = Q93, K93 * -1, K93)</f>
        <v>0</v>
      </c>
      <c r="AD93" s="16">
        <f>IF(5 = Q93, L93 * -1, L93)</f>
        <v>-1501.67</v>
      </c>
      <c r="AE93" s="16">
        <f>IF(5 = Q93, M93 * -1, M93)</f>
        <v>0</v>
      </c>
      <c r="AF93" s="16">
        <f>IF(5 = Q93, N93 * -1, N93)</f>
        <v>0</v>
      </c>
      <c r="AG93" s="16">
        <f>IF(5 = Q93, O93 * -1, O93)</f>
        <v>-1501.67</v>
      </c>
    </row>
    <row r="94" spans="1:33" x14ac:dyDescent="0.3">
      <c r="B94" s="12" t="s">
        <v>143</v>
      </c>
      <c r="C94" s="11">
        <f>IF(5 = Q94, U94 * -1, U94)</f>
        <v>6881.16</v>
      </c>
      <c r="D94" s="11">
        <f>IF(5 = Q94, V94 * -1, V94)</f>
        <v>7861.49</v>
      </c>
      <c r="E94" s="11">
        <f>IF(5 = Q94, W94 * -1, W94)</f>
        <v>7336.73</v>
      </c>
      <c r="F94" s="11">
        <f>IF(5 = Q94, X94 * -1, X94)</f>
        <v>6786.0400000000009</v>
      </c>
      <c r="G94" s="11">
        <f>IF(5 = Q94, Y94 * -1, Y94)</f>
        <v>8767.36</v>
      </c>
      <c r="H94" s="11">
        <f>IF(5 = Q94, Z94 * -1, Z94)</f>
        <v>6749.86</v>
      </c>
      <c r="I94" s="11">
        <f>IF(5 = Q94, AA94 * -1, AA94)</f>
        <v>4157.72</v>
      </c>
      <c r="J94" s="11">
        <f>IF(5 = Q94, AB94 * -1, AB94)</f>
        <v>2195.16</v>
      </c>
      <c r="K94" s="11">
        <f>IF(5 = Q94, AC94 * -1, AC94)</f>
        <v>9087.2000000000007</v>
      </c>
      <c r="L94" s="11">
        <f>IF(5 = Q94, AD94 * -1, AD94)</f>
        <v>7956.34</v>
      </c>
      <c r="M94" s="11">
        <f>IF(5 = Q94, AE94 * -1, AE94)</f>
        <v>7913.7</v>
      </c>
      <c r="N94" s="11">
        <f>IF(5 = Q94, AF94 * -1, AF94)</f>
        <v>7289.77</v>
      </c>
      <c r="O94" s="11">
        <f>IF(5 = Q94, AG94 * -1, AG94)</f>
        <v>82982.53</v>
      </c>
      <c r="Q94" s="9">
        <v>5</v>
      </c>
      <c r="R94" s="8" t="str">
        <f>R93</f>
        <v>1408 Casitas</v>
      </c>
      <c r="S94" s="8">
        <f>S93</f>
        <v>0</v>
      </c>
      <c r="T94" s="9">
        <f>T93</f>
        <v>0</v>
      </c>
      <c r="U94" s="10">
        <f t="shared" ref="U94:AG94" si="76">SUM(U91:U93)</f>
        <v>-6881.16</v>
      </c>
      <c r="V94" s="10">
        <f t="shared" si="76"/>
        <v>-7861.49</v>
      </c>
      <c r="W94" s="10">
        <f t="shared" si="76"/>
        <v>-7336.73</v>
      </c>
      <c r="X94" s="10">
        <f t="shared" si="76"/>
        <v>-6786.0400000000009</v>
      </c>
      <c r="Y94" s="10">
        <f t="shared" si="76"/>
        <v>-8767.36</v>
      </c>
      <c r="Z94" s="10">
        <f t="shared" si="76"/>
        <v>-6749.86</v>
      </c>
      <c r="AA94" s="10">
        <f t="shared" si="76"/>
        <v>-4157.72</v>
      </c>
      <c r="AB94" s="10">
        <f t="shared" si="76"/>
        <v>-2195.16</v>
      </c>
      <c r="AC94" s="10">
        <f t="shared" si="76"/>
        <v>-9087.2000000000007</v>
      </c>
      <c r="AD94" s="10">
        <f t="shared" si="76"/>
        <v>-7956.34</v>
      </c>
      <c r="AE94" s="10">
        <f t="shared" si="76"/>
        <v>-7913.7</v>
      </c>
      <c r="AF94" s="10">
        <f t="shared" si="76"/>
        <v>-7289.77</v>
      </c>
      <c r="AG94" s="10">
        <f t="shared" si="76"/>
        <v>-82982.53</v>
      </c>
    </row>
    <row r="96" spans="1:33" x14ac:dyDescent="0.3">
      <c r="A96" s="20" t="s">
        <v>150</v>
      </c>
    </row>
    <row r="97" spans="1:33" x14ac:dyDescent="0.3">
      <c r="A97" s="22" t="s">
        <v>151</v>
      </c>
      <c r="B97" s="14" t="s">
        <v>152</v>
      </c>
      <c r="C97" s="17">
        <v>783.66</v>
      </c>
      <c r="D97" s="17">
        <v>896.27</v>
      </c>
      <c r="E97" s="17">
        <v>85.03</v>
      </c>
      <c r="F97" s="17">
        <v>-43.98</v>
      </c>
      <c r="G97" s="17">
        <v>1076.98</v>
      </c>
      <c r="H97" s="17">
        <v>968.45</v>
      </c>
      <c r="I97" s="17">
        <v>395.02</v>
      </c>
      <c r="J97" s="17">
        <v>534.58000000000004</v>
      </c>
      <c r="K97" s="17">
        <v>675.34</v>
      </c>
      <c r="L97" s="17">
        <v>0</v>
      </c>
      <c r="M97" s="17">
        <v>0</v>
      </c>
      <c r="N97" s="17">
        <v>0</v>
      </c>
      <c r="O97" s="17">
        <v>5371.35</v>
      </c>
      <c r="Q97" s="15">
        <v>5</v>
      </c>
      <c r="R97" s="14" t="s">
        <v>1</v>
      </c>
      <c r="U97" s="16">
        <f>IF(5 = Q97, C97 * -1, C97)</f>
        <v>-783.66</v>
      </c>
      <c r="V97" s="16">
        <f>IF(5 = Q97, D97 * -1, D97)</f>
        <v>-896.27</v>
      </c>
      <c r="W97" s="16">
        <f>IF(5 = Q97, E97 * -1, E97)</f>
        <v>-85.03</v>
      </c>
      <c r="X97" s="16">
        <f>IF(5 = Q97, F97 * -1, F97)</f>
        <v>43.98</v>
      </c>
      <c r="Y97" s="16">
        <f>IF(5 = Q97, G97 * -1, G97)</f>
        <v>-1076.98</v>
      </c>
      <c r="Z97" s="16">
        <f>IF(5 = Q97, H97 * -1, H97)</f>
        <v>-968.45</v>
      </c>
      <c r="AA97" s="16">
        <f>IF(5 = Q97, I97 * -1, I97)</f>
        <v>-395.02</v>
      </c>
      <c r="AB97" s="16">
        <f>IF(5 = Q97, J97 * -1, J97)</f>
        <v>-534.58000000000004</v>
      </c>
      <c r="AC97" s="16">
        <f>IF(5 = Q97, K97 * -1, K97)</f>
        <v>-675.34</v>
      </c>
      <c r="AD97" s="16">
        <f>IF(5 = Q97, L97 * -1, L97)</f>
        <v>0</v>
      </c>
      <c r="AE97" s="16">
        <f>IF(5 = Q97, M97 * -1, M97)</f>
        <v>0</v>
      </c>
      <c r="AF97" s="16">
        <f>IF(5 = Q97, N97 * -1, N97)</f>
        <v>0</v>
      </c>
      <c r="AG97" s="16">
        <f>IF(5 = Q97, O97 * -1, O97)</f>
        <v>-5371.35</v>
      </c>
    </row>
    <row r="98" spans="1:33" x14ac:dyDescent="0.3">
      <c r="A98" s="22" t="s">
        <v>153</v>
      </c>
      <c r="B98" s="14" t="s">
        <v>154</v>
      </c>
      <c r="C98" s="17">
        <v>585</v>
      </c>
      <c r="D98" s="17">
        <v>704.36</v>
      </c>
      <c r="E98" s="17">
        <v>262.83999999999997</v>
      </c>
      <c r="F98" s="17">
        <v>293.27999999999997</v>
      </c>
      <c r="G98" s="17">
        <v>311.36</v>
      </c>
      <c r="H98" s="17">
        <v>244.27</v>
      </c>
      <c r="I98" s="17">
        <v>148.54</v>
      </c>
      <c r="J98" s="17">
        <v>121.87</v>
      </c>
      <c r="K98" s="17">
        <v>229.19</v>
      </c>
      <c r="L98" s="17">
        <v>313.64</v>
      </c>
      <c r="M98" s="17">
        <v>506.16</v>
      </c>
      <c r="N98" s="17">
        <v>427.8</v>
      </c>
      <c r="O98" s="17">
        <v>4148.3100000000004</v>
      </c>
      <c r="Q98" s="15">
        <v>5</v>
      </c>
      <c r="R98" s="14" t="s">
        <v>1</v>
      </c>
      <c r="U98" s="16">
        <f>IF(5 = Q98, C98 * -1, C98)</f>
        <v>-585</v>
      </c>
      <c r="V98" s="16">
        <f>IF(5 = Q98, D98 * -1, D98)</f>
        <v>-704.36</v>
      </c>
      <c r="W98" s="16">
        <f>IF(5 = Q98, E98 * -1, E98)</f>
        <v>-262.83999999999997</v>
      </c>
      <c r="X98" s="16">
        <f>IF(5 = Q98, F98 * -1, F98)</f>
        <v>-293.27999999999997</v>
      </c>
      <c r="Y98" s="16">
        <f>IF(5 = Q98, G98 * -1, G98)</f>
        <v>-311.36</v>
      </c>
      <c r="Z98" s="16">
        <f>IF(5 = Q98, H98 * -1, H98)</f>
        <v>-244.27</v>
      </c>
      <c r="AA98" s="16">
        <f>IF(5 = Q98, I98 * -1, I98)</f>
        <v>-148.54</v>
      </c>
      <c r="AB98" s="16">
        <f>IF(5 = Q98, J98 * -1, J98)</f>
        <v>-121.87</v>
      </c>
      <c r="AC98" s="16">
        <f>IF(5 = Q98, K98 * -1, K98)</f>
        <v>-229.19</v>
      </c>
      <c r="AD98" s="16">
        <f>IF(5 = Q98, L98 * -1, L98)</f>
        <v>-313.64</v>
      </c>
      <c r="AE98" s="16">
        <f>IF(5 = Q98, M98 * -1, M98)</f>
        <v>-506.16</v>
      </c>
      <c r="AF98" s="16">
        <f>IF(5 = Q98, N98 * -1, N98)</f>
        <v>-427.8</v>
      </c>
      <c r="AG98" s="16">
        <f>IF(5 = Q98, O98 * -1, O98)</f>
        <v>-4148.3100000000004</v>
      </c>
    </row>
    <row r="99" spans="1:33" x14ac:dyDescent="0.3">
      <c r="A99" s="22" t="s">
        <v>155</v>
      </c>
      <c r="B99" s="14" t="s">
        <v>156</v>
      </c>
      <c r="C99" s="17">
        <v>526.61</v>
      </c>
      <c r="D99" s="17">
        <v>459.81</v>
      </c>
      <c r="E99" s="17">
        <v>512.73</v>
      </c>
      <c r="F99" s="17">
        <v>542.80999999999995</v>
      </c>
      <c r="G99" s="17">
        <v>703.75</v>
      </c>
      <c r="H99" s="17">
        <v>526.72</v>
      </c>
      <c r="I99" s="17">
        <v>186.27</v>
      </c>
      <c r="J99" s="17">
        <v>204.41</v>
      </c>
      <c r="K99" s="17">
        <v>239.44</v>
      </c>
      <c r="L99" s="17">
        <v>0</v>
      </c>
      <c r="M99" s="17">
        <v>0</v>
      </c>
      <c r="N99" s="17">
        <v>0</v>
      </c>
      <c r="O99" s="17">
        <v>3902.55</v>
      </c>
      <c r="Q99" s="15">
        <v>5</v>
      </c>
      <c r="R99" s="14" t="s">
        <v>1</v>
      </c>
      <c r="U99" s="16">
        <f>IF(5 = Q99, C99 * -1, C99)</f>
        <v>-526.61</v>
      </c>
      <c r="V99" s="16">
        <f>IF(5 = Q99, D99 * -1, D99)</f>
        <v>-459.81</v>
      </c>
      <c r="W99" s="16">
        <f>IF(5 = Q99, E99 * -1, E99)</f>
        <v>-512.73</v>
      </c>
      <c r="X99" s="16">
        <f>IF(5 = Q99, F99 * -1, F99)</f>
        <v>-542.80999999999995</v>
      </c>
      <c r="Y99" s="16">
        <f>IF(5 = Q99, G99 * -1, G99)</f>
        <v>-703.75</v>
      </c>
      <c r="Z99" s="16">
        <f>IF(5 = Q99, H99 * -1, H99)</f>
        <v>-526.72</v>
      </c>
      <c r="AA99" s="16">
        <f>IF(5 = Q99, I99 * -1, I99)</f>
        <v>-186.27</v>
      </c>
      <c r="AB99" s="16">
        <f>IF(5 = Q99, J99 * -1, J99)</f>
        <v>-204.41</v>
      </c>
      <c r="AC99" s="16">
        <f>IF(5 = Q99, K99 * -1, K99)</f>
        <v>-239.44</v>
      </c>
      <c r="AD99" s="16">
        <f>IF(5 = Q99, L99 * -1, L99)</f>
        <v>0</v>
      </c>
      <c r="AE99" s="16">
        <f>IF(5 = Q99, M99 * -1, M99)</f>
        <v>0</v>
      </c>
      <c r="AF99" s="16">
        <f>IF(5 = Q99, N99 * -1, N99)</f>
        <v>0</v>
      </c>
      <c r="AG99" s="16">
        <f>IF(5 = Q99, O99 * -1, O99)</f>
        <v>-3902.55</v>
      </c>
    </row>
    <row r="100" spans="1:33" x14ac:dyDescent="0.3">
      <c r="A100" s="22" t="s">
        <v>157</v>
      </c>
      <c r="B100" s="14" t="s">
        <v>158</v>
      </c>
      <c r="C100" s="17">
        <v>1096.03</v>
      </c>
      <c r="D100" s="17">
        <v>1362.56</v>
      </c>
      <c r="E100" s="17">
        <v>1649.53</v>
      </c>
      <c r="F100" s="17">
        <v>1452.15</v>
      </c>
      <c r="G100" s="17">
        <v>1905.91</v>
      </c>
      <c r="H100" s="17">
        <v>1643.96</v>
      </c>
      <c r="I100" s="17">
        <v>1303.8399999999999</v>
      </c>
      <c r="J100" s="17">
        <v>676.23</v>
      </c>
      <c r="K100" s="17">
        <v>1484.71</v>
      </c>
      <c r="L100" s="17">
        <v>1030.94</v>
      </c>
      <c r="M100" s="17">
        <v>1612.22</v>
      </c>
      <c r="N100" s="17">
        <v>1087.52</v>
      </c>
      <c r="O100" s="17">
        <v>16305.6</v>
      </c>
      <c r="Q100" s="15">
        <v>5</v>
      </c>
      <c r="R100" s="14" t="s">
        <v>1</v>
      </c>
      <c r="U100" s="16">
        <f>IF(5 = Q100, C100 * -1, C100)</f>
        <v>-1096.03</v>
      </c>
      <c r="V100" s="16">
        <f>IF(5 = Q100, D100 * -1, D100)</f>
        <v>-1362.56</v>
      </c>
      <c r="W100" s="16">
        <f>IF(5 = Q100, E100 * -1, E100)</f>
        <v>-1649.53</v>
      </c>
      <c r="X100" s="16">
        <f>IF(5 = Q100, F100 * -1, F100)</f>
        <v>-1452.15</v>
      </c>
      <c r="Y100" s="16">
        <f>IF(5 = Q100, G100 * -1, G100)</f>
        <v>-1905.91</v>
      </c>
      <c r="Z100" s="16">
        <f>IF(5 = Q100, H100 * -1, H100)</f>
        <v>-1643.96</v>
      </c>
      <c r="AA100" s="16">
        <f>IF(5 = Q100, I100 * -1, I100)</f>
        <v>-1303.8399999999999</v>
      </c>
      <c r="AB100" s="16">
        <f>IF(5 = Q100, J100 * -1, J100)</f>
        <v>-676.23</v>
      </c>
      <c r="AC100" s="16">
        <f>IF(5 = Q100, K100 * -1, K100)</f>
        <v>-1484.71</v>
      </c>
      <c r="AD100" s="16">
        <f>IF(5 = Q100, L100 * -1, L100)</f>
        <v>-1030.94</v>
      </c>
      <c r="AE100" s="16">
        <f>IF(5 = Q100, M100 * -1, M100)</f>
        <v>-1612.22</v>
      </c>
      <c r="AF100" s="16">
        <f>IF(5 = Q100, N100 * -1, N100)</f>
        <v>-1087.52</v>
      </c>
      <c r="AG100" s="16">
        <f>IF(5 = Q100, O100 * -1, O100)</f>
        <v>-16305.6</v>
      </c>
    </row>
    <row r="101" spans="1:33" x14ac:dyDescent="0.3">
      <c r="B101" s="12" t="s">
        <v>150</v>
      </c>
      <c r="C101" s="11">
        <f>IF(5 = Q101, U101 * -1, U101)</f>
        <v>2991.3</v>
      </c>
      <c r="D101" s="11">
        <f>IF(5 = Q101, V101 * -1, V101)</f>
        <v>3423</v>
      </c>
      <c r="E101" s="11">
        <f>IF(5 = Q101, W101 * -1, W101)</f>
        <v>2510.13</v>
      </c>
      <c r="F101" s="11">
        <f>IF(5 = Q101, X101 * -1, X101)</f>
        <v>2244.2600000000002</v>
      </c>
      <c r="G101" s="11">
        <f>IF(5 = Q101, Y101 * -1, Y101)</f>
        <v>3998</v>
      </c>
      <c r="H101" s="11">
        <f>IF(5 = Q101, Z101 * -1, Z101)</f>
        <v>3383.4</v>
      </c>
      <c r="I101" s="11">
        <f>IF(5 = Q101, AA101 * -1, AA101)</f>
        <v>2033.6699999999998</v>
      </c>
      <c r="J101" s="11">
        <f>IF(5 = Q101, AB101 * -1, AB101)</f>
        <v>1537.0900000000001</v>
      </c>
      <c r="K101" s="11">
        <f>IF(5 = Q101, AC101 * -1, AC101)</f>
        <v>2628.6800000000003</v>
      </c>
      <c r="L101" s="11">
        <f>IF(5 = Q101, AD101 * -1, AD101)</f>
        <v>1344.58</v>
      </c>
      <c r="M101" s="11">
        <f>IF(5 = Q101, AE101 * -1, AE101)</f>
        <v>2118.38</v>
      </c>
      <c r="N101" s="11">
        <f>IF(5 = Q101, AF101 * -1, AF101)</f>
        <v>1515.32</v>
      </c>
      <c r="O101" s="11">
        <f>IF(5 = Q101, AG101 * -1, AG101)</f>
        <v>29727.809999999998</v>
      </c>
      <c r="Q101" s="9">
        <v>5</v>
      </c>
      <c r="R101" s="8" t="str">
        <f>R100</f>
        <v>1408 Casitas</v>
      </c>
      <c r="S101" s="8">
        <f>S100</f>
        <v>0</v>
      </c>
      <c r="T101" s="9">
        <f>T100</f>
        <v>0</v>
      </c>
      <c r="U101" s="10">
        <f t="shared" ref="U101:AG101" si="77">SUM(U97:U100)</f>
        <v>-2991.3</v>
      </c>
      <c r="V101" s="10">
        <f t="shared" si="77"/>
        <v>-3423</v>
      </c>
      <c r="W101" s="10">
        <f t="shared" si="77"/>
        <v>-2510.13</v>
      </c>
      <c r="X101" s="10">
        <f t="shared" si="77"/>
        <v>-2244.2600000000002</v>
      </c>
      <c r="Y101" s="10">
        <f t="shared" si="77"/>
        <v>-3998</v>
      </c>
      <c r="Z101" s="10">
        <f t="shared" si="77"/>
        <v>-3383.4</v>
      </c>
      <c r="AA101" s="10">
        <f t="shared" si="77"/>
        <v>-2033.6699999999998</v>
      </c>
      <c r="AB101" s="10">
        <f t="shared" si="77"/>
        <v>-1537.0900000000001</v>
      </c>
      <c r="AC101" s="10">
        <f t="shared" si="77"/>
        <v>-2628.6800000000003</v>
      </c>
      <c r="AD101" s="10">
        <f t="shared" si="77"/>
        <v>-1344.58</v>
      </c>
      <c r="AE101" s="10">
        <f t="shared" si="77"/>
        <v>-2118.38</v>
      </c>
      <c r="AF101" s="10">
        <f t="shared" si="77"/>
        <v>-1515.32</v>
      </c>
      <c r="AG101" s="10">
        <f t="shared" si="77"/>
        <v>-29727.809999999998</v>
      </c>
    </row>
    <row r="103" spans="1:33" x14ac:dyDescent="0.3">
      <c r="B103" s="12" t="s">
        <v>129</v>
      </c>
      <c r="C103" s="11">
        <f>IF(5 = Q103, U103 * -1, U103)</f>
        <v>18886.599999999999</v>
      </c>
      <c r="D103" s="11">
        <f>IF(5 = Q103, V103 * -1, V103)</f>
        <v>17542.29</v>
      </c>
      <c r="E103" s="11">
        <f>IF(5 = Q103, W103 * -1, W103)</f>
        <v>18756.55</v>
      </c>
      <c r="F103" s="11">
        <f>IF(5 = Q103, X103 * -1, X103)</f>
        <v>17250.980000000003</v>
      </c>
      <c r="G103" s="11">
        <f>IF(5 = Q103, Y103 * -1, Y103)</f>
        <v>21911.63</v>
      </c>
      <c r="H103" s="11">
        <f>IF(5 = Q103, Z103 * -1, Z103)</f>
        <v>18278.02</v>
      </c>
      <c r="I103" s="11">
        <f>IF(5 = Q103, AA103 * -1, AA103)</f>
        <v>15346.47</v>
      </c>
      <c r="J103" s="11">
        <f>IF(5 = Q103, AB103 * -1, AB103)</f>
        <v>11692.97</v>
      </c>
      <c r="K103" s="11">
        <f>IF(5 = Q103, AC103 * -1, AC103)</f>
        <v>19255.43</v>
      </c>
      <c r="L103" s="11">
        <f>IF(5 = Q103, AD103 * -1, AD103)</f>
        <v>16394.32</v>
      </c>
      <c r="M103" s="11">
        <f>IF(5 = Q103, AE103 * -1, AE103)</f>
        <v>21383.89</v>
      </c>
      <c r="N103" s="11">
        <f>IF(5 = Q103, AF103 * -1, AF103)</f>
        <v>20630.13</v>
      </c>
      <c r="O103" s="11">
        <f>IF(5 = Q103, AG103 * -1, AG103)</f>
        <v>217329.28</v>
      </c>
      <c r="Q103" s="9">
        <v>5</v>
      </c>
      <c r="R103" s="8" t="str">
        <f>R100</f>
        <v>1408 Casitas</v>
      </c>
      <c r="S103" s="8">
        <f>S100</f>
        <v>0</v>
      </c>
      <c r="T103" s="9">
        <f>T100</f>
        <v>0</v>
      </c>
      <c r="U103" s="10">
        <f t="shared" ref="U103:AG103" si="78">SUM(U82:U87)+SUM(U91:U93)+SUM(U97:U100)</f>
        <v>-18886.599999999999</v>
      </c>
      <c r="V103" s="10">
        <f t="shared" si="78"/>
        <v>-17542.29</v>
      </c>
      <c r="W103" s="10">
        <f t="shared" si="78"/>
        <v>-18756.55</v>
      </c>
      <c r="X103" s="10">
        <f t="shared" si="78"/>
        <v>-17250.980000000003</v>
      </c>
      <c r="Y103" s="10">
        <f t="shared" si="78"/>
        <v>-21911.63</v>
      </c>
      <c r="Z103" s="10">
        <f t="shared" si="78"/>
        <v>-18278.02</v>
      </c>
      <c r="AA103" s="10">
        <f t="shared" si="78"/>
        <v>-15346.47</v>
      </c>
      <c r="AB103" s="10">
        <f t="shared" si="78"/>
        <v>-11692.97</v>
      </c>
      <c r="AC103" s="10">
        <f t="shared" si="78"/>
        <v>-19255.43</v>
      </c>
      <c r="AD103" s="10">
        <f t="shared" si="78"/>
        <v>-16394.32</v>
      </c>
      <c r="AE103" s="10">
        <f t="shared" si="78"/>
        <v>-21383.89</v>
      </c>
      <c r="AF103" s="10">
        <f t="shared" si="78"/>
        <v>-20630.13</v>
      </c>
      <c r="AG103" s="10">
        <f t="shared" si="78"/>
        <v>-217329.28</v>
      </c>
    </row>
    <row r="105" spans="1:33" x14ac:dyDescent="0.3">
      <c r="A105" s="19" t="s">
        <v>159</v>
      </c>
    </row>
    <row r="106" spans="1:33" x14ac:dyDescent="0.3">
      <c r="A106" s="21" t="s">
        <v>160</v>
      </c>
      <c r="B106" s="14" t="s">
        <v>161</v>
      </c>
      <c r="C106" s="17">
        <v>470</v>
      </c>
      <c r="D106" s="17">
        <v>375</v>
      </c>
      <c r="E106" s="17">
        <v>560</v>
      </c>
      <c r="F106" s="17">
        <v>280</v>
      </c>
      <c r="G106" s="17">
        <v>195</v>
      </c>
      <c r="H106" s="17">
        <v>1085</v>
      </c>
      <c r="I106" s="17">
        <v>250</v>
      </c>
      <c r="J106" s="17">
        <v>375</v>
      </c>
      <c r="K106" s="17">
        <v>175</v>
      </c>
      <c r="L106" s="17">
        <v>499</v>
      </c>
      <c r="M106" s="17">
        <v>499</v>
      </c>
      <c r="N106" s="17">
        <v>499</v>
      </c>
      <c r="O106" s="17">
        <v>5262</v>
      </c>
      <c r="Q106" s="15">
        <v>5</v>
      </c>
      <c r="R106" s="14" t="s">
        <v>1</v>
      </c>
      <c r="U106" s="16">
        <f t="shared" ref="U106:U112" si="79">IF(5 = Q106, C106 * -1, C106)</f>
        <v>-470</v>
      </c>
      <c r="V106" s="16">
        <f t="shared" ref="V106:V112" si="80">IF(5 = Q106, D106 * -1, D106)</f>
        <v>-375</v>
      </c>
      <c r="W106" s="16">
        <f t="shared" ref="W106:W112" si="81">IF(5 = Q106, E106 * -1, E106)</f>
        <v>-560</v>
      </c>
      <c r="X106" s="16">
        <f t="shared" ref="X106:X112" si="82">IF(5 = Q106, F106 * -1, F106)</f>
        <v>-280</v>
      </c>
      <c r="Y106" s="16">
        <f t="shared" ref="Y106:Y112" si="83">IF(5 = Q106, G106 * -1, G106)</f>
        <v>-195</v>
      </c>
      <c r="Z106" s="16">
        <f t="shared" ref="Z106:Z112" si="84">IF(5 = Q106, H106 * -1, H106)</f>
        <v>-1085</v>
      </c>
      <c r="AA106" s="16">
        <f t="shared" ref="AA106:AA112" si="85">IF(5 = Q106, I106 * -1, I106)</f>
        <v>-250</v>
      </c>
      <c r="AB106" s="16">
        <f t="shared" ref="AB106:AB112" si="86">IF(5 = Q106, J106 * -1, J106)</f>
        <v>-375</v>
      </c>
      <c r="AC106" s="16">
        <f t="shared" ref="AC106:AC112" si="87">IF(5 = Q106, K106 * -1, K106)</f>
        <v>-175</v>
      </c>
      <c r="AD106" s="16">
        <f t="shared" ref="AD106:AD112" si="88">IF(5 = Q106, L106 * -1, L106)</f>
        <v>-499</v>
      </c>
      <c r="AE106" s="16">
        <f t="shared" ref="AE106:AE112" si="89">IF(5 = Q106, M106 * -1, M106)</f>
        <v>-499</v>
      </c>
      <c r="AF106" s="16">
        <f t="shared" ref="AF106:AF112" si="90">IF(5 = Q106, N106 * -1, N106)</f>
        <v>-499</v>
      </c>
      <c r="AG106" s="16">
        <f t="shared" ref="AG106:AG112" si="91">IF(5 = Q106, O106 * -1, O106)</f>
        <v>-5262</v>
      </c>
    </row>
    <row r="107" spans="1:33" x14ac:dyDescent="0.3">
      <c r="A107" s="21" t="s">
        <v>162</v>
      </c>
      <c r="B107" s="14" t="s">
        <v>163</v>
      </c>
      <c r="C107" s="17">
        <v>44.99</v>
      </c>
      <c r="D107" s="17">
        <v>44.99</v>
      </c>
      <c r="E107" s="17">
        <v>0</v>
      </c>
      <c r="F107" s="17">
        <v>89.98</v>
      </c>
      <c r="G107" s="17">
        <v>44.99</v>
      </c>
      <c r="H107" s="17">
        <v>-134.97</v>
      </c>
      <c r="I107" s="17">
        <v>0</v>
      </c>
      <c r="J107" s="17">
        <v>1468</v>
      </c>
      <c r="K107" s="17">
        <v>906</v>
      </c>
      <c r="L107" s="17">
        <v>0</v>
      </c>
      <c r="M107" s="17">
        <v>0</v>
      </c>
      <c r="N107" s="17">
        <v>0</v>
      </c>
      <c r="O107" s="17">
        <v>2463.98</v>
      </c>
      <c r="Q107" s="15">
        <v>5</v>
      </c>
      <c r="R107" s="14" t="s">
        <v>1</v>
      </c>
      <c r="U107" s="16">
        <f t="shared" si="79"/>
        <v>-44.99</v>
      </c>
      <c r="V107" s="16">
        <f t="shared" si="80"/>
        <v>-44.99</v>
      </c>
      <c r="W107" s="16">
        <f t="shared" si="81"/>
        <v>0</v>
      </c>
      <c r="X107" s="16">
        <f t="shared" si="82"/>
        <v>-89.98</v>
      </c>
      <c r="Y107" s="16">
        <f t="shared" si="83"/>
        <v>-44.99</v>
      </c>
      <c r="Z107" s="16">
        <f t="shared" si="84"/>
        <v>134.97</v>
      </c>
      <c r="AA107" s="16">
        <f t="shared" si="85"/>
        <v>0</v>
      </c>
      <c r="AB107" s="16">
        <f t="shared" si="86"/>
        <v>-1468</v>
      </c>
      <c r="AC107" s="16">
        <f t="shared" si="87"/>
        <v>-906</v>
      </c>
      <c r="AD107" s="16">
        <f t="shared" si="88"/>
        <v>0</v>
      </c>
      <c r="AE107" s="16">
        <f t="shared" si="89"/>
        <v>0</v>
      </c>
      <c r="AF107" s="16">
        <f t="shared" si="90"/>
        <v>0</v>
      </c>
      <c r="AG107" s="16">
        <f t="shared" si="91"/>
        <v>-2463.98</v>
      </c>
    </row>
    <row r="108" spans="1:33" x14ac:dyDescent="0.3">
      <c r="A108" s="21" t="s">
        <v>164</v>
      </c>
      <c r="B108" s="14" t="s">
        <v>165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730</v>
      </c>
      <c r="N108" s="17">
        <v>530</v>
      </c>
      <c r="O108" s="17">
        <v>1260</v>
      </c>
      <c r="Q108" s="15">
        <v>5</v>
      </c>
      <c r="R108" s="14" t="s">
        <v>1</v>
      </c>
      <c r="U108" s="16">
        <f t="shared" si="79"/>
        <v>0</v>
      </c>
      <c r="V108" s="16">
        <f t="shared" si="80"/>
        <v>0</v>
      </c>
      <c r="W108" s="16">
        <f t="shared" si="81"/>
        <v>0</v>
      </c>
      <c r="X108" s="16">
        <f t="shared" si="82"/>
        <v>0</v>
      </c>
      <c r="Y108" s="16">
        <f t="shared" si="83"/>
        <v>0</v>
      </c>
      <c r="Z108" s="16">
        <f t="shared" si="84"/>
        <v>0</v>
      </c>
      <c r="AA108" s="16">
        <f t="shared" si="85"/>
        <v>0</v>
      </c>
      <c r="AB108" s="16">
        <f t="shared" si="86"/>
        <v>0</v>
      </c>
      <c r="AC108" s="16">
        <f t="shared" si="87"/>
        <v>0</v>
      </c>
      <c r="AD108" s="16">
        <f t="shared" si="88"/>
        <v>0</v>
      </c>
      <c r="AE108" s="16">
        <f t="shared" si="89"/>
        <v>-730</v>
      </c>
      <c r="AF108" s="16">
        <f t="shared" si="90"/>
        <v>-530</v>
      </c>
      <c r="AG108" s="16">
        <f t="shared" si="91"/>
        <v>-1260</v>
      </c>
    </row>
    <row r="109" spans="1:33" x14ac:dyDescent="0.3">
      <c r="A109" s="21" t="s">
        <v>166</v>
      </c>
      <c r="B109" s="14" t="s">
        <v>167</v>
      </c>
      <c r="C109" s="17">
        <v>3360</v>
      </c>
      <c r="D109" s="17">
        <v>3360</v>
      </c>
      <c r="E109" s="17">
        <v>3360</v>
      </c>
      <c r="F109" s="17">
        <v>6232.8</v>
      </c>
      <c r="G109" s="17">
        <v>4498.95</v>
      </c>
      <c r="H109" s="17">
        <v>3870.09</v>
      </c>
      <c r="I109" s="17">
        <v>3959.96</v>
      </c>
      <c r="J109" s="17">
        <v>4645.83</v>
      </c>
      <c r="K109" s="17">
        <v>3853.77</v>
      </c>
      <c r="L109" s="17">
        <v>3466.28</v>
      </c>
      <c r="M109" s="17">
        <v>3780.66</v>
      </c>
      <c r="N109" s="17">
        <v>2550</v>
      </c>
      <c r="O109" s="17">
        <v>46938.34</v>
      </c>
      <c r="Q109" s="15">
        <v>5</v>
      </c>
      <c r="R109" s="14" t="s">
        <v>1</v>
      </c>
      <c r="U109" s="16">
        <f t="shared" si="79"/>
        <v>-3360</v>
      </c>
      <c r="V109" s="16">
        <f t="shared" si="80"/>
        <v>-3360</v>
      </c>
      <c r="W109" s="16">
        <f t="shared" si="81"/>
        <v>-3360</v>
      </c>
      <c r="X109" s="16">
        <f t="shared" si="82"/>
        <v>-6232.8</v>
      </c>
      <c r="Y109" s="16">
        <f t="shared" si="83"/>
        <v>-4498.95</v>
      </c>
      <c r="Z109" s="16">
        <f t="shared" si="84"/>
        <v>-3870.09</v>
      </c>
      <c r="AA109" s="16">
        <f t="shared" si="85"/>
        <v>-3959.96</v>
      </c>
      <c r="AB109" s="16">
        <f t="shared" si="86"/>
        <v>-4645.83</v>
      </c>
      <c r="AC109" s="16">
        <f t="shared" si="87"/>
        <v>-3853.77</v>
      </c>
      <c r="AD109" s="16">
        <f t="shared" si="88"/>
        <v>-3466.28</v>
      </c>
      <c r="AE109" s="16">
        <f t="shared" si="89"/>
        <v>-3780.66</v>
      </c>
      <c r="AF109" s="16">
        <f t="shared" si="90"/>
        <v>-2550</v>
      </c>
      <c r="AG109" s="16">
        <f t="shared" si="91"/>
        <v>-46938.34</v>
      </c>
    </row>
    <row r="110" spans="1:33" x14ac:dyDescent="0.3">
      <c r="A110" s="21" t="s">
        <v>168</v>
      </c>
      <c r="B110" s="14" t="s">
        <v>169</v>
      </c>
      <c r="C110" s="17">
        <v>421.4</v>
      </c>
      <c r="D110" s="17">
        <v>421.4</v>
      </c>
      <c r="E110" s="17">
        <v>421.4</v>
      </c>
      <c r="F110" s="17">
        <v>421.4</v>
      </c>
      <c r="G110" s="17">
        <v>421.4</v>
      </c>
      <c r="H110" s="17">
        <v>842.8</v>
      </c>
      <c r="I110" s="17">
        <v>559.37</v>
      </c>
      <c r="J110" s="17">
        <v>-275.94</v>
      </c>
      <c r="K110" s="17">
        <v>421.4</v>
      </c>
      <c r="L110" s="17">
        <v>421.4</v>
      </c>
      <c r="M110" s="17">
        <v>421.4</v>
      </c>
      <c r="N110" s="17">
        <v>421.4</v>
      </c>
      <c r="O110" s="17">
        <v>4918.83</v>
      </c>
      <c r="Q110" s="15">
        <v>5</v>
      </c>
      <c r="R110" s="14" t="s">
        <v>1</v>
      </c>
      <c r="U110" s="16">
        <f t="shared" si="79"/>
        <v>-421.4</v>
      </c>
      <c r="V110" s="16">
        <f t="shared" si="80"/>
        <v>-421.4</v>
      </c>
      <c r="W110" s="16">
        <f t="shared" si="81"/>
        <v>-421.4</v>
      </c>
      <c r="X110" s="16">
        <f t="shared" si="82"/>
        <v>-421.4</v>
      </c>
      <c r="Y110" s="16">
        <f t="shared" si="83"/>
        <v>-421.4</v>
      </c>
      <c r="Z110" s="16">
        <f t="shared" si="84"/>
        <v>-842.8</v>
      </c>
      <c r="AA110" s="16">
        <f t="shared" si="85"/>
        <v>-559.37</v>
      </c>
      <c r="AB110" s="16">
        <f t="shared" si="86"/>
        <v>275.94</v>
      </c>
      <c r="AC110" s="16">
        <f t="shared" si="87"/>
        <v>-421.4</v>
      </c>
      <c r="AD110" s="16">
        <f t="shared" si="88"/>
        <v>-421.4</v>
      </c>
      <c r="AE110" s="16">
        <f t="shared" si="89"/>
        <v>-421.4</v>
      </c>
      <c r="AF110" s="16">
        <f t="shared" si="90"/>
        <v>-421.4</v>
      </c>
      <c r="AG110" s="16">
        <f t="shared" si="91"/>
        <v>-4918.83</v>
      </c>
    </row>
    <row r="111" spans="1:33" x14ac:dyDescent="0.3">
      <c r="A111" s="21" t="s">
        <v>170</v>
      </c>
      <c r="B111" s="14" t="s">
        <v>171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211.44</v>
      </c>
      <c r="N111" s="17">
        <v>41.6</v>
      </c>
      <c r="O111" s="17">
        <v>253.04</v>
      </c>
      <c r="Q111" s="15">
        <v>5</v>
      </c>
      <c r="R111" s="14" t="s">
        <v>1</v>
      </c>
      <c r="U111" s="16">
        <f t="shared" si="79"/>
        <v>0</v>
      </c>
      <c r="V111" s="16">
        <f t="shared" si="80"/>
        <v>0</v>
      </c>
      <c r="W111" s="16">
        <f t="shared" si="81"/>
        <v>0</v>
      </c>
      <c r="X111" s="16">
        <f t="shared" si="82"/>
        <v>0</v>
      </c>
      <c r="Y111" s="16">
        <f t="shared" si="83"/>
        <v>0</v>
      </c>
      <c r="Z111" s="16">
        <f t="shared" si="84"/>
        <v>0</v>
      </c>
      <c r="AA111" s="16">
        <f t="shared" si="85"/>
        <v>0</v>
      </c>
      <c r="AB111" s="16">
        <f t="shared" si="86"/>
        <v>0</v>
      </c>
      <c r="AC111" s="16">
        <f t="shared" si="87"/>
        <v>0</v>
      </c>
      <c r="AD111" s="16">
        <f t="shared" si="88"/>
        <v>0</v>
      </c>
      <c r="AE111" s="16">
        <f t="shared" si="89"/>
        <v>-211.44</v>
      </c>
      <c r="AF111" s="16">
        <f t="shared" si="90"/>
        <v>-41.6</v>
      </c>
      <c r="AG111" s="16">
        <f t="shared" si="91"/>
        <v>-253.04</v>
      </c>
    </row>
    <row r="112" spans="1:33" x14ac:dyDescent="0.3">
      <c r="A112" s="21" t="s">
        <v>172</v>
      </c>
      <c r="B112" s="14" t="s">
        <v>173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168.09</v>
      </c>
      <c r="M112" s="17">
        <v>336.18</v>
      </c>
      <c r="N112" s="17">
        <v>249.38</v>
      </c>
      <c r="O112" s="17">
        <v>753.65</v>
      </c>
      <c r="Q112" s="15">
        <v>5</v>
      </c>
      <c r="R112" s="14" t="s">
        <v>1</v>
      </c>
      <c r="U112" s="16">
        <f t="shared" si="79"/>
        <v>0</v>
      </c>
      <c r="V112" s="16">
        <f t="shared" si="80"/>
        <v>0</v>
      </c>
      <c r="W112" s="16">
        <f t="shared" si="81"/>
        <v>0</v>
      </c>
      <c r="X112" s="16">
        <f t="shared" si="82"/>
        <v>0</v>
      </c>
      <c r="Y112" s="16">
        <f t="shared" si="83"/>
        <v>0</v>
      </c>
      <c r="Z112" s="16">
        <f t="shared" si="84"/>
        <v>0</v>
      </c>
      <c r="AA112" s="16">
        <f t="shared" si="85"/>
        <v>0</v>
      </c>
      <c r="AB112" s="16">
        <f t="shared" si="86"/>
        <v>0</v>
      </c>
      <c r="AC112" s="16">
        <f t="shared" si="87"/>
        <v>0</v>
      </c>
      <c r="AD112" s="16">
        <f t="shared" si="88"/>
        <v>-168.09</v>
      </c>
      <c r="AE112" s="16">
        <f t="shared" si="89"/>
        <v>-336.18</v>
      </c>
      <c r="AF112" s="16">
        <f t="shared" si="90"/>
        <v>-249.38</v>
      </c>
      <c r="AG112" s="16">
        <f t="shared" si="91"/>
        <v>-753.65</v>
      </c>
    </row>
    <row r="113" spans="1:33" x14ac:dyDescent="0.3">
      <c r="B113" s="12" t="s">
        <v>159</v>
      </c>
      <c r="C113" s="11">
        <f>IF(5 = Q113, U113 * -1, U113)</f>
        <v>4296.3899999999994</v>
      </c>
      <c r="D113" s="11">
        <f>IF(5 = Q113, V113 * -1, V113)</f>
        <v>4201.3899999999994</v>
      </c>
      <c r="E113" s="11">
        <f>IF(5 = Q113, W113 * -1, W113)</f>
        <v>4341.3999999999996</v>
      </c>
      <c r="F113" s="11">
        <f>IF(5 = Q113, X113 * -1, X113)</f>
        <v>7024.18</v>
      </c>
      <c r="G113" s="11">
        <f>IF(5 = Q113, Y113 * -1, Y113)</f>
        <v>5160.3399999999992</v>
      </c>
      <c r="H113" s="11">
        <f>IF(5 = Q113, Z113 * -1, Z113)</f>
        <v>5662.92</v>
      </c>
      <c r="I113" s="11">
        <f>IF(5 = Q113, AA113 * -1, AA113)</f>
        <v>4769.33</v>
      </c>
      <c r="J113" s="11">
        <f>IF(5 = Q113, AB113 * -1, AB113)</f>
        <v>6212.89</v>
      </c>
      <c r="K113" s="11">
        <f>IF(5 = Q113, AC113 * -1, AC113)</f>
        <v>5356.17</v>
      </c>
      <c r="L113" s="11">
        <f>IF(5 = Q113, AD113 * -1, AD113)</f>
        <v>4554.7700000000004</v>
      </c>
      <c r="M113" s="11">
        <f>IF(5 = Q113, AE113 * -1, AE113)</f>
        <v>5978.6799999999994</v>
      </c>
      <c r="N113" s="11">
        <f>IF(5 = Q113, AF113 * -1, AF113)</f>
        <v>4291.38</v>
      </c>
      <c r="O113" s="11">
        <f>IF(5 = Q113, AG113 * -1, AG113)</f>
        <v>61849.84</v>
      </c>
      <c r="Q113" s="9">
        <v>5</v>
      </c>
      <c r="R113" s="8" t="str">
        <f>R112</f>
        <v>1408 Casitas</v>
      </c>
      <c r="S113" s="8">
        <f>S112</f>
        <v>0</v>
      </c>
      <c r="T113" s="9">
        <f>T112</f>
        <v>0</v>
      </c>
      <c r="U113" s="10">
        <f t="shared" ref="U113:AG113" si="92">SUM(U106:U112)</f>
        <v>-4296.3899999999994</v>
      </c>
      <c r="V113" s="10">
        <f t="shared" si="92"/>
        <v>-4201.3899999999994</v>
      </c>
      <c r="W113" s="10">
        <f t="shared" si="92"/>
        <v>-4341.3999999999996</v>
      </c>
      <c r="X113" s="10">
        <f t="shared" si="92"/>
        <v>-7024.18</v>
      </c>
      <c r="Y113" s="10">
        <f t="shared" si="92"/>
        <v>-5160.3399999999992</v>
      </c>
      <c r="Z113" s="10">
        <f t="shared" si="92"/>
        <v>-5662.92</v>
      </c>
      <c r="AA113" s="10">
        <f t="shared" si="92"/>
        <v>-4769.33</v>
      </c>
      <c r="AB113" s="10">
        <f t="shared" si="92"/>
        <v>-6212.89</v>
      </c>
      <c r="AC113" s="10">
        <f t="shared" si="92"/>
        <v>-5356.17</v>
      </c>
      <c r="AD113" s="10">
        <f t="shared" si="92"/>
        <v>-4554.7700000000004</v>
      </c>
      <c r="AE113" s="10">
        <f t="shared" si="92"/>
        <v>-5978.6799999999994</v>
      </c>
      <c r="AF113" s="10">
        <f t="shared" si="92"/>
        <v>-4291.38</v>
      </c>
      <c r="AG113" s="10">
        <f t="shared" si="92"/>
        <v>-61849.84</v>
      </c>
    </row>
    <row r="115" spans="1:33" x14ac:dyDescent="0.3">
      <c r="A115" s="19" t="s">
        <v>174</v>
      </c>
    </row>
    <row r="116" spans="1:33" x14ac:dyDescent="0.3">
      <c r="A116" s="21" t="s">
        <v>175</v>
      </c>
      <c r="B116" s="14" t="s">
        <v>176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275</v>
      </c>
      <c r="M116" s="17">
        <v>275</v>
      </c>
      <c r="N116" s="17">
        <v>993.75</v>
      </c>
      <c r="O116" s="17">
        <v>1543.75</v>
      </c>
      <c r="Q116" s="15">
        <v>5</v>
      </c>
      <c r="R116" s="14" t="s">
        <v>1</v>
      </c>
      <c r="U116" s="16">
        <f t="shared" ref="U116:U135" si="93">IF(5 = Q116, C116 * -1, C116)</f>
        <v>0</v>
      </c>
      <c r="V116" s="16">
        <f t="shared" ref="V116:V135" si="94">IF(5 = Q116, D116 * -1, D116)</f>
        <v>0</v>
      </c>
      <c r="W116" s="16">
        <f t="shared" ref="W116:W135" si="95">IF(5 = Q116, E116 * -1, E116)</f>
        <v>0</v>
      </c>
      <c r="X116" s="16">
        <f t="shared" ref="X116:X135" si="96">IF(5 = Q116, F116 * -1, F116)</f>
        <v>0</v>
      </c>
      <c r="Y116" s="16">
        <f t="shared" ref="Y116:Y135" si="97">IF(5 = Q116, G116 * -1, G116)</f>
        <v>0</v>
      </c>
      <c r="Z116" s="16">
        <f t="shared" ref="Z116:Z135" si="98">IF(5 = Q116, H116 * -1, H116)</f>
        <v>0</v>
      </c>
      <c r="AA116" s="16">
        <f t="shared" ref="AA116:AA135" si="99">IF(5 = Q116, I116 * -1, I116)</f>
        <v>0</v>
      </c>
      <c r="AB116" s="16">
        <f t="shared" ref="AB116:AB135" si="100">IF(5 = Q116, J116 * -1, J116)</f>
        <v>0</v>
      </c>
      <c r="AC116" s="16">
        <f t="shared" ref="AC116:AC135" si="101">IF(5 = Q116, K116 * -1, K116)</f>
        <v>0</v>
      </c>
      <c r="AD116" s="16">
        <f t="shared" ref="AD116:AD135" si="102">IF(5 = Q116, L116 * -1, L116)</f>
        <v>-275</v>
      </c>
      <c r="AE116" s="16">
        <f t="shared" ref="AE116:AE135" si="103">IF(5 = Q116, M116 * -1, M116)</f>
        <v>-275</v>
      </c>
      <c r="AF116" s="16">
        <f t="shared" ref="AF116:AF135" si="104">IF(5 = Q116, N116 * -1, N116)</f>
        <v>-993.75</v>
      </c>
      <c r="AG116" s="16">
        <f t="shared" ref="AG116:AG135" si="105">IF(5 = Q116, O116 * -1, O116)</f>
        <v>-1543.75</v>
      </c>
    </row>
    <row r="117" spans="1:33" x14ac:dyDescent="0.3">
      <c r="A117" s="21" t="s">
        <v>177</v>
      </c>
      <c r="B117" s="14" t="s">
        <v>178</v>
      </c>
      <c r="C117" s="17">
        <v>186.21</v>
      </c>
      <c r="D117" s="17">
        <v>55</v>
      </c>
      <c r="E117" s="17">
        <v>77.41</v>
      </c>
      <c r="F117" s="17">
        <v>97.58</v>
      </c>
      <c r="G117" s="17">
        <v>-559.49</v>
      </c>
      <c r="H117" s="17">
        <v>0</v>
      </c>
      <c r="I117" s="17">
        <v>0</v>
      </c>
      <c r="J117" s="17">
        <v>0</v>
      </c>
      <c r="K117" s="17">
        <v>273.64</v>
      </c>
      <c r="L117" s="17">
        <v>377.54</v>
      </c>
      <c r="M117" s="17">
        <v>352.84</v>
      </c>
      <c r="N117" s="17">
        <v>0</v>
      </c>
      <c r="O117" s="17">
        <v>860.73</v>
      </c>
      <c r="Q117" s="15">
        <v>5</v>
      </c>
      <c r="R117" s="14" t="s">
        <v>1</v>
      </c>
      <c r="U117" s="16">
        <f t="shared" si="93"/>
        <v>-186.21</v>
      </c>
      <c r="V117" s="16">
        <f t="shared" si="94"/>
        <v>-55</v>
      </c>
      <c r="W117" s="16">
        <f t="shared" si="95"/>
        <v>-77.41</v>
      </c>
      <c r="X117" s="16">
        <f t="shared" si="96"/>
        <v>-97.58</v>
      </c>
      <c r="Y117" s="16">
        <f t="shared" si="97"/>
        <v>559.49</v>
      </c>
      <c r="Z117" s="16">
        <f t="shared" si="98"/>
        <v>0</v>
      </c>
      <c r="AA117" s="16">
        <f t="shared" si="99"/>
        <v>0</v>
      </c>
      <c r="AB117" s="16">
        <f t="shared" si="100"/>
        <v>0</v>
      </c>
      <c r="AC117" s="16">
        <f t="shared" si="101"/>
        <v>-273.64</v>
      </c>
      <c r="AD117" s="16">
        <f t="shared" si="102"/>
        <v>-377.54</v>
      </c>
      <c r="AE117" s="16">
        <f t="shared" si="103"/>
        <v>-352.84</v>
      </c>
      <c r="AF117" s="16">
        <f t="shared" si="104"/>
        <v>0</v>
      </c>
      <c r="AG117" s="16">
        <f t="shared" si="105"/>
        <v>-860.73</v>
      </c>
    </row>
    <row r="118" spans="1:33" x14ac:dyDescent="0.3">
      <c r="A118" s="21" t="s">
        <v>179</v>
      </c>
      <c r="B118" s="14" t="s">
        <v>180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707.91</v>
      </c>
      <c r="L118" s="17">
        <v>269.77</v>
      </c>
      <c r="M118" s="17">
        <v>411.95</v>
      </c>
      <c r="N118" s="17">
        <v>0</v>
      </c>
      <c r="O118" s="17">
        <v>1389.63</v>
      </c>
      <c r="Q118" s="15">
        <v>5</v>
      </c>
      <c r="R118" s="14" t="s">
        <v>1</v>
      </c>
      <c r="U118" s="16">
        <f t="shared" si="93"/>
        <v>0</v>
      </c>
      <c r="V118" s="16">
        <f t="shared" si="94"/>
        <v>0</v>
      </c>
      <c r="W118" s="16">
        <f t="shared" si="95"/>
        <v>0</v>
      </c>
      <c r="X118" s="16">
        <f t="shared" si="96"/>
        <v>0</v>
      </c>
      <c r="Y118" s="16">
        <f t="shared" si="97"/>
        <v>0</v>
      </c>
      <c r="Z118" s="16">
        <f t="shared" si="98"/>
        <v>0</v>
      </c>
      <c r="AA118" s="16">
        <f t="shared" si="99"/>
        <v>0</v>
      </c>
      <c r="AB118" s="16">
        <f t="shared" si="100"/>
        <v>0</v>
      </c>
      <c r="AC118" s="16">
        <f t="shared" si="101"/>
        <v>-707.91</v>
      </c>
      <c r="AD118" s="16">
        <f t="shared" si="102"/>
        <v>-269.77</v>
      </c>
      <c r="AE118" s="16">
        <f t="shared" si="103"/>
        <v>-411.95</v>
      </c>
      <c r="AF118" s="16">
        <f t="shared" si="104"/>
        <v>0</v>
      </c>
      <c r="AG118" s="16">
        <f t="shared" si="105"/>
        <v>-1389.63</v>
      </c>
    </row>
    <row r="119" spans="1:33" x14ac:dyDescent="0.3">
      <c r="A119" s="21" t="s">
        <v>181</v>
      </c>
      <c r="B119" s="14" t="s">
        <v>182</v>
      </c>
      <c r="C119" s="17">
        <v>0</v>
      </c>
      <c r="D119" s="17">
        <v>0</v>
      </c>
      <c r="E119" s="17">
        <v>0</v>
      </c>
      <c r="F119" s="17">
        <v>265.35000000000002</v>
      </c>
      <c r="G119" s="17">
        <v>0</v>
      </c>
      <c r="H119" s="17">
        <v>78.150000000000006</v>
      </c>
      <c r="I119" s="17">
        <v>0</v>
      </c>
      <c r="J119" s="17">
        <v>55.15</v>
      </c>
      <c r="K119" s="17">
        <v>236.57</v>
      </c>
      <c r="L119" s="17">
        <v>155.44999999999999</v>
      </c>
      <c r="M119" s="17">
        <v>499.26</v>
      </c>
      <c r="N119" s="17">
        <v>43.52</v>
      </c>
      <c r="O119" s="17">
        <v>1333.45</v>
      </c>
      <c r="Q119" s="15">
        <v>5</v>
      </c>
      <c r="R119" s="14" t="s">
        <v>1</v>
      </c>
      <c r="U119" s="16">
        <f t="shared" si="93"/>
        <v>0</v>
      </c>
      <c r="V119" s="16">
        <f t="shared" si="94"/>
        <v>0</v>
      </c>
      <c r="W119" s="16">
        <f t="shared" si="95"/>
        <v>0</v>
      </c>
      <c r="X119" s="16">
        <f t="shared" si="96"/>
        <v>-265.35000000000002</v>
      </c>
      <c r="Y119" s="16">
        <f t="shared" si="97"/>
        <v>0</v>
      </c>
      <c r="Z119" s="16">
        <f t="shared" si="98"/>
        <v>-78.150000000000006</v>
      </c>
      <c r="AA119" s="16">
        <f t="shared" si="99"/>
        <v>0</v>
      </c>
      <c r="AB119" s="16">
        <f t="shared" si="100"/>
        <v>-55.15</v>
      </c>
      <c r="AC119" s="16">
        <f t="shared" si="101"/>
        <v>-236.57</v>
      </c>
      <c r="AD119" s="16">
        <f t="shared" si="102"/>
        <v>-155.44999999999999</v>
      </c>
      <c r="AE119" s="16">
        <f t="shared" si="103"/>
        <v>-499.26</v>
      </c>
      <c r="AF119" s="16">
        <f t="shared" si="104"/>
        <v>-43.52</v>
      </c>
      <c r="AG119" s="16">
        <f t="shared" si="105"/>
        <v>-1333.45</v>
      </c>
    </row>
    <row r="120" spans="1:33" x14ac:dyDescent="0.3">
      <c r="A120" s="21" t="s">
        <v>183</v>
      </c>
      <c r="B120" s="14" t="s">
        <v>184</v>
      </c>
      <c r="C120" s="17">
        <v>0</v>
      </c>
      <c r="D120" s="17">
        <v>0</v>
      </c>
      <c r="E120" s="17">
        <v>0</v>
      </c>
      <c r="F120" s="17">
        <v>154.85</v>
      </c>
      <c r="G120" s="17">
        <v>0</v>
      </c>
      <c r="H120" s="17">
        <v>0</v>
      </c>
      <c r="I120" s="17">
        <v>0</v>
      </c>
      <c r="J120" s="17">
        <v>0</v>
      </c>
      <c r="K120" s="17">
        <v>411.59</v>
      </c>
      <c r="L120" s="17">
        <v>322.62</v>
      </c>
      <c r="M120" s="17">
        <v>535.47</v>
      </c>
      <c r="N120" s="17">
        <v>31.95</v>
      </c>
      <c r="O120" s="17">
        <v>1456.48</v>
      </c>
      <c r="Q120" s="15">
        <v>5</v>
      </c>
      <c r="R120" s="14" t="s">
        <v>1</v>
      </c>
      <c r="U120" s="16">
        <f t="shared" si="93"/>
        <v>0</v>
      </c>
      <c r="V120" s="16">
        <f t="shared" si="94"/>
        <v>0</v>
      </c>
      <c r="W120" s="16">
        <f t="shared" si="95"/>
        <v>0</v>
      </c>
      <c r="X120" s="16">
        <f t="shared" si="96"/>
        <v>-154.85</v>
      </c>
      <c r="Y120" s="16">
        <f t="shared" si="97"/>
        <v>0</v>
      </c>
      <c r="Z120" s="16">
        <f t="shared" si="98"/>
        <v>0</v>
      </c>
      <c r="AA120" s="16">
        <f t="shared" si="99"/>
        <v>0</v>
      </c>
      <c r="AB120" s="16">
        <f t="shared" si="100"/>
        <v>0</v>
      </c>
      <c r="AC120" s="16">
        <f t="shared" si="101"/>
        <v>-411.59</v>
      </c>
      <c r="AD120" s="16">
        <f t="shared" si="102"/>
        <v>-322.62</v>
      </c>
      <c r="AE120" s="16">
        <f t="shared" si="103"/>
        <v>-535.47</v>
      </c>
      <c r="AF120" s="16">
        <f t="shared" si="104"/>
        <v>-31.95</v>
      </c>
      <c r="AG120" s="16">
        <f t="shared" si="105"/>
        <v>-1456.48</v>
      </c>
    </row>
    <row r="121" spans="1:33" x14ac:dyDescent="0.3">
      <c r="A121" s="21" t="s">
        <v>185</v>
      </c>
      <c r="B121" s="14" t="s">
        <v>186</v>
      </c>
      <c r="C121" s="17">
        <v>0</v>
      </c>
      <c r="D121" s="17">
        <v>0</v>
      </c>
      <c r="E121" s="17">
        <v>0</v>
      </c>
      <c r="F121" s="17">
        <v>0</v>
      </c>
      <c r="G121" s="17">
        <v>673.59</v>
      </c>
      <c r="H121" s="17">
        <v>549.32000000000005</v>
      </c>
      <c r="I121" s="17">
        <v>574.99</v>
      </c>
      <c r="J121" s="17">
        <v>638.25</v>
      </c>
      <c r="K121" s="17">
        <v>613.55999999999995</v>
      </c>
      <c r="L121" s="17">
        <v>537.39</v>
      </c>
      <c r="M121" s="17">
        <v>0</v>
      </c>
      <c r="N121" s="17">
        <v>432.22</v>
      </c>
      <c r="O121" s="17">
        <v>4019.32</v>
      </c>
      <c r="Q121" s="15">
        <v>5</v>
      </c>
      <c r="R121" s="14" t="s">
        <v>1</v>
      </c>
      <c r="U121" s="16">
        <f t="shared" si="93"/>
        <v>0</v>
      </c>
      <c r="V121" s="16">
        <f t="shared" si="94"/>
        <v>0</v>
      </c>
      <c r="W121" s="16">
        <f t="shared" si="95"/>
        <v>0</v>
      </c>
      <c r="X121" s="16">
        <f t="shared" si="96"/>
        <v>0</v>
      </c>
      <c r="Y121" s="16">
        <f t="shared" si="97"/>
        <v>-673.59</v>
      </c>
      <c r="Z121" s="16">
        <f t="shared" si="98"/>
        <v>-549.32000000000005</v>
      </c>
      <c r="AA121" s="16">
        <f t="shared" si="99"/>
        <v>-574.99</v>
      </c>
      <c r="AB121" s="16">
        <f t="shared" si="100"/>
        <v>-638.25</v>
      </c>
      <c r="AC121" s="16">
        <f t="shared" si="101"/>
        <v>-613.55999999999995</v>
      </c>
      <c r="AD121" s="16">
        <f t="shared" si="102"/>
        <v>-537.39</v>
      </c>
      <c r="AE121" s="16">
        <f t="shared" si="103"/>
        <v>0</v>
      </c>
      <c r="AF121" s="16">
        <f t="shared" si="104"/>
        <v>-432.22</v>
      </c>
      <c r="AG121" s="16">
        <f t="shared" si="105"/>
        <v>-4019.32</v>
      </c>
    </row>
    <row r="122" spans="1:33" x14ac:dyDescent="0.3">
      <c r="A122" s="21" t="s">
        <v>187</v>
      </c>
      <c r="B122" s="14" t="s">
        <v>188</v>
      </c>
      <c r="C122" s="17">
        <v>320.18</v>
      </c>
      <c r="D122" s="17">
        <v>0</v>
      </c>
      <c r="E122" s="17">
        <v>-77.41</v>
      </c>
      <c r="F122" s="17">
        <v>1363.22</v>
      </c>
      <c r="G122" s="17">
        <v>0</v>
      </c>
      <c r="H122" s="17">
        <v>1622.26</v>
      </c>
      <c r="I122" s="17">
        <v>373.25</v>
      </c>
      <c r="J122" s="17">
        <v>2583.3000000000002</v>
      </c>
      <c r="K122" s="17">
        <v>808.6</v>
      </c>
      <c r="L122" s="17">
        <v>2869.82</v>
      </c>
      <c r="M122" s="17">
        <v>633.19000000000005</v>
      </c>
      <c r="N122" s="17">
        <v>2638.33</v>
      </c>
      <c r="O122" s="17">
        <v>13134.74</v>
      </c>
      <c r="Q122" s="15">
        <v>5</v>
      </c>
      <c r="R122" s="14" t="s">
        <v>1</v>
      </c>
      <c r="U122" s="16">
        <f t="shared" si="93"/>
        <v>-320.18</v>
      </c>
      <c r="V122" s="16">
        <f t="shared" si="94"/>
        <v>0</v>
      </c>
      <c r="W122" s="16">
        <f t="shared" si="95"/>
        <v>77.41</v>
      </c>
      <c r="X122" s="16">
        <f t="shared" si="96"/>
        <v>-1363.22</v>
      </c>
      <c r="Y122" s="16">
        <f t="shared" si="97"/>
        <v>0</v>
      </c>
      <c r="Z122" s="16">
        <f t="shared" si="98"/>
        <v>-1622.26</v>
      </c>
      <c r="AA122" s="16">
        <f t="shared" si="99"/>
        <v>-373.25</v>
      </c>
      <c r="AB122" s="16">
        <f t="shared" si="100"/>
        <v>-2583.3000000000002</v>
      </c>
      <c r="AC122" s="16">
        <f t="shared" si="101"/>
        <v>-808.6</v>
      </c>
      <c r="AD122" s="16">
        <f t="shared" si="102"/>
        <v>-2869.82</v>
      </c>
      <c r="AE122" s="16">
        <f t="shared" si="103"/>
        <v>-633.19000000000005</v>
      </c>
      <c r="AF122" s="16">
        <f t="shared" si="104"/>
        <v>-2638.33</v>
      </c>
      <c r="AG122" s="16">
        <f t="shared" si="105"/>
        <v>-13134.74</v>
      </c>
    </row>
    <row r="123" spans="1:33" x14ac:dyDescent="0.3">
      <c r="A123" s="21" t="s">
        <v>189</v>
      </c>
      <c r="B123" s="14" t="s">
        <v>190</v>
      </c>
      <c r="C123" s="17">
        <v>0</v>
      </c>
      <c r="D123" s="17">
        <v>0</v>
      </c>
      <c r="E123" s="17">
        <v>0</v>
      </c>
      <c r="F123" s="17">
        <v>0</v>
      </c>
      <c r="G123" s="17">
        <v>708.63</v>
      </c>
      <c r="H123" s="17">
        <v>689.86</v>
      </c>
      <c r="I123" s="17">
        <v>815</v>
      </c>
      <c r="J123" s="17">
        <v>0</v>
      </c>
      <c r="K123" s="17">
        <v>98.39</v>
      </c>
      <c r="L123" s="17">
        <v>0</v>
      </c>
      <c r="M123" s="17">
        <v>0</v>
      </c>
      <c r="N123" s="17">
        <v>0</v>
      </c>
      <c r="O123" s="17">
        <v>2311.88</v>
      </c>
      <c r="Q123" s="15">
        <v>5</v>
      </c>
      <c r="R123" s="14" t="s">
        <v>1</v>
      </c>
      <c r="U123" s="16">
        <f t="shared" si="93"/>
        <v>0</v>
      </c>
      <c r="V123" s="16">
        <f t="shared" si="94"/>
        <v>0</v>
      </c>
      <c r="W123" s="16">
        <f t="shared" si="95"/>
        <v>0</v>
      </c>
      <c r="X123" s="16">
        <f t="shared" si="96"/>
        <v>0</v>
      </c>
      <c r="Y123" s="16">
        <f t="shared" si="97"/>
        <v>-708.63</v>
      </c>
      <c r="Z123" s="16">
        <f t="shared" si="98"/>
        <v>-689.86</v>
      </c>
      <c r="AA123" s="16">
        <f t="shared" si="99"/>
        <v>-815</v>
      </c>
      <c r="AB123" s="16">
        <f t="shared" si="100"/>
        <v>0</v>
      </c>
      <c r="AC123" s="16">
        <f t="shared" si="101"/>
        <v>-98.39</v>
      </c>
      <c r="AD123" s="16">
        <f t="shared" si="102"/>
        <v>0</v>
      </c>
      <c r="AE123" s="16">
        <f t="shared" si="103"/>
        <v>0</v>
      </c>
      <c r="AF123" s="16">
        <f t="shared" si="104"/>
        <v>0</v>
      </c>
      <c r="AG123" s="16">
        <f t="shared" si="105"/>
        <v>-2311.88</v>
      </c>
    </row>
    <row r="124" spans="1:33" x14ac:dyDescent="0.3">
      <c r="A124" s="21" t="s">
        <v>191</v>
      </c>
      <c r="B124" s="14" t="s">
        <v>192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144.96</v>
      </c>
      <c r="L124" s="17">
        <v>52.07</v>
      </c>
      <c r="M124" s="17">
        <v>99.6</v>
      </c>
      <c r="N124" s="17">
        <v>50.27</v>
      </c>
      <c r="O124" s="17">
        <v>346.9</v>
      </c>
      <c r="Q124" s="15">
        <v>5</v>
      </c>
      <c r="R124" s="14" t="s">
        <v>1</v>
      </c>
      <c r="U124" s="16">
        <f t="shared" si="93"/>
        <v>0</v>
      </c>
      <c r="V124" s="16">
        <f t="shared" si="94"/>
        <v>0</v>
      </c>
      <c r="W124" s="16">
        <f t="shared" si="95"/>
        <v>0</v>
      </c>
      <c r="X124" s="16">
        <f t="shared" si="96"/>
        <v>0</v>
      </c>
      <c r="Y124" s="16">
        <f t="shared" si="97"/>
        <v>0</v>
      </c>
      <c r="Z124" s="16">
        <f t="shared" si="98"/>
        <v>0</v>
      </c>
      <c r="AA124" s="16">
        <f t="shared" si="99"/>
        <v>0</v>
      </c>
      <c r="AB124" s="16">
        <f t="shared" si="100"/>
        <v>0</v>
      </c>
      <c r="AC124" s="16">
        <f t="shared" si="101"/>
        <v>-144.96</v>
      </c>
      <c r="AD124" s="16">
        <f t="shared" si="102"/>
        <v>-52.07</v>
      </c>
      <c r="AE124" s="16">
        <f t="shared" si="103"/>
        <v>-99.6</v>
      </c>
      <c r="AF124" s="16">
        <f t="shared" si="104"/>
        <v>-50.27</v>
      </c>
      <c r="AG124" s="16">
        <f t="shared" si="105"/>
        <v>-346.9</v>
      </c>
    </row>
    <row r="125" spans="1:33" x14ac:dyDescent="0.3">
      <c r="A125" s="21" t="s">
        <v>193</v>
      </c>
      <c r="B125" s="14" t="s">
        <v>194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7.42</v>
      </c>
      <c r="M125" s="17">
        <v>33.29</v>
      </c>
      <c r="N125" s="17">
        <v>0</v>
      </c>
      <c r="O125" s="17">
        <v>40.71</v>
      </c>
      <c r="Q125" s="15">
        <v>5</v>
      </c>
      <c r="R125" s="14" t="s">
        <v>1</v>
      </c>
      <c r="U125" s="16">
        <f t="shared" si="93"/>
        <v>0</v>
      </c>
      <c r="V125" s="16">
        <f t="shared" si="94"/>
        <v>0</v>
      </c>
      <c r="W125" s="16">
        <f t="shared" si="95"/>
        <v>0</v>
      </c>
      <c r="X125" s="16">
        <f t="shared" si="96"/>
        <v>0</v>
      </c>
      <c r="Y125" s="16">
        <f t="shared" si="97"/>
        <v>0</v>
      </c>
      <c r="Z125" s="16">
        <f t="shared" si="98"/>
        <v>0</v>
      </c>
      <c r="AA125" s="16">
        <f t="shared" si="99"/>
        <v>0</v>
      </c>
      <c r="AB125" s="16">
        <f t="shared" si="100"/>
        <v>0</v>
      </c>
      <c r="AC125" s="16">
        <f t="shared" si="101"/>
        <v>0</v>
      </c>
      <c r="AD125" s="16">
        <f t="shared" si="102"/>
        <v>-7.42</v>
      </c>
      <c r="AE125" s="16">
        <f t="shared" si="103"/>
        <v>-33.29</v>
      </c>
      <c r="AF125" s="16">
        <f t="shared" si="104"/>
        <v>0</v>
      </c>
      <c r="AG125" s="16">
        <f t="shared" si="105"/>
        <v>-40.71</v>
      </c>
    </row>
    <row r="126" spans="1:33" x14ac:dyDescent="0.3">
      <c r="A126" s="21" t="s">
        <v>195</v>
      </c>
      <c r="B126" s="14" t="s">
        <v>196</v>
      </c>
      <c r="C126" s="17">
        <v>165.49</v>
      </c>
      <c r="D126" s="17">
        <v>348.81</v>
      </c>
      <c r="E126" s="17">
        <v>3.29</v>
      </c>
      <c r="F126" s="17">
        <v>669.14</v>
      </c>
      <c r="G126" s="17">
        <v>834.13</v>
      </c>
      <c r="H126" s="17">
        <v>630.79999999999995</v>
      </c>
      <c r="I126" s="17">
        <v>171.15</v>
      </c>
      <c r="J126" s="17">
        <v>1670.32</v>
      </c>
      <c r="K126" s="17">
        <v>1638</v>
      </c>
      <c r="L126" s="17">
        <v>2237.5</v>
      </c>
      <c r="M126" s="17">
        <v>482.5</v>
      </c>
      <c r="N126" s="17">
        <v>764.87</v>
      </c>
      <c r="O126" s="17">
        <v>9616</v>
      </c>
      <c r="Q126" s="15">
        <v>5</v>
      </c>
      <c r="R126" s="14" t="s">
        <v>1</v>
      </c>
      <c r="U126" s="16">
        <f t="shared" si="93"/>
        <v>-165.49</v>
      </c>
      <c r="V126" s="16">
        <f t="shared" si="94"/>
        <v>-348.81</v>
      </c>
      <c r="W126" s="16">
        <f t="shared" si="95"/>
        <v>-3.29</v>
      </c>
      <c r="X126" s="16">
        <f t="shared" si="96"/>
        <v>-669.14</v>
      </c>
      <c r="Y126" s="16">
        <f t="shared" si="97"/>
        <v>-834.13</v>
      </c>
      <c r="Z126" s="16">
        <f t="shared" si="98"/>
        <v>-630.79999999999995</v>
      </c>
      <c r="AA126" s="16">
        <f t="shared" si="99"/>
        <v>-171.15</v>
      </c>
      <c r="AB126" s="16">
        <f t="shared" si="100"/>
        <v>-1670.32</v>
      </c>
      <c r="AC126" s="16">
        <f t="shared" si="101"/>
        <v>-1638</v>
      </c>
      <c r="AD126" s="16">
        <f t="shared" si="102"/>
        <v>-2237.5</v>
      </c>
      <c r="AE126" s="16">
        <f t="shared" si="103"/>
        <v>-482.5</v>
      </c>
      <c r="AF126" s="16">
        <f t="shared" si="104"/>
        <v>-764.87</v>
      </c>
      <c r="AG126" s="16">
        <f t="shared" si="105"/>
        <v>-9616</v>
      </c>
    </row>
    <row r="127" spans="1:33" x14ac:dyDescent="0.3">
      <c r="A127" s="21" t="s">
        <v>197</v>
      </c>
      <c r="B127" s="14" t="s">
        <v>198</v>
      </c>
      <c r="C127" s="17">
        <v>387.72</v>
      </c>
      <c r="D127" s="17">
        <v>0</v>
      </c>
      <c r="E127" s="17">
        <v>0</v>
      </c>
      <c r="F127" s="17">
        <v>0</v>
      </c>
      <c r="G127" s="17">
        <v>0</v>
      </c>
      <c r="H127" s="17">
        <v>292.33999999999997</v>
      </c>
      <c r="I127" s="17">
        <v>564.24</v>
      </c>
      <c r="J127" s="17">
        <v>0</v>
      </c>
      <c r="K127" s="17">
        <v>682.86</v>
      </c>
      <c r="L127" s="17">
        <v>75.989999999999995</v>
      </c>
      <c r="M127" s="17">
        <v>1147.58</v>
      </c>
      <c r="N127" s="17">
        <v>0</v>
      </c>
      <c r="O127" s="17">
        <v>3150.73</v>
      </c>
      <c r="Q127" s="15">
        <v>5</v>
      </c>
      <c r="R127" s="14" t="s">
        <v>1</v>
      </c>
      <c r="U127" s="16">
        <f t="shared" si="93"/>
        <v>-387.72</v>
      </c>
      <c r="V127" s="16">
        <f t="shared" si="94"/>
        <v>0</v>
      </c>
      <c r="W127" s="16">
        <f t="shared" si="95"/>
        <v>0</v>
      </c>
      <c r="X127" s="16">
        <f t="shared" si="96"/>
        <v>0</v>
      </c>
      <c r="Y127" s="16">
        <f t="shared" si="97"/>
        <v>0</v>
      </c>
      <c r="Z127" s="16">
        <f t="shared" si="98"/>
        <v>-292.33999999999997</v>
      </c>
      <c r="AA127" s="16">
        <f t="shared" si="99"/>
        <v>-564.24</v>
      </c>
      <c r="AB127" s="16">
        <f t="shared" si="100"/>
        <v>0</v>
      </c>
      <c r="AC127" s="16">
        <f t="shared" si="101"/>
        <v>-682.86</v>
      </c>
      <c r="AD127" s="16">
        <f t="shared" si="102"/>
        <v>-75.989999999999995</v>
      </c>
      <c r="AE127" s="16">
        <f t="shared" si="103"/>
        <v>-1147.58</v>
      </c>
      <c r="AF127" s="16">
        <f t="shared" si="104"/>
        <v>0</v>
      </c>
      <c r="AG127" s="16">
        <f t="shared" si="105"/>
        <v>-3150.73</v>
      </c>
    </row>
    <row r="128" spans="1:33" x14ac:dyDescent="0.3">
      <c r="A128" s="21" t="s">
        <v>199</v>
      </c>
      <c r="B128" s="14" t="s">
        <v>200</v>
      </c>
      <c r="C128" s="17">
        <v>158.72</v>
      </c>
      <c r="D128" s="17">
        <v>197.07</v>
      </c>
      <c r="E128" s="17">
        <v>184.96</v>
      </c>
      <c r="F128" s="17">
        <v>865.91</v>
      </c>
      <c r="G128" s="17">
        <v>487.41</v>
      </c>
      <c r="H128" s="17">
        <v>133.72</v>
      </c>
      <c r="I128" s="17">
        <v>198.27</v>
      </c>
      <c r="J128" s="17">
        <v>11.94</v>
      </c>
      <c r="K128" s="17">
        <v>-167.28</v>
      </c>
      <c r="L128" s="17">
        <v>0</v>
      </c>
      <c r="M128" s="17">
        <v>139.29</v>
      </c>
      <c r="N128" s="17">
        <v>615.6</v>
      </c>
      <c r="O128" s="17">
        <v>2825.61</v>
      </c>
      <c r="Q128" s="15">
        <v>5</v>
      </c>
      <c r="R128" s="14" t="s">
        <v>1</v>
      </c>
      <c r="U128" s="16">
        <f t="shared" si="93"/>
        <v>-158.72</v>
      </c>
      <c r="V128" s="16">
        <f t="shared" si="94"/>
        <v>-197.07</v>
      </c>
      <c r="W128" s="16">
        <f t="shared" si="95"/>
        <v>-184.96</v>
      </c>
      <c r="X128" s="16">
        <f t="shared" si="96"/>
        <v>-865.91</v>
      </c>
      <c r="Y128" s="16">
        <f t="shared" si="97"/>
        <v>-487.41</v>
      </c>
      <c r="Z128" s="16">
        <f t="shared" si="98"/>
        <v>-133.72</v>
      </c>
      <c r="AA128" s="16">
        <f t="shared" si="99"/>
        <v>-198.27</v>
      </c>
      <c r="AB128" s="16">
        <f t="shared" si="100"/>
        <v>-11.94</v>
      </c>
      <c r="AC128" s="16">
        <f t="shared" si="101"/>
        <v>167.28</v>
      </c>
      <c r="AD128" s="16">
        <f t="shared" si="102"/>
        <v>0</v>
      </c>
      <c r="AE128" s="16">
        <f t="shared" si="103"/>
        <v>-139.29</v>
      </c>
      <c r="AF128" s="16">
        <f t="shared" si="104"/>
        <v>-615.6</v>
      </c>
      <c r="AG128" s="16">
        <f t="shared" si="105"/>
        <v>-2825.61</v>
      </c>
    </row>
    <row r="129" spans="1:33" x14ac:dyDescent="0.3">
      <c r="A129" s="21" t="s">
        <v>201</v>
      </c>
      <c r="B129" s="14" t="s">
        <v>202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-142.71</v>
      </c>
      <c r="O129" s="17">
        <v>-142.71</v>
      </c>
      <c r="Q129" s="15">
        <v>5</v>
      </c>
      <c r="R129" s="14" t="s">
        <v>1</v>
      </c>
      <c r="U129" s="16">
        <f t="shared" si="93"/>
        <v>0</v>
      </c>
      <c r="V129" s="16">
        <f t="shared" si="94"/>
        <v>0</v>
      </c>
      <c r="W129" s="16">
        <f t="shared" si="95"/>
        <v>0</v>
      </c>
      <c r="X129" s="16">
        <f t="shared" si="96"/>
        <v>0</v>
      </c>
      <c r="Y129" s="16">
        <f t="shared" si="97"/>
        <v>0</v>
      </c>
      <c r="Z129" s="16">
        <f t="shared" si="98"/>
        <v>0</v>
      </c>
      <c r="AA129" s="16">
        <f t="shared" si="99"/>
        <v>0</v>
      </c>
      <c r="AB129" s="16">
        <f t="shared" si="100"/>
        <v>0</v>
      </c>
      <c r="AC129" s="16">
        <f t="shared" si="101"/>
        <v>0</v>
      </c>
      <c r="AD129" s="16">
        <f t="shared" si="102"/>
        <v>0</v>
      </c>
      <c r="AE129" s="16">
        <f t="shared" si="103"/>
        <v>0</v>
      </c>
      <c r="AF129" s="16">
        <f t="shared" si="104"/>
        <v>142.71</v>
      </c>
      <c r="AG129" s="16">
        <f t="shared" si="105"/>
        <v>142.71</v>
      </c>
    </row>
    <row r="130" spans="1:33" x14ac:dyDescent="0.3">
      <c r="A130" s="21" t="s">
        <v>203</v>
      </c>
      <c r="B130" s="14" t="s">
        <v>204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47.97</v>
      </c>
      <c r="N130" s="17">
        <v>47.97</v>
      </c>
      <c r="O130" s="17">
        <v>95.94</v>
      </c>
      <c r="Q130" s="15">
        <v>5</v>
      </c>
      <c r="R130" s="14" t="s">
        <v>1</v>
      </c>
      <c r="U130" s="16">
        <f t="shared" si="93"/>
        <v>0</v>
      </c>
      <c r="V130" s="16">
        <f t="shared" si="94"/>
        <v>0</v>
      </c>
      <c r="W130" s="16">
        <f t="shared" si="95"/>
        <v>0</v>
      </c>
      <c r="X130" s="16">
        <f t="shared" si="96"/>
        <v>0</v>
      </c>
      <c r="Y130" s="16">
        <f t="shared" si="97"/>
        <v>0</v>
      </c>
      <c r="Z130" s="16">
        <f t="shared" si="98"/>
        <v>0</v>
      </c>
      <c r="AA130" s="16">
        <f t="shared" si="99"/>
        <v>0</v>
      </c>
      <c r="AB130" s="16">
        <f t="shared" si="100"/>
        <v>0</v>
      </c>
      <c r="AC130" s="16">
        <f t="shared" si="101"/>
        <v>0</v>
      </c>
      <c r="AD130" s="16">
        <f t="shared" si="102"/>
        <v>0</v>
      </c>
      <c r="AE130" s="16">
        <f t="shared" si="103"/>
        <v>-47.97</v>
      </c>
      <c r="AF130" s="16">
        <f t="shared" si="104"/>
        <v>-47.97</v>
      </c>
      <c r="AG130" s="16">
        <f t="shared" si="105"/>
        <v>-95.94</v>
      </c>
    </row>
    <row r="131" spans="1:33" x14ac:dyDescent="0.3">
      <c r="A131" s="21" t="s">
        <v>205</v>
      </c>
      <c r="B131" s="14" t="s">
        <v>206</v>
      </c>
      <c r="C131" s="17">
        <v>536.29</v>
      </c>
      <c r="D131" s="17">
        <v>120.51</v>
      </c>
      <c r="E131" s="17">
        <v>0</v>
      </c>
      <c r="F131" s="17">
        <v>1132.1199999999999</v>
      </c>
      <c r="G131" s="17">
        <v>0</v>
      </c>
      <c r="H131" s="17">
        <v>0</v>
      </c>
      <c r="I131" s="17">
        <v>200.15</v>
      </c>
      <c r="J131" s="17">
        <v>249.51</v>
      </c>
      <c r="K131" s="17">
        <v>0</v>
      </c>
      <c r="L131" s="17">
        <v>0</v>
      </c>
      <c r="M131" s="17">
        <v>665.34</v>
      </c>
      <c r="N131" s="17">
        <v>0</v>
      </c>
      <c r="O131" s="17">
        <v>2903.92</v>
      </c>
      <c r="Q131" s="15">
        <v>5</v>
      </c>
      <c r="R131" s="14" t="s">
        <v>1</v>
      </c>
      <c r="U131" s="16">
        <f t="shared" si="93"/>
        <v>-536.29</v>
      </c>
      <c r="V131" s="16">
        <f t="shared" si="94"/>
        <v>-120.51</v>
      </c>
      <c r="W131" s="16">
        <f t="shared" si="95"/>
        <v>0</v>
      </c>
      <c r="X131" s="16">
        <f t="shared" si="96"/>
        <v>-1132.1199999999999</v>
      </c>
      <c r="Y131" s="16">
        <f t="shared" si="97"/>
        <v>0</v>
      </c>
      <c r="Z131" s="16">
        <f t="shared" si="98"/>
        <v>0</v>
      </c>
      <c r="AA131" s="16">
        <f t="shared" si="99"/>
        <v>-200.15</v>
      </c>
      <c r="AB131" s="16">
        <f t="shared" si="100"/>
        <v>-249.51</v>
      </c>
      <c r="AC131" s="16">
        <f t="shared" si="101"/>
        <v>0</v>
      </c>
      <c r="AD131" s="16">
        <f t="shared" si="102"/>
        <v>0</v>
      </c>
      <c r="AE131" s="16">
        <f t="shared" si="103"/>
        <v>-665.34</v>
      </c>
      <c r="AF131" s="16">
        <f t="shared" si="104"/>
        <v>0</v>
      </c>
      <c r="AG131" s="16">
        <f t="shared" si="105"/>
        <v>-2903.92</v>
      </c>
    </row>
    <row r="132" spans="1:33" x14ac:dyDescent="0.3">
      <c r="A132" s="21" t="s">
        <v>207</v>
      </c>
      <c r="B132" s="14" t="s">
        <v>208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48.36</v>
      </c>
      <c r="N132" s="17">
        <v>0</v>
      </c>
      <c r="O132" s="17">
        <v>48.36</v>
      </c>
      <c r="Q132" s="15">
        <v>5</v>
      </c>
      <c r="R132" s="14" t="s">
        <v>1</v>
      </c>
      <c r="U132" s="16">
        <f t="shared" si="93"/>
        <v>0</v>
      </c>
      <c r="V132" s="16">
        <f t="shared" si="94"/>
        <v>0</v>
      </c>
      <c r="W132" s="16">
        <f t="shared" si="95"/>
        <v>0</v>
      </c>
      <c r="X132" s="16">
        <f t="shared" si="96"/>
        <v>0</v>
      </c>
      <c r="Y132" s="16">
        <f t="shared" si="97"/>
        <v>0</v>
      </c>
      <c r="Z132" s="16">
        <f t="shared" si="98"/>
        <v>0</v>
      </c>
      <c r="AA132" s="16">
        <f t="shared" si="99"/>
        <v>0</v>
      </c>
      <c r="AB132" s="16">
        <f t="shared" si="100"/>
        <v>0</v>
      </c>
      <c r="AC132" s="16">
        <f t="shared" si="101"/>
        <v>0</v>
      </c>
      <c r="AD132" s="16">
        <f t="shared" si="102"/>
        <v>0</v>
      </c>
      <c r="AE132" s="16">
        <f t="shared" si="103"/>
        <v>-48.36</v>
      </c>
      <c r="AF132" s="16">
        <f t="shared" si="104"/>
        <v>0</v>
      </c>
      <c r="AG132" s="16">
        <f t="shared" si="105"/>
        <v>-48.36</v>
      </c>
    </row>
    <row r="133" spans="1:33" x14ac:dyDescent="0.3">
      <c r="A133" s="21" t="s">
        <v>209</v>
      </c>
      <c r="B133" s="14" t="s">
        <v>210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250</v>
      </c>
      <c r="L133" s="17">
        <v>0</v>
      </c>
      <c r="M133" s="17">
        <v>0</v>
      </c>
      <c r="N133" s="17">
        <v>840</v>
      </c>
      <c r="O133" s="17">
        <v>1090</v>
      </c>
      <c r="Q133" s="15">
        <v>5</v>
      </c>
      <c r="R133" s="14" t="s">
        <v>1</v>
      </c>
      <c r="U133" s="16">
        <f t="shared" si="93"/>
        <v>0</v>
      </c>
      <c r="V133" s="16">
        <f t="shared" si="94"/>
        <v>0</v>
      </c>
      <c r="W133" s="16">
        <f t="shared" si="95"/>
        <v>0</v>
      </c>
      <c r="X133" s="16">
        <f t="shared" si="96"/>
        <v>0</v>
      </c>
      <c r="Y133" s="16">
        <f t="shared" si="97"/>
        <v>0</v>
      </c>
      <c r="Z133" s="16">
        <f t="shared" si="98"/>
        <v>0</v>
      </c>
      <c r="AA133" s="16">
        <f t="shared" si="99"/>
        <v>0</v>
      </c>
      <c r="AB133" s="16">
        <f t="shared" si="100"/>
        <v>0</v>
      </c>
      <c r="AC133" s="16">
        <f t="shared" si="101"/>
        <v>-250</v>
      </c>
      <c r="AD133" s="16">
        <f t="shared" si="102"/>
        <v>0</v>
      </c>
      <c r="AE133" s="16">
        <f t="shared" si="103"/>
        <v>0</v>
      </c>
      <c r="AF133" s="16">
        <f t="shared" si="104"/>
        <v>-840</v>
      </c>
      <c r="AG133" s="16">
        <f t="shared" si="105"/>
        <v>-1090</v>
      </c>
    </row>
    <row r="134" spans="1:33" x14ac:dyDescent="0.3">
      <c r="A134" s="21" t="s">
        <v>211</v>
      </c>
      <c r="B134" s="14" t="s">
        <v>212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60</v>
      </c>
      <c r="M134" s="17">
        <v>60</v>
      </c>
      <c r="N134" s="17">
        <v>80</v>
      </c>
      <c r="O134" s="17">
        <v>200</v>
      </c>
      <c r="Q134" s="15">
        <v>5</v>
      </c>
      <c r="R134" s="14" t="s">
        <v>1</v>
      </c>
      <c r="U134" s="16">
        <f t="shared" si="93"/>
        <v>0</v>
      </c>
      <c r="V134" s="16">
        <f t="shared" si="94"/>
        <v>0</v>
      </c>
      <c r="W134" s="16">
        <f t="shared" si="95"/>
        <v>0</v>
      </c>
      <c r="X134" s="16">
        <f t="shared" si="96"/>
        <v>0</v>
      </c>
      <c r="Y134" s="16">
        <f t="shared" si="97"/>
        <v>0</v>
      </c>
      <c r="Z134" s="16">
        <f t="shared" si="98"/>
        <v>0</v>
      </c>
      <c r="AA134" s="16">
        <f t="shared" si="99"/>
        <v>0</v>
      </c>
      <c r="AB134" s="16">
        <f t="shared" si="100"/>
        <v>0</v>
      </c>
      <c r="AC134" s="16">
        <f t="shared" si="101"/>
        <v>0</v>
      </c>
      <c r="AD134" s="16">
        <f t="shared" si="102"/>
        <v>-60</v>
      </c>
      <c r="AE134" s="16">
        <f t="shared" si="103"/>
        <v>-60</v>
      </c>
      <c r="AF134" s="16">
        <f t="shared" si="104"/>
        <v>-80</v>
      </c>
      <c r="AG134" s="16">
        <f t="shared" si="105"/>
        <v>-200</v>
      </c>
    </row>
    <row r="135" spans="1:33" x14ac:dyDescent="0.3">
      <c r="A135" s="21" t="s">
        <v>213</v>
      </c>
      <c r="B135" s="14" t="s">
        <v>214</v>
      </c>
      <c r="C135" s="17">
        <v>643.04999999999995</v>
      </c>
      <c r="D135" s="17">
        <v>0</v>
      </c>
      <c r="E135" s="17">
        <v>0</v>
      </c>
      <c r="F135" s="17">
        <v>211.43</v>
      </c>
      <c r="G135" s="17">
        <v>0</v>
      </c>
      <c r="H135" s="17">
        <v>0</v>
      </c>
      <c r="I135" s="17">
        <v>0</v>
      </c>
      <c r="J135" s="17">
        <v>140.66999999999999</v>
      </c>
      <c r="K135" s="17">
        <v>0</v>
      </c>
      <c r="L135" s="17">
        <v>224.85</v>
      </c>
      <c r="M135" s="17">
        <v>1575.56</v>
      </c>
      <c r="N135" s="17">
        <v>629.26</v>
      </c>
      <c r="O135" s="17">
        <v>3424.82</v>
      </c>
      <c r="Q135" s="15">
        <v>5</v>
      </c>
      <c r="R135" s="14" t="s">
        <v>1</v>
      </c>
      <c r="U135" s="16">
        <f t="shared" si="93"/>
        <v>-643.04999999999995</v>
      </c>
      <c r="V135" s="16">
        <f t="shared" si="94"/>
        <v>0</v>
      </c>
      <c r="W135" s="16">
        <f t="shared" si="95"/>
        <v>0</v>
      </c>
      <c r="X135" s="16">
        <f t="shared" si="96"/>
        <v>-211.43</v>
      </c>
      <c r="Y135" s="16">
        <f t="shared" si="97"/>
        <v>0</v>
      </c>
      <c r="Z135" s="16">
        <f t="shared" si="98"/>
        <v>0</v>
      </c>
      <c r="AA135" s="16">
        <f t="shared" si="99"/>
        <v>0</v>
      </c>
      <c r="AB135" s="16">
        <f t="shared" si="100"/>
        <v>-140.66999999999999</v>
      </c>
      <c r="AC135" s="16">
        <f t="shared" si="101"/>
        <v>0</v>
      </c>
      <c r="AD135" s="16">
        <f t="shared" si="102"/>
        <v>-224.85</v>
      </c>
      <c r="AE135" s="16">
        <f t="shared" si="103"/>
        <v>-1575.56</v>
      </c>
      <c r="AF135" s="16">
        <f t="shared" si="104"/>
        <v>-629.26</v>
      </c>
      <c r="AG135" s="16">
        <f t="shared" si="105"/>
        <v>-3424.82</v>
      </c>
    </row>
    <row r="136" spans="1:33" x14ac:dyDescent="0.3">
      <c r="B136" s="12" t="s">
        <v>174</v>
      </c>
      <c r="C136" s="11">
        <f>IF(5 = Q136, U136 * -1, U136)</f>
        <v>2397.66</v>
      </c>
      <c r="D136" s="11">
        <f>IF(5 = Q136, V136 * -1, V136)</f>
        <v>721.39</v>
      </c>
      <c r="E136" s="11">
        <f>IF(5 = Q136, W136 * -1, W136)</f>
        <v>188.25</v>
      </c>
      <c r="F136" s="11">
        <f>IF(5 = Q136, X136 * -1, X136)</f>
        <v>4759.6000000000004</v>
      </c>
      <c r="G136" s="11">
        <f>IF(5 = Q136, Y136 * -1, Y136)</f>
        <v>2144.27</v>
      </c>
      <c r="H136" s="11">
        <f>IF(5 = Q136, Z136 * -1, Z136)</f>
        <v>3996.4500000000003</v>
      </c>
      <c r="I136" s="11">
        <f>IF(5 = Q136, AA136 * -1, AA136)</f>
        <v>2897.05</v>
      </c>
      <c r="J136" s="11">
        <f>IF(5 = Q136, AB136 * -1, AB136)</f>
        <v>5349.14</v>
      </c>
      <c r="K136" s="11">
        <f>IF(5 = Q136, AC136 * -1, AC136)</f>
        <v>5698.7999999999993</v>
      </c>
      <c r="L136" s="11">
        <f>IF(5 = Q136, AD136 * -1, AD136)</f>
        <v>7465.42</v>
      </c>
      <c r="M136" s="11">
        <f>IF(5 = Q136, AE136 * -1, AE136)</f>
        <v>7007.2000000000007</v>
      </c>
      <c r="N136" s="11">
        <f>IF(5 = Q136, AF136 * -1, AF136)</f>
        <v>7025.0300000000016</v>
      </c>
      <c r="O136" s="11">
        <f>IF(5 = Q136, AG136 * -1, AG136)</f>
        <v>49650.26</v>
      </c>
      <c r="Q136" s="9">
        <v>5</v>
      </c>
      <c r="R136" s="8" t="str">
        <f>R135</f>
        <v>1408 Casitas</v>
      </c>
      <c r="S136" s="8">
        <f>S135</f>
        <v>0</v>
      </c>
      <c r="T136" s="9">
        <f>T135</f>
        <v>0</v>
      </c>
      <c r="U136" s="10">
        <f t="shared" ref="U136:AG136" si="106">SUM(U116:U135)</f>
        <v>-2397.66</v>
      </c>
      <c r="V136" s="10">
        <f t="shared" si="106"/>
        <v>-721.39</v>
      </c>
      <c r="W136" s="10">
        <f t="shared" si="106"/>
        <v>-188.25</v>
      </c>
      <c r="X136" s="10">
        <f t="shared" si="106"/>
        <v>-4759.6000000000004</v>
      </c>
      <c r="Y136" s="10">
        <f t="shared" si="106"/>
        <v>-2144.27</v>
      </c>
      <c r="Z136" s="10">
        <f t="shared" si="106"/>
        <v>-3996.4500000000003</v>
      </c>
      <c r="AA136" s="10">
        <f t="shared" si="106"/>
        <v>-2897.05</v>
      </c>
      <c r="AB136" s="10">
        <f t="shared" si="106"/>
        <v>-5349.14</v>
      </c>
      <c r="AC136" s="10">
        <f t="shared" si="106"/>
        <v>-5698.7999999999993</v>
      </c>
      <c r="AD136" s="10">
        <f t="shared" si="106"/>
        <v>-7465.42</v>
      </c>
      <c r="AE136" s="10">
        <f t="shared" si="106"/>
        <v>-7007.2000000000007</v>
      </c>
      <c r="AF136" s="10">
        <f t="shared" si="106"/>
        <v>-7025.0300000000016</v>
      </c>
      <c r="AG136" s="10">
        <f t="shared" si="106"/>
        <v>-49650.26</v>
      </c>
    </row>
    <row r="138" spans="1:33" x14ac:dyDescent="0.3">
      <c r="A138" s="19" t="s">
        <v>215</v>
      </c>
    </row>
    <row r="139" spans="1:33" x14ac:dyDescent="0.3">
      <c r="A139" s="21" t="s">
        <v>216</v>
      </c>
      <c r="B139" s="14" t="s">
        <v>217</v>
      </c>
      <c r="C139" s="17">
        <v>62.64</v>
      </c>
      <c r="D139" s="17">
        <v>0</v>
      </c>
      <c r="E139" s="17">
        <v>0</v>
      </c>
      <c r="F139" s="17">
        <v>0</v>
      </c>
      <c r="G139" s="17">
        <v>-56.63</v>
      </c>
      <c r="H139" s="17">
        <v>56.63</v>
      </c>
      <c r="I139" s="17">
        <v>0</v>
      </c>
      <c r="J139" s="17">
        <v>0</v>
      </c>
      <c r="K139" s="17">
        <v>387.88</v>
      </c>
      <c r="L139" s="17">
        <v>0</v>
      </c>
      <c r="M139" s="17">
        <v>0</v>
      </c>
      <c r="N139" s="17">
        <v>705</v>
      </c>
      <c r="O139" s="17">
        <v>1155.52</v>
      </c>
      <c r="Q139" s="15">
        <v>5</v>
      </c>
      <c r="R139" s="14" t="s">
        <v>1</v>
      </c>
      <c r="U139" s="16">
        <f t="shared" ref="U139:U145" si="107">IF(5 = Q139, C139 * -1, C139)</f>
        <v>-62.64</v>
      </c>
      <c r="V139" s="16">
        <f t="shared" ref="V139:V145" si="108">IF(5 = Q139, D139 * -1, D139)</f>
        <v>0</v>
      </c>
      <c r="W139" s="16">
        <f t="shared" ref="W139:W145" si="109">IF(5 = Q139, E139 * -1, E139)</f>
        <v>0</v>
      </c>
      <c r="X139" s="16">
        <f t="shared" ref="X139:X145" si="110">IF(5 = Q139, F139 * -1, F139)</f>
        <v>0</v>
      </c>
      <c r="Y139" s="16">
        <f t="shared" ref="Y139:Y145" si="111">IF(5 = Q139, G139 * -1, G139)</f>
        <v>56.63</v>
      </c>
      <c r="Z139" s="16">
        <f t="shared" ref="Z139:Z145" si="112">IF(5 = Q139, H139 * -1, H139)</f>
        <v>-56.63</v>
      </c>
      <c r="AA139" s="16">
        <f t="shared" ref="AA139:AA145" si="113">IF(5 = Q139, I139 * -1, I139)</f>
        <v>0</v>
      </c>
      <c r="AB139" s="16">
        <f t="shared" ref="AB139:AB145" si="114">IF(5 = Q139, J139 * -1, J139)</f>
        <v>0</v>
      </c>
      <c r="AC139" s="16">
        <f t="shared" ref="AC139:AC145" si="115">IF(5 = Q139, K139 * -1, K139)</f>
        <v>-387.88</v>
      </c>
      <c r="AD139" s="16">
        <f t="shared" ref="AD139:AD145" si="116">IF(5 = Q139, L139 * -1, L139)</f>
        <v>0</v>
      </c>
      <c r="AE139" s="16">
        <f t="shared" ref="AE139:AE145" si="117">IF(5 = Q139, M139 * -1, M139)</f>
        <v>0</v>
      </c>
      <c r="AF139" s="16">
        <f t="shared" ref="AF139:AF145" si="118">IF(5 = Q139, N139 * -1, N139)</f>
        <v>-705</v>
      </c>
      <c r="AG139" s="16">
        <f t="shared" ref="AG139:AG145" si="119">IF(5 = Q139, O139 * -1, O139)</f>
        <v>-1155.52</v>
      </c>
    </row>
    <row r="140" spans="1:33" x14ac:dyDescent="0.3">
      <c r="A140" s="21" t="s">
        <v>218</v>
      </c>
      <c r="B140" s="14" t="s">
        <v>219</v>
      </c>
      <c r="C140" s="17">
        <v>109</v>
      </c>
      <c r="D140" s="17">
        <v>251</v>
      </c>
      <c r="E140" s="17">
        <v>0</v>
      </c>
      <c r="F140" s="17">
        <v>0</v>
      </c>
      <c r="G140" s="17">
        <v>178.05</v>
      </c>
      <c r="H140" s="17">
        <v>640.35</v>
      </c>
      <c r="I140" s="17">
        <v>56.21</v>
      </c>
      <c r="J140" s="17">
        <v>420.65</v>
      </c>
      <c r="K140" s="17">
        <v>508.6</v>
      </c>
      <c r="L140" s="17">
        <v>178</v>
      </c>
      <c r="M140" s="17">
        <v>307</v>
      </c>
      <c r="N140" s="17">
        <v>566.29999999999995</v>
      </c>
      <c r="O140" s="17">
        <v>3215.16</v>
      </c>
      <c r="Q140" s="15">
        <v>5</v>
      </c>
      <c r="R140" s="14" t="s">
        <v>1</v>
      </c>
      <c r="U140" s="16">
        <f t="shared" si="107"/>
        <v>-109</v>
      </c>
      <c r="V140" s="16">
        <f t="shared" si="108"/>
        <v>-251</v>
      </c>
      <c r="W140" s="16">
        <f t="shared" si="109"/>
        <v>0</v>
      </c>
      <c r="X140" s="16">
        <f t="shared" si="110"/>
        <v>0</v>
      </c>
      <c r="Y140" s="16">
        <f t="shared" si="111"/>
        <v>-178.05</v>
      </c>
      <c r="Z140" s="16">
        <f t="shared" si="112"/>
        <v>-640.35</v>
      </c>
      <c r="AA140" s="16">
        <f t="shared" si="113"/>
        <v>-56.21</v>
      </c>
      <c r="AB140" s="16">
        <f t="shared" si="114"/>
        <v>-420.65</v>
      </c>
      <c r="AC140" s="16">
        <f t="shared" si="115"/>
        <v>-508.6</v>
      </c>
      <c r="AD140" s="16">
        <f t="shared" si="116"/>
        <v>-178</v>
      </c>
      <c r="AE140" s="16">
        <f t="shared" si="117"/>
        <v>-307</v>
      </c>
      <c r="AF140" s="16">
        <f t="shared" si="118"/>
        <v>-566.29999999999995</v>
      </c>
      <c r="AG140" s="16">
        <f t="shared" si="119"/>
        <v>-3215.16</v>
      </c>
    </row>
    <row r="141" spans="1:33" x14ac:dyDescent="0.3">
      <c r="A141" s="21" t="s">
        <v>220</v>
      </c>
      <c r="B141" s="14" t="s">
        <v>221</v>
      </c>
      <c r="C141" s="17">
        <v>786.43</v>
      </c>
      <c r="D141" s="17">
        <v>1450</v>
      </c>
      <c r="E141" s="17">
        <v>435</v>
      </c>
      <c r="F141" s="17">
        <v>710.08</v>
      </c>
      <c r="G141" s="17">
        <v>650</v>
      </c>
      <c r="H141" s="17">
        <v>1345</v>
      </c>
      <c r="I141" s="17">
        <v>-460</v>
      </c>
      <c r="J141" s="17">
        <v>1873.03</v>
      </c>
      <c r="K141" s="17">
        <v>700</v>
      </c>
      <c r="L141" s="17">
        <v>1555</v>
      </c>
      <c r="M141" s="17">
        <v>2225</v>
      </c>
      <c r="N141" s="17">
        <v>45</v>
      </c>
      <c r="O141" s="17">
        <v>11314.54</v>
      </c>
      <c r="Q141" s="15">
        <v>5</v>
      </c>
      <c r="R141" s="14" t="s">
        <v>1</v>
      </c>
      <c r="U141" s="16">
        <f t="shared" si="107"/>
        <v>-786.43</v>
      </c>
      <c r="V141" s="16">
        <f t="shared" si="108"/>
        <v>-1450</v>
      </c>
      <c r="W141" s="16">
        <f t="shared" si="109"/>
        <v>-435</v>
      </c>
      <c r="X141" s="16">
        <f t="shared" si="110"/>
        <v>-710.08</v>
      </c>
      <c r="Y141" s="16">
        <f t="shared" si="111"/>
        <v>-650</v>
      </c>
      <c r="Z141" s="16">
        <f t="shared" si="112"/>
        <v>-1345</v>
      </c>
      <c r="AA141" s="16">
        <f t="shared" si="113"/>
        <v>460</v>
      </c>
      <c r="AB141" s="16">
        <f t="shared" si="114"/>
        <v>-1873.03</v>
      </c>
      <c r="AC141" s="16">
        <f t="shared" si="115"/>
        <v>-700</v>
      </c>
      <c r="AD141" s="16">
        <f t="shared" si="116"/>
        <v>-1555</v>
      </c>
      <c r="AE141" s="16">
        <f t="shared" si="117"/>
        <v>-2225</v>
      </c>
      <c r="AF141" s="16">
        <f t="shared" si="118"/>
        <v>-45</v>
      </c>
      <c r="AG141" s="16">
        <f t="shared" si="119"/>
        <v>-11314.54</v>
      </c>
    </row>
    <row r="142" spans="1:33" x14ac:dyDescent="0.3">
      <c r="A142" s="21" t="s">
        <v>222</v>
      </c>
      <c r="B142" s="14" t="s">
        <v>223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-65</v>
      </c>
      <c r="L142" s="17">
        <v>360</v>
      </c>
      <c r="M142" s="17">
        <v>0</v>
      </c>
      <c r="N142" s="17">
        <v>0</v>
      </c>
      <c r="O142" s="17">
        <v>295</v>
      </c>
      <c r="Q142" s="15">
        <v>5</v>
      </c>
      <c r="R142" s="14" t="s">
        <v>1</v>
      </c>
      <c r="U142" s="16">
        <f t="shared" si="107"/>
        <v>0</v>
      </c>
      <c r="V142" s="16">
        <f t="shared" si="108"/>
        <v>0</v>
      </c>
      <c r="W142" s="16">
        <f t="shared" si="109"/>
        <v>0</v>
      </c>
      <c r="X142" s="16">
        <f t="shared" si="110"/>
        <v>0</v>
      </c>
      <c r="Y142" s="16">
        <f t="shared" si="111"/>
        <v>0</v>
      </c>
      <c r="Z142" s="16">
        <f t="shared" si="112"/>
        <v>0</v>
      </c>
      <c r="AA142" s="16">
        <f t="shared" si="113"/>
        <v>0</v>
      </c>
      <c r="AB142" s="16">
        <f t="shared" si="114"/>
        <v>0</v>
      </c>
      <c r="AC142" s="16">
        <f t="shared" si="115"/>
        <v>65</v>
      </c>
      <c r="AD142" s="16">
        <f t="shared" si="116"/>
        <v>-360</v>
      </c>
      <c r="AE142" s="16">
        <f t="shared" si="117"/>
        <v>0</v>
      </c>
      <c r="AF142" s="16">
        <f t="shared" si="118"/>
        <v>0</v>
      </c>
      <c r="AG142" s="16">
        <f t="shared" si="119"/>
        <v>-295</v>
      </c>
    </row>
    <row r="143" spans="1:33" x14ac:dyDescent="0.3">
      <c r="A143" s="21" t="s">
        <v>224</v>
      </c>
      <c r="B143" s="14" t="s">
        <v>225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518.80999999999995</v>
      </c>
      <c r="L143" s="17">
        <v>0</v>
      </c>
      <c r="M143" s="17">
        <v>0</v>
      </c>
      <c r="N143" s="17">
        <v>-8.01</v>
      </c>
      <c r="O143" s="17">
        <v>510.8</v>
      </c>
      <c r="Q143" s="15">
        <v>5</v>
      </c>
      <c r="R143" s="14" t="s">
        <v>1</v>
      </c>
      <c r="U143" s="16">
        <f t="shared" si="107"/>
        <v>0</v>
      </c>
      <c r="V143" s="16">
        <f t="shared" si="108"/>
        <v>0</v>
      </c>
      <c r="W143" s="16">
        <f t="shared" si="109"/>
        <v>0</v>
      </c>
      <c r="X143" s="16">
        <f t="shared" si="110"/>
        <v>0</v>
      </c>
      <c r="Y143" s="16">
        <f t="shared" si="111"/>
        <v>0</v>
      </c>
      <c r="Z143" s="16">
        <f t="shared" si="112"/>
        <v>0</v>
      </c>
      <c r="AA143" s="16">
        <f t="shared" si="113"/>
        <v>0</v>
      </c>
      <c r="AB143" s="16">
        <f t="shared" si="114"/>
        <v>0</v>
      </c>
      <c r="AC143" s="16">
        <f t="shared" si="115"/>
        <v>-518.80999999999995</v>
      </c>
      <c r="AD143" s="16">
        <f t="shared" si="116"/>
        <v>0</v>
      </c>
      <c r="AE143" s="16">
        <f t="shared" si="117"/>
        <v>0</v>
      </c>
      <c r="AF143" s="16">
        <f t="shared" si="118"/>
        <v>8.01</v>
      </c>
      <c r="AG143" s="16">
        <f t="shared" si="119"/>
        <v>-510.8</v>
      </c>
    </row>
    <row r="144" spans="1:33" x14ac:dyDescent="0.3">
      <c r="A144" s="21" t="s">
        <v>226</v>
      </c>
      <c r="B144" s="14" t="s">
        <v>227</v>
      </c>
      <c r="C144" s="17">
        <v>882.22</v>
      </c>
      <c r="D144" s="17">
        <v>0</v>
      </c>
      <c r="E144" s="17">
        <v>499.32</v>
      </c>
      <c r="F144" s="17">
        <v>-325.62</v>
      </c>
      <c r="G144" s="17">
        <v>527.65</v>
      </c>
      <c r="H144" s="17">
        <v>640</v>
      </c>
      <c r="I144" s="17">
        <v>0</v>
      </c>
      <c r="J144" s="17">
        <v>1265.3699999999999</v>
      </c>
      <c r="K144" s="17">
        <v>1483.92</v>
      </c>
      <c r="L144" s="17">
        <v>655.04</v>
      </c>
      <c r="M144" s="17">
        <v>886.33</v>
      </c>
      <c r="N144" s="17">
        <v>2307.44</v>
      </c>
      <c r="O144" s="17">
        <v>8821.67</v>
      </c>
      <c r="Q144" s="15">
        <v>5</v>
      </c>
      <c r="R144" s="14" t="s">
        <v>1</v>
      </c>
      <c r="U144" s="16">
        <f t="shared" si="107"/>
        <v>-882.22</v>
      </c>
      <c r="V144" s="16">
        <f t="shared" si="108"/>
        <v>0</v>
      </c>
      <c r="W144" s="16">
        <f t="shared" si="109"/>
        <v>-499.32</v>
      </c>
      <c r="X144" s="16">
        <f t="shared" si="110"/>
        <v>325.62</v>
      </c>
      <c r="Y144" s="16">
        <f t="shared" si="111"/>
        <v>-527.65</v>
      </c>
      <c r="Z144" s="16">
        <f t="shared" si="112"/>
        <v>-640</v>
      </c>
      <c r="AA144" s="16">
        <f t="shared" si="113"/>
        <v>0</v>
      </c>
      <c r="AB144" s="16">
        <f t="shared" si="114"/>
        <v>-1265.3699999999999</v>
      </c>
      <c r="AC144" s="16">
        <f t="shared" si="115"/>
        <v>-1483.92</v>
      </c>
      <c r="AD144" s="16">
        <f t="shared" si="116"/>
        <v>-655.04</v>
      </c>
      <c r="AE144" s="16">
        <f t="shared" si="117"/>
        <v>-886.33</v>
      </c>
      <c r="AF144" s="16">
        <f t="shared" si="118"/>
        <v>-2307.44</v>
      </c>
      <c r="AG144" s="16">
        <f t="shared" si="119"/>
        <v>-8821.67</v>
      </c>
    </row>
    <row r="145" spans="1:33" x14ac:dyDescent="0.3">
      <c r="A145" s="21" t="s">
        <v>228</v>
      </c>
      <c r="B145" s="14" t="s">
        <v>229</v>
      </c>
      <c r="C145" s="17">
        <v>0</v>
      </c>
      <c r="D145" s="17">
        <v>0</v>
      </c>
      <c r="E145" s="17">
        <v>327.62</v>
      </c>
      <c r="F145" s="17">
        <v>18.23</v>
      </c>
      <c r="G145" s="17">
        <v>89.29</v>
      </c>
      <c r="H145" s="17">
        <v>153.38999999999999</v>
      </c>
      <c r="I145" s="17">
        <v>0</v>
      </c>
      <c r="J145" s="17">
        <v>187.24</v>
      </c>
      <c r="K145" s="17">
        <v>0</v>
      </c>
      <c r="L145" s="17">
        <v>460.09</v>
      </c>
      <c r="M145" s="17">
        <v>432.84</v>
      </c>
      <c r="N145" s="17">
        <v>0</v>
      </c>
      <c r="O145" s="17">
        <v>1668.7</v>
      </c>
      <c r="Q145" s="15">
        <v>5</v>
      </c>
      <c r="R145" s="14" t="s">
        <v>1</v>
      </c>
      <c r="U145" s="16">
        <f t="shared" si="107"/>
        <v>0</v>
      </c>
      <c r="V145" s="16">
        <f t="shared" si="108"/>
        <v>0</v>
      </c>
      <c r="W145" s="16">
        <f t="shared" si="109"/>
        <v>-327.62</v>
      </c>
      <c r="X145" s="16">
        <f t="shared" si="110"/>
        <v>-18.23</v>
      </c>
      <c r="Y145" s="16">
        <f t="shared" si="111"/>
        <v>-89.29</v>
      </c>
      <c r="Z145" s="16">
        <f t="shared" si="112"/>
        <v>-153.38999999999999</v>
      </c>
      <c r="AA145" s="16">
        <f t="shared" si="113"/>
        <v>0</v>
      </c>
      <c r="AB145" s="16">
        <f t="shared" si="114"/>
        <v>-187.24</v>
      </c>
      <c r="AC145" s="16">
        <f t="shared" si="115"/>
        <v>0</v>
      </c>
      <c r="AD145" s="16">
        <f t="shared" si="116"/>
        <v>-460.09</v>
      </c>
      <c r="AE145" s="16">
        <f t="shared" si="117"/>
        <v>-432.84</v>
      </c>
      <c r="AF145" s="16">
        <f t="shared" si="118"/>
        <v>0</v>
      </c>
      <c r="AG145" s="16">
        <f t="shared" si="119"/>
        <v>-1668.7</v>
      </c>
    </row>
    <row r="146" spans="1:33" x14ac:dyDescent="0.3">
      <c r="B146" s="12" t="s">
        <v>215</v>
      </c>
      <c r="C146" s="11">
        <f>IF(5 = Q146, U146 * -1, U146)</f>
        <v>1840.29</v>
      </c>
      <c r="D146" s="11">
        <f>IF(5 = Q146, V146 * -1, V146)</f>
        <v>1701</v>
      </c>
      <c r="E146" s="11">
        <f>IF(5 = Q146, W146 * -1, W146)</f>
        <v>1261.94</v>
      </c>
      <c r="F146" s="11">
        <f>IF(5 = Q146, X146 * -1, X146)</f>
        <v>402.69000000000005</v>
      </c>
      <c r="G146" s="11">
        <f>IF(5 = Q146, Y146 * -1, Y146)</f>
        <v>1388.3600000000001</v>
      </c>
      <c r="H146" s="11">
        <f>IF(5 = Q146, Z146 * -1, Z146)</f>
        <v>2835.37</v>
      </c>
      <c r="I146" s="11">
        <f>IF(5 = Q146, AA146 * -1, AA146)</f>
        <v>-403.79</v>
      </c>
      <c r="J146" s="11">
        <f>IF(5 = Q146, AB146 * -1, AB146)</f>
        <v>3746.29</v>
      </c>
      <c r="K146" s="11">
        <f>IF(5 = Q146, AC146 * -1, AC146)</f>
        <v>3534.21</v>
      </c>
      <c r="L146" s="11">
        <f>IF(5 = Q146, AD146 * -1, AD146)</f>
        <v>3208.13</v>
      </c>
      <c r="M146" s="11">
        <f>IF(5 = Q146, AE146 * -1, AE146)</f>
        <v>3851.17</v>
      </c>
      <c r="N146" s="11">
        <f>IF(5 = Q146, AF146 * -1, AF146)</f>
        <v>3615.73</v>
      </c>
      <c r="O146" s="11">
        <f>IF(5 = Q146, AG146 * -1, AG146)</f>
        <v>26981.390000000003</v>
      </c>
      <c r="Q146" s="9">
        <v>5</v>
      </c>
      <c r="R146" s="8" t="str">
        <f>R145</f>
        <v>1408 Casitas</v>
      </c>
      <c r="S146" s="8">
        <f>S145</f>
        <v>0</v>
      </c>
      <c r="T146" s="9">
        <f>T145</f>
        <v>0</v>
      </c>
      <c r="U146" s="10">
        <f t="shared" ref="U146:AG146" si="120">SUM(U139:U145)</f>
        <v>-1840.29</v>
      </c>
      <c r="V146" s="10">
        <f t="shared" si="120"/>
        <v>-1701</v>
      </c>
      <c r="W146" s="10">
        <f t="shared" si="120"/>
        <v>-1261.94</v>
      </c>
      <c r="X146" s="10">
        <f t="shared" si="120"/>
        <v>-402.69000000000005</v>
      </c>
      <c r="Y146" s="10">
        <f t="shared" si="120"/>
        <v>-1388.3600000000001</v>
      </c>
      <c r="Z146" s="10">
        <f t="shared" si="120"/>
        <v>-2835.37</v>
      </c>
      <c r="AA146" s="10">
        <f t="shared" si="120"/>
        <v>403.79</v>
      </c>
      <c r="AB146" s="10">
        <f t="shared" si="120"/>
        <v>-3746.29</v>
      </c>
      <c r="AC146" s="10">
        <f t="shared" si="120"/>
        <v>-3534.21</v>
      </c>
      <c r="AD146" s="10">
        <f t="shared" si="120"/>
        <v>-3208.13</v>
      </c>
      <c r="AE146" s="10">
        <f t="shared" si="120"/>
        <v>-3851.17</v>
      </c>
      <c r="AF146" s="10">
        <f t="shared" si="120"/>
        <v>-3615.73</v>
      </c>
      <c r="AG146" s="10">
        <f t="shared" si="120"/>
        <v>-26981.390000000003</v>
      </c>
    </row>
    <row r="148" spans="1:33" x14ac:dyDescent="0.3">
      <c r="A148" s="19" t="s">
        <v>230</v>
      </c>
    </row>
    <row r="149" spans="1:33" x14ac:dyDescent="0.3">
      <c r="A149" s="21" t="s">
        <v>231</v>
      </c>
      <c r="B149" s="14" t="s">
        <v>232</v>
      </c>
      <c r="C149" s="17">
        <v>3002.41</v>
      </c>
      <c r="D149" s="17">
        <v>2443.21</v>
      </c>
      <c r="E149" s="17">
        <v>2623.57</v>
      </c>
      <c r="F149" s="17">
        <v>2823.57</v>
      </c>
      <c r="G149" s="17">
        <v>2919.3</v>
      </c>
      <c r="H149" s="17">
        <v>-37.21</v>
      </c>
      <c r="I149" s="17">
        <v>3108.85</v>
      </c>
      <c r="J149" s="17">
        <v>2025</v>
      </c>
      <c r="K149" s="17">
        <v>5363.04</v>
      </c>
      <c r="L149" s="17">
        <v>1190</v>
      </c>
      <c r="M149" s="17">
        <v>2094.2600000000002</v>
      </c>
      <c r="N149" s="17">
        <v>780</v>
      </c>
      <c r="O149" s="17">
        <v>28336</v>
      </c>
      <c r="Q149" s="15">
        <v>5</v>
      </c>
      <c r="R149" s="14" t="s">
        <v>1</v>
      </c>
      <c r="U149" s="16">
        <f t="shared" ref="U149:U154" si="121">IF(5 = Q149, C149 * -1, C149)</f>
        <v>-3002.41</v>
      </c>
      <c r="V149" s="16">
        <f t="shared" ref="V149:V154" si="122">IF(5 = Q149, D149 * -1, D149)</f>
        <v>-2443.21</v>
      </c>
      <c r="W149" s="16">
        <f t="shared" ref="W149:W154" si="123">IF(5 = Q149, E149 * -1, E149)</f>
        <v>-2623.57</v>
      </c>
      <c r="X149" s="16">
        <f t="shared" ref="X149:X154" si="124">IF(5 = Q149, F149 * -1, F149)</f>
        <v>-2823.57</v>
      </c>
      <c r="Y149" s="16">
        <f t="shared" ref="Y149:Y154" si="125">IF(5 = Q149, G149 * -1, G149)</f>
        <v>-2919.3</v>
      </c>
      <c r="Z149" s="16">
        <f t="shared" ref="Z149:Z154" si="126">IF(5 = Q149, H149 * -1, H149)</f>
        <v>37.21</v>
      </c>
      <c r="AA149" s="16">
        <f t="shared" ref="AA149:AA154" si="127">IF(5 = Q149, I149 * -1, I149)</f>
        <v>-3108.85</v>
      </c>
      <c r="AB149" s="16">
        <f t="shared" ref="AB149:AB154" si="128">IF(5 = Q149, J149 * -1, J149)</f>
        <v>-2025</v>
      </c>
      <c r="AC149" s="16">
        <f t="shared" ref="AC149:AC154" si="129">IF(5 = Q149, K149 * -1, K149)</f>
        <v>-5363.04</v>
      </c>
      <c r="AD149" s="16">
        <f t="shared" ref="AD149:AD154" si="130">IF(5 = Q149, L149 * -1, L149)</f>
        <v>-1190</v>
      </c>
      <c r="AE149" s="16">
        <f t="shared" ref="AE149:AE154" si="131">IF(5 = Q149, M149 * -1, M149)</f>
        <v>-2094.2600000000002</v>
      </c>
      <c r="AF149" s="16">
        <f t="shared" ref="AF149:AF154" si="132">IF(5 = Q149, N149 * -1, N149)</f>
        <v>-780</v>
      </c>
      <c r="AG149" s="16">
        <f t="shared" ref="AG149:AG154" si="133">IF(5 = Q149, O149 * -1, O149)</f>
        <v>-28336</v>
      </c>
    </row>
    <row r="150" spans="1:33" x14ac:dyDescent="0.3">
      <c r="A150" s="21" t="s">
        <v>233</v>
      </c>
      <c r="B150" s="14" t="s">
        <v>234</v>
      </c>
      <c r="C150" s="17">
        <v>0</v>
      </c>
      <c r="D150" s="17">
        <v>0</v>
      </c>
      <c r="E150" s="17">
        <v>0</v>
      </c>
      <c r="F150" s="17">
        <v>0</v>
      </c>
      <c r="G150" s="17">
        <v>503.23</v>
      </c>
      <c r="H150" s="17">
        <v>0</v>
      </c>
      <c r="I150" s="17">
        <v>400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903.23</v>
      </c>
      <c r="Q150" s="15">
        <v>5</v>
      </c>
      <c r="R150" s="14" t="s">
        <v>1</v>
      </c>
      <c r="U150" s="16">
        <f t="shared" si="121"/>
        <v>0</v>
      </c>
      <c r="V150" s="16">
        <f t="shared" si="122"/>
        <v>0</v>
      </c>
      <c r="W150" s="16">
        <f t="shared" si="123"/>
        <v>0</v>
      </c>
      <c r="X150" s="16">
        <f t="shared" si="124"/>
        <v>0</v>
      </c>
      <c r="Y150" s="16">
        <f t="shared" si="125"/>
        <v>-503.23</v>
      </c>
      <c r="Z150" s="16">
        <f t="shared" si="126"/>
        <v>0</v>
      </c>
      <c r="AA150" s="16">
        <f t="shared" si="127"/>
        <v>-400</v>
      </c>
      <c r="AB150" s="16">
        <f t="shared" si="128"/>
        <v>0</v>
      </c>
      <c r="AC150" s="16">
        <f t="shared" si="129"/>
        <v>0</v>
      </c>
      <c r="AD150" s="16">
        <f t="shared" si="130"/>
        <v>0</v>
      </c>
      <c r="AE150" s="16">
        <f t="shared" si="131"/>
        <v>0</v>
      </c>
      <c r="AF150" s="16">
        <f t="shared" si="132"/>
        <v>0</v>
      </c>
      <c r="AG150" s="16">
        <f t="shared" si="133"/>
        <v>-903.23</v>
      </c>
    </row>
    <row r="151" spans="1:33" x14ac:dyDescent="0.3">
      <c r="A151" s="21" t="s">
        <v>235</v>
      </c>
      <c r="B151" s="14" t="s">
        <v>236</v>
      </c>
      <c r="C151" s="17">
        <v>228.11</v>
      </c>
      <c r="D151" s="17">
        <v>213.49</v>
      </c>
      <c r="E151" s="17">
        <v>250.52</v>
      </c>
      <c r="F151" s="17">
        <v>117.52</v>
      </c>
      <c r="G151" s="17">
        <v>15.86</v>
      </c>
      <c r="H151" s="17">
        <v>0</v>
      </c>
      <c r="I151" s="17">
        <v>190.67</v>
      </c>
      <c r="J151" s="17">
        <v>572.41999999999996</v>
      </c>
      <c r="K151" s="17">
        <v>-328.91</v>
      </c>
      <c r="L151" s="17">
        <v>0</v>
      </c>
      <c r="M151" s="17">
        <v>0</v>
      </c>
      <c r="N151" s="17">
        <v>0</v>
      </c>
      <c r="O151" s="17">
        <v>1259.68</v>
      </c>
      <c r="Q151" s="15">
        <v>5</v>
      </c>
      <c r="R151" s="14" t="s">
        <v>1</v>
      </c>
      <c r="U151" s="16">
        <f t="shared" si="121"/>
        <v>-228.11</v>
      </c>
      <c r="V151" s="16">
        <f t="shared" si="122"/>
        <v>-213.49</v>
      </c>
      <c r="W151" s="16">
        <f t="shared" si="123"/>
        <v>-250.52</v>
      </c>
      <c r="X151" s="16">
        <f t="shared" si="124"/>
        <v>-117.52</v>
      </c>
      <c r="Y151" s="16">
        <f t="shared" si="125"/>
        <v>-15.86</v>
      </c>
      <c r="Z151" s="16">
        <f t="shared" si="126"/>
        <v>0</v>
      </c>
      <c r="AA151" s="16">
        <f t="shared" si="127"/>
        <v>-190.67</v>
      </c>
      <c r="AB151" s="16">
        <f t="shared" si="128"/>
        <v>-572.41999999999996</v>
      </c>
      <c r="AC151" s="16">
        <f t="shared" si="129"/>
        <v>328.91</v>
      </c>
      <c r="AD151" s="16">
        <f t="shared" si="130"/>
        <v>0</v>
      </c>
      <c r="AE151" s="16">
        <f t="shared" si="131"/>
        <v>0</v>
      </c>
      <c r="AF151" s="16">
        <f t="shared" si="132"/>
        <v>0</v>
      </c>
      <c r="AG151" s="16">
        <f t="shared" si="133"/>
        <v>-1259.68</v>
      </c>
    </row>
    <row r="152" spans="1:33" x14ac:dyDescent="0.3">
      <c r="A152" s="21" t="s">
        <v>237</v>
      </c>
      <c r="B152" s="14" t="s">
        <v>238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525.95000000000005</v>
      </c>
      <c r="O152" s="17">
        <v>525.95000000000005</v>
      </c>
      <c r="Q152" s="15">
        <v>5</v>
      </c>
      <c r="R152" s="14" t="s">
        <v>1</v>
      </c>
      <c r="U152" s="16">
        <f t="shared" si="121"/>
        <v>0</v>
      </c>
      <c r="V152" s="16">
        <f t="shared" si="122"/>
        <v>0</v>
      </c>
      <c r="W152" s="16">
        <f t="shared" si="123"/>
        <v>0</v>
      </c>
      <c r="X152" s="16">
        <f t="shared" si="124"/>
        <v>0</v>
      </c>
      <c r="Y152" s="16">
        <f t="shared" si="125"/>
        <v>0</v>
      </c>
      <c r="Z152" s="16">
        <f t="shared" si="126"/>
        <v>0</v>
      </c>
      <c r="AA152" s="16">
        <f t="shared" si="127"/>
        <v>0</v>
      </c>
      <c r="AB152" s="16">
        <f t="shared" si="128"/>
        <v>0</v>
      </c>
      <c r="AC152" s="16">
        <f t="shared" si="129"/>
        <v>0</v>
      </c>
      <c r="AD152" s="16">
        <f t="shared" si="130"/>
        <v>0</v>
      </c>
      <c r="AE152" s="16">
        <f t="shared" si="131"/>
        <v>0</v>
      </c>
      <c r="AF152" s="16">
        <f t="shared" si="132"/>
        <v>-525.95000000000005</v>
      </c>
      <c r="AG152" s="16">
        <f t="shared" si="133"/>
        <v>-525.95000000000005</v>
      </c>
    </row>
    <row r="153" spans="1:33" x14ac:dyDescent="0.3">
      <c r="A153" s="21" t="s">
        <v>239</v>
      </c>
      <c r="B153" s="14" t="s">
        <v>240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118.42</v>
      </c>
      <c r="O153" s="17">
        <v>118.42</v>
      </c>
      <c r="Q153" s="15">
        <v>5</v>
      </c>
      <c r="R153" s="14" t="s">
        <v>1</v>
      </c>
      <c r="U153" s="16">
        <f t="shared" si="121"/>
        <v>0</v>
      </c>
      <c r="V153" s="16">
        <f t="shared" si="122"/>
        <v>0</v>
      </c>
      <c r="W153" s="16">
        <f t="shared" si="123"/>
        <v>0</v>
      </c>
      <c r="X153" s="16">
        <f t="shared" si="124"/>
        <v>0</v>
      </c>
      <c r="Y153" s="16">
        <f t="shared" si="125"/>
        <v>0</v>
      </c>
      <c r="Z153" s="16">
        <f t="shared" si="126"/>
        <v>0</v>
      </c>
      <c r="AA153" s="16">
        <f t="shared" si="127"/>
        <v>0</v>
      </c>
      <c r="AB153" s="16">
        <f t="shared" si="128"/>
        <v>0</v>
      </c>
      <c r="AC153" s="16">
        <f t="shared" si="129"/>
        <v>0</v>
      </c>
      <c r="AD153" s="16">
        <f t="shared" si="130"/>
        <v>0</v>
      </c>
      <c r="AE153" s="16">
        <f t="shared" si="131"/>
        <v>0</v>
      </c>
      <c r="AF153" s="16">
        <f t="shared" si="132"/>
        <v>-118.42</v>
      </c>
      <c r="AG153" s="16">
        <f t="shared" si="133"/>
        <v>-118.42</v>
      </c>
    </row>
    <row r="154" spans="1:33" x14ac:dyDescent="0.3">
      <c r="A154" s="21" t="s">
        <v>241</v>
      </c>
      <c r="B154" s="14" t="s">
        <v>242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152.5</v>
      </c>
      <c r="O154" s="17">
        <v>152.5</v>
      </c>
      <c r="Q154" s="15">
        <v>5</v>
      </c>
      <c r="R154" s="14" t="s">
        <v>1</v>
      </c>
      <c r="U154" s="16">
        <f t="shared" si="121"/>
        <v>0</v>
      </c>
      <c r="V154" s="16">
        <f t="shared" si="122"/>
        <v>0</v>
      </c>
      <c r="W154" s="16">
        <f t="shared" si="123"/>
        <v>0</v>
      </c>
      <c r="X154" s="16">
        <f t="shared" si="124"/>
        <v>0</v>
      </c>
      <c r="Y154" s="16">
        <f t="shared" si="125"/>
        <v>0</v>
      </c>
      <c r="Z154" s="16">
        <f t="shared" si="126"/>
        <v>0</v>
      </c>
      <c r="AA154" s="16">
        <f t="shared" si="127"/>
        <v>0</v>
      </c>
      <c r="AB154" s="16">
        <f t="shared" si="128"/>
        <v>0</v>
      </c>
      <c r="AC154" s="16">
        <f t="shared" si="129"/>
        <v>0</v>
      </c>
      <c r="AD154" s="16">
        <f t="shared" si="130"/>
        <v>0</v>
      </c>
      <c r="AE154" s="16">
        <f t="shared" si="131"/>
        <v>0</v>
      </c>
      <c r="AF154" s="16">
        <f t="shared" si="132"/>
        <v>-152.5</v>
      </c>
      <c r="AG154" s="16">
        <f t="shared" si="133"/>
        <v>-152.5</v>
      </c>
    </row>
    <row r="155" spans="1:33" x14ac:dyDescent="0.3">
      <c r="B155" s="12" t="s">
        <v>230</v>
      </c>
      <c r="C155" s="11">
        <f>IF(5 = Q155, U155 * -1, U155)</f>
        <v>3230.52</v>
      </c>
      <c r="D155" s="11">
        <f>IF(5 = Q155, V155 * -1, V155)</f>
        <v>2656.7</v>
      </c>
      <c r="E155" s="11">
        <f>IF(5 = Q155, W155 * -1, W155)</f>
        <v>2874.09</v>
      </c>
      <c r="F155" s="11">
        <f>IF(5 = Q155, X155 * -1, X155)</f>
        <v>2941.09</v>
      </c>
      <c r="G155" s="11">
        <f>IF(5 = Q155, Y155 * -1, Y155)</f>
        <v>3438.3900000000003</v>
      </c>
      <c r="H155" s="11">
        <f>IF(5 = Q155, Z155 * -1, Z155)</f>
        <v>-37.21</v>
      </c>
      <c r="I155" s="11">
        <f>IF(5 = Q155, AA155 * -1, AA155)</f>
        <v>3699.52</v>
      </c>
      <c r="J155" s="11">
        <f>IF(5 = Q155, AB155 * -1, AB155)</f>
        <v>2597.42</v>
      </c>
      <c r="K155" s="11">
        <f>IF(5 = Q155, AC155 * -1, AC155)</f>
        <v>5034.13</v>
      </c>
      <c r="L155" s="11">
        <f>IF(5 = Q155, AD155 * -1, AD155)</f>
        <v>1190</v>
      </c>
      <c r="M155" s="11">
        <f>IF(5 = Q155, AE155 * -1, AE155)</f>
        <v>2094.2600000000002</v>
      </c>
      <c r="N155" s="11">
        <f>IF(5 = Q155, AF155 * -1, AF155)</f>
        <v>1576.8700000000001</v>
      </c>
      <c r="O155" s="11">
        <f>IF(5 = Q155, AG155 * -1, AG155)</f>
        <v>31295.78</v>
      </c>
      <c r="Q155" s="9">
        <v>5</v>
      </c>
      <c r="R155" s="8" t="str">
        <f>R154</f>
        <v>1408 Casitas</v>
      </c>
      <c r="S155" s="8">
        <f>S154</f>
        <v>0</v>
      </c>
      <c r="T155" s="9">
        <f>T154</f>
        <v>0</v>
      </c>
      <c r="U155" s="10">
        <f t="shared" ref="U155:AG155" si="134">SUM(U149:U154)</f>
        <v>-3230.52</v>
      </c>
      <c r="V155" s="10">
        <f t="shared" si="134"/>
        <v>-2656.7</v>
      </c>
      <c r="W155" s="10">
        <f t="shared" si="134"/>
        <v>-2874.09</v>
      </c>
      <c r="X155" s="10">
        <f t="shared" si="134"/>
        <v>-2941.09</v>
      </c>
      <c r="Y155" s="10">
        <f t="shared" si="134"/>
        <v>-3438.3900000000003</v>
      </c>
      <c r="Z155" s="10">
        <f t="shared" si="134"/>
        <v>37.21</v>
      </c>
      <c r="AA155" s="10">
        <f t="shared" si="134"/>
        <v>-3699.52</v>
      </c>
      <c r="AB155" s="10">
        <f t="shared" si="134"/>
        <v>-2597.42</v>
      </c>
      <c r="AC155" s="10">
        <f t="shared" si="134"/>
        <v>-5034.13</v>
      </c>
      <c r="AD155" s="10">
        <f t="shared" si="134"/>
        <v>-1190</v>
      </c>
      <c r="AE155" s="10">
        <f t="shared" si="134"/>
        <v>-2094.2600000000002</v>
      </c>
      <c r="AF155" s="10">
        <f t="shared" si="134"/>
        <v>-1576.8700000000001</v>
      </c>
      <c r="AG155" s="10">
        <f t="shared" si="134"/>
        <v>-31295.78</v>
      </c>
    </row>
    <row r="157" spans="1:33" x14ac:dyDescent="0.3">
      <c r="A157" s="19" t="s">
        <v>243</v>
      </c>
    </row>
    <row r="158" spans="1:33" x14ac:dyDescent="0.3">
      <c r="A158" s="21" t="s">
        <v>244</v>
      </c>
      <c r="B158" s="14" t="s">
        <v>245</v>
      </c>
      <c r="C158" s="17">
        <v>293.08999999999997</v>
      </c>
      <c r="D158" s="17">
        <v>125</v>
      </c>
      <c r="E158" s="17">
        <v>285.64</v>
      </c>
      <c r="F158" s="17">
        <v>252.82</v>
      </c>
      <c r="G158" s="17">
        <v>238.71</v>
      </c>
      <c r="H158" s="17">
        <v>318.23</v>
      </c>
      <c r="I158" s="17">
        <v>447.54</v>
      </c>
      <c r="J158" s="17">
        <v>253.59</v>
      </c>
      <c r="K158" s="17">
        <v>181.29</v>
      </c>
      <c r="L158" s="17">
        <v>0</v>
      </c>
      <c r="M158" s="17">
        <v>0</v>
      </c>
      <c r="N158" s="17">
        <v>0</v>
      </c>
      <c r="O158" s="17">
        <v>2395.91</v>
      </c>
      <c r="Q158" s="15">
        <v>5</v>
      </c>
      <c r="R158" s="14" t="s">
        <v>1</v>
      </c>
      <c r="U158" s="16">
        <f t="shared" ref="U158:U173" si="135">IF(5 = Q158, C158 * -1, C158)</f>
        <v>-293.08999999999997</v>
      </c>
      <c r="V158" s="16">
        <f t="shared" ref="V158:V173" si="136">IF(5 = Q158, D158 * -1, D158)</f>
        <v>-125</v>
      </c>
      <c r="W158" s="16">
        <f t="shared" ref="W158:W173" si="137">IF(5 = Q158, E158 * -1, E158)</f>
        <v>-285.64</v>
      </c>
      <c r="X158" s="16">
        <f t="shared" ref="X158:X173" si="138">IF(5 = Q158, F158 * -1, F158)</f>
        <v>-252.82</v>
      </c>
      <c r="Y158" s="16">
        <f t="shared" ref="Y158:Y173" si="139">IF(5 = Q158, G158 * -1, G158)</f>
        <v>-238.71</v>
      </c>
      <c r="Z158" s="16">
        <f t="shared" ref="Z158:Z173" si="140">IF(5 = Q158, H158 * -1, H158)</f>
        <v>-318.23</v>
      </c>
      <c r="AA158" s="16">
        <f t="shared" ref="AA158:AA173" si="141">IF(5 = Q158, I158 * -1, I158)</f>
        <v>-447.54</v>
      </c>
      <c r="AB158" s="16">
        <f t="shared" ref="AB158:AB173" si="142">IF(5 = Q158, J158 * -1, J158)</f>
        <v>-253.59</v>
      </c>
      <c r="AC158" s="16">
        <f t="shared" ref="AC158:AC173" si="143">IF(5 = Q158, K158 * -1, K158)</f>
        <v>-181.29</v>
      </c>
      <c r="AD158" s="16">
        <f t="shared" ref="AD158:AD173" si="144">IF(5 = Q158, L158 * -1, L158)</f>
        <v>0</v>
      </c>
      <c r="AE158" s="16">
        <f t="shared" ref="AE158:AE173" si="145">IF(5 = Q158, M158 * -1, M158)</f>
        <v>0</v>
      </c>
      <c r="AF158" s="16">
        <f t="shared" ref="AF158:AF173" si="146">IF(5 = Q158, N158 * -1, N158)</f>
        <v>0</v>
      </c>
      <c r="AG158" s="16">
        <f t="shared" ref="AG158:AG173" si="147">IF(5 = Q158, O158 * -1, O158)</f>
        <v>-2395.91</v>
      </c>
    </row>
    <row r="159" spans="1:33" x14ac:dyDescent="0.3">
      <c r="A159" s="21" t="s">
        <v>246</v>
      </c>
      <c r="B159" s="14" t="s">
        <v>247</v>
      </c>
      <c r="C159" s="17">
        <v>0</v>
      </c>
      <c r="D159" s="17">
        <v>200</v>
      </c>
      <c r="E159" s="17">
        <v>375.88</v>
      </c>
      <c r="F159" s="17">
        <v>151.84</v>
      </c>
      <c r="G159" s="17">
        <v>0</v>
      </c>
      <c r="H159" s="17">
        <v>0</v>
      </c>
      <c r="I159" s="17">
        <v>0</v>
      </c>
      <c r="J159" s="17">
        <v>150</v>
      </c>
      <c r="K159" s="17">
        <v>272.39</v>
      </c>
      <c r="L159" s="17">
        <v>0</v>
      </c>
      <c r="M159" s="17">
        <v>0</v>
      </c>
      <c r="N159" s="17">
        <v>0</v>
      </c>
      <c r="O159" s="17">
        <v>1150.1099999999999</v>
      </c>
      <c r="Q159" s="15">
        <v>5</v>
      </c>
      <c r="R159" s="14" t="s">
        <v>1</v>
      </c>
      <c r="U159" s="16">
        <f t="shared" si="135"/>
        <v>0</v>
      </c>
      <c r="V159" s="16">
        <f t="shared" si="136"/>
        <v>-200</v>
      </c>
      <c r="W159" s="16">
        <f t="shared" si="137"/>
        <v>-375.88</v>
      </c>
      <c r="X159" s="16">
        <f t="shared" si="138"/>
        <v>-151.84</v>
      </c>
      <c r="Y159" s="16">
        <f t="shared" si="139"/>
        <v>0</v>
      </c>
      <c r="Z159" s="16">
        <f t="shared" si="140"/>
        <v>0</v>
      </c>
      <c r="AA159" s="16">
        <f t="shared" si="141"/>
        <v>0</v>
      </c>
      <c r="AB159" s="16">
        <f t="shared" si="142"/>
        <v>-150</v>
      </c>
      <c r="AC159" s="16">
        <f t="shared" si="143"/>
        <v>-272.39</v>
      </c>
      <c r="AD159" s="16">
        <f t="shared" si="144"/>
        <v>0</v>
      </c>
      <c r="AE159" s="16">
        <f t="shared" si="145"/>
        <v>0</v>
      </c>
      <c r="AF159" s="16">
        <f t="shared" si="146"/>
        <v>0</v>
      </c>
      <c r="AG159" s="16">
        <f t="shared" si="147"/>
        <v>-1150.1099999999999</v>
      </c>
    </row>
    <row r="160" spans="1:33" x14ac:dyDescent="0.3">
      <c r="A160" s="21" t="s">
        <v>248</v>
      </c>
      <c r="B160" s="14" t="s">
        <v>249</v>
      </c>
      <c r="C160" s="17">
        <v>255</v>
      </c>
      <c r="D160" s="17">
        <v>310</v>
      </c>
      <c r="E160" s="17">
        <v>92.75</v>
      </c>
      <c r="F160" s="17">
        <v>175</v>
      </c>
      <c r="G160" s="17">
        <v>227.75</v>
      </c>
      <c r="H160" s="17">
        <v>0</v>
      </c>
      <c r="I160" s="17">
        <v>556.5</v>
      </c>
      <c r="J160" s="17">
        <v>587</v>
      </c>
      <c r="K160" s="17">
        <v>686.25</v>
      </c>
      <c r="L160" s="17">
        <v>551.25</v>
      </c>
      <c r="M160" s="17">
        <v>552.5</v>
      </c>
      <c r="N160" s="17">
        <v>277</v>
      </c>
      <c r="O160" s="17">
        <v>4271</v>
      </c>
      <c r="Q160" s="15">
        <v>5</v>
      </c>
      <c r="R160" s="14" t="s">
        <v>1</v>
      </c>
      <c r="U160" s="16">
        <f t="shared" si="135"/>
        <v>-255</v>
      </c>
      <c r="V160" s="16">
        <f t="shared" si="136"/>
        <v>-310</v>
      </c>
      <c r="W160" s="16">
        <f t="shared" si="137"/>
        <v>-92.75</v>
      </c>
      <c r="X160" s="16">
        <f t="shared" si="138"/>
        <v>-175</v>
      </c>
      <c r="Y160" s="16">
        <f t="shared" si="139"/>
        <v>-227.75</v>
      </c>
      <c r="Z160" s="16">
        <f t="shared" si="140"/>
        <v>0</v>
      </c>
      <c r="AA160" s="16">
        <f t="shared" si="141"/>
        <v>-556.5</v>
      </c>
      <c r="AB160" s="16">
        <f t="shared" si="142"/>
        <v>-587</v>
      </c>
      <c r="AC160" s="16">
        <f t="shared" si="143"/>
        <v>-686.25</v>
      </c>
      <c r="AD160" s="16">
        <f t="shared" si="144"/>
        <v>-551.25</v>
      </c>
      <c r="AE160" s="16">
        <f t="shared" si="145"/>
        <v>-552.5</v>
      </c>
      <c r="AF160" s="16">
        <f t="shared" si="146"/>
        <v>-277</v>
      </c>
      <c r="AG160" s="16">
        <f t="shared" si="147"/>
        <v>-4271</v>
      </c>
    </row>
    <row r="161" spans="1:33" x14ac:dyDescent="0.3">
      <c r="A161" s="21" t="s">
        <v>250</v>
      </c>
      <c r="B161" s="14" t="s">
        <v>251</v>
      </c>
      <c r="C161" s="17">
        <v>446.89</v>
      </c>
      <c r="D161" s="17">
        <v>450</v>
      </c>
      <c r="E161" s="17">
        <v>357.72</v>
      </c>
      <c r="F161" s="17">
        <v>330.27</v>
      </c>
      <c r="G161" s="17">
        <v>596.95000000000005</v>
      </c>
      <c r="H161" s="17">
        <v>211.95</v>
      </c>
      <c r="I161" s="17">
        <v>186.95</v>
      </c>
      <c r="J161" s="17">
        <v>455.46</v>
      </c>
      <c r="K161" s="17">
        <v>489.95</v>
      </c>
      <c r="L161" s="17">
        <v>320.83</v>
      </c>
      <c r="M161" s="17">
        <v>234.61</v>
      </c>
      <c r="N161" s="17">
        <v>341.58</v>
      </c>
      <c r="O161" s="17">
        <v>4423.16</v>
      </c>
      <c r="Q161" s="15">
        <v>5</v>
      </c>
      <c r="R161" s="14" t="s">
        <v>1</v>
      </c>
      <c r="U161" s="16">
        <f t="shared" si="135"/>
        <v>-446.89</v>
      </c>
      <c r="V161" s="16">
        <f t="shared" si="136"/>
        <v>-450</v>
      </c>
      <c r="W161" s="16">
        <f t="shared" si="137"/>
        <v>-357.72</v>
      </c>
      <c r="X161" s="16">
        <f t="shared" si="138"/>
        <v>-330.27</v>
      </c>
      <c r="Y161" s="16">
        <f t="shared" si="139"/>
        <v>-596.95000000000005</v>
      </c>
      <c r="Z161" s="16">
        <f t="shared" si="140"/>
        <v>-211.95</v>
      </c>
      <c r="AA161" s="16">
        <f t="shared" si="141"/>
        <v>-186.95</v>
      </c>
      <c r="AB161" s="16">
        <f t="shared" si="142"/>
        <v>-455.46</v>
      </c>
      <c r="AC161" s="16">
        <f t="shared" si="143"/>
        <v>-489.95</v>
      </c>
      <c r="AD161" s="16">
        <f t="shared" si="144"/>
        <v>-320.83</v>
      </c>
      <c r="AE161" s="16">
        <f t="shared" si="145"/>
        <v>-234.61</v>
      </c>
      <c r="AF161" s="16">
        <f t="shared" si="146"/>
        <v>-341.58</v>
      </c>
      <c r="AG161" s="16">
        <f t="shared" si="147"/>
        <v>-4423.16</v>
      </c>
    </row>
    <row r="162" spans="1:33" x14ac:dyDescent="0.3">
      <c r="A162" s="21" t="s">
        <v>252</v>
      </c>
      <c r="B162" s="14" t="s">
        <v>253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649.46</v>
      </c>
      <c r="L162" s="17">
        <v>818.24</v>
      </c>
      <c r="M162" s="17">
        <v>249.8</v>
      </c>
      <c r="N162" s="17">
        <v>149</v>
      </c>
      <c r="O162" s="17">
        <v>1866.5</v>
      </c>
      <c r="Q162" s="15">
        <v>5</v>
      </c>
      <c r="R162" s="14" t="s">
        <v>1</v>
      </c>
      <c r="U162" s="16">
        <f t="shared" si="135"/>
        <v>0</v>
      </c>
      <c r="V162" s="16">
        <f t="shared" si="136"/>
        <v>0</v>
      </c>
      <c r="W162" s="16">
        <f t="shared" si="137"/>
        <v>0</v>
      </c>
      <c r="X162" s="16">
        <f t="shared" si="138"/>
        <v>0</v>
      </c>
      <c r="Y162" s="16">
        <f t="shared" si="139"/>
        <v>0</v>
      </c>
      <c r="Z162" s="16">
        <f t="shared" si="140"/>
        <v>0</v>
      </c>
      <c r="AA162" s="16">
        <f t="shared" si="141"/>
        <v>0</v>
      </c>
      <c r="AB162" s="16">
        <f t="shared" si="142"/>
        <v>0</v>
      </c>
      <c r="AC162" s="16">
        <f t="shared" si="143"/>
        <v>-649.46</v>
      </c>
      <c r="AD162" s="16">
        <f t="shared" si="144"/>
        <v>-818.24</v>
      </c>
      <c r="AE162" s="16">
        <f t="shared" si="145"/>
        <v>-249.8</v>
      </c>
      <c r="AF162" s="16">
        <f t="shared" si="146"/>
        <v>-149</v>
      </c>
      <c r="AG162" s="16">
        <f t="shared" si="147"/>
        <v>-1866.5</v>
      </c>
    </row>
    <row r="163" spans="1:33" x14ac:dyDescent="0.3">
      <c r="A163" s="21" t="s">
        <v>254</v>
      </c>
      <c r="B163" s="14" t="s">
        <v>255</v>
      </c>
      <c r="C163" s="17">
        <v>0</v>
      </c>
      <c r="D163" s="17">
        <v>0</v>
      </c>
      <c r="E163" s="17">
        <v>150</v>
      </c>
      <c r="F163" s="17">
        <v>150</v>
      </c>
      <c r="G163" s="17">
        <v>0</v>
      </c>
      <c r="H163" s="17">
        <v>0</v>
      </c>
      <c r="I163" s="17">
        <v>0</v>
      </c>
      <c r="J163" s="17">
        <v>0</v>
      </c>
      <c r="K163" s="17">
        <v>150</v>
      </c>
      <c r="L163" s="17">
        <v>0</v>
      </c>
      <c r="M163" s="17">
        <v>0</v>
      </c>
      <c r="N163" s="17">
        <v>0</v>
      </c>
      <c r="O163" s="17">
        <v>450</v>
      </c>
      <c r="Q163" s="15">
        <v>5</v>
      </c>
      <c r="R163" s="14" t="s">
        <v>1</v>
      </c>
      <c r="U163" s="16">
        <f t="shared" si="135"/>
        <v>0</v>
      </c>
      <c r="V163" s="16">
        <f t="shared" si="136"/>
        <v>0</v>
      </c>
      <c r="W163" s="16">
        <f t="shared" si="137"/>
        <v>-150</v>
      </c>
      <c r="X163" s="16">
        <f t="shared" si="138"/>
        <v>-150</v>
      </c>
      <c r="Y163" s="16">
        <f t="shared" si="139"/>
        <v>0</v>
      </c>
      <c r="Z163" s="16">
        <f t="shared" si="140"/>
        <v>0</v>
      </c>
      <c r="AA163" s="16">
        <f t="shared" si="141"/>
        <v>0</v>
      </c>
      <c r="AB163" s="16">
        <f t="shared" si="142"/>
        <v>0</v>
      </c>
      <c r="AC163" s="16">
        <f t="shared" si="143"/>
        <v>-150</v>
      </c>
      <c r="AD163" s="16">
        <f t="shared" si="144"/>
        <v>0</v>
      </c>
      <c r="AE163" s="16">
        <f t="shared" si="145"/>
        <v>0</v>
      </c>
      <c r="AF163" s="16">
        <f t="shared" si="146"/>
        <v>0</v>
      </c>
      <c r="AG163" s="16">
        <f t="shared" si="147"/>
        <v>-450</v>
      </c>
    </row>
    <row r="164" spans="1:33" x14ac:dyDescent="0.3">
      <c r="A164" s="21" t="s">
        <v>256</v>
      </c>
      <c r="B164" s="14" t="s">
        <v>257</v>
      </c>
      <c r="C164" s="17">
        <v>-0.25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-0.25</v>
      </c>
      <c r="Q164" s="15">
        <v>5</v>
      </c>
      <c r="R164" s="14" t="s">
        <v>1</v>
      </c>
      <c r="U164" s="16">
        <f t="shared" si="135"/>
        <v>0.25</v>
      </c>
      <c r="V164" s="16">
        <f t="shared" si="136"/>
        <v>0</v>
      </c>
      <c r="W164" s="16">
        <f t="shared" si="137"/>
        <v>0</v>
      </c>
      <c r="X164" s="16">
        <f t="shared" si="138"/>
        <v>0</v>
      </c>
      <c r="Y164" s="16">
        <f t="shared" si="139"/>
        <v>0</v>
      </c>
      <c r="Z164" s="16">
        <f t="shared" si="140"/>
        <v>0</v>
      </c>
      <c r="AA164" s="16">
        <f t="shared" si="141"/>
        <v>0</v>
      </c>
      <c r="AB164" s="16">
        <f t="shared" si="142"/>
        <v>0</v>
      </c>
      <c r="AC164" s="16">
        <f t="shared" si="143"/>
        <v>0</v>
      </c>
      <c r="AD164" s="16">
        <f t="shared" si="144"/>
        <v>0</v>
      </c>
      <c r="AE164" s="16">
        <f t="shared" si="145"/>
        <v>0</v>
      </c>
      <c r="AF164" s="16">
        <f t="shared" si="146"/>
        <v>0</v>
      </c>
      <c r="AG164" s="16">
        <f t="shared" si="147"/>
        <v>0.25</v>
      </c>
    </row>
    <row r="165" spans="1:33" x14ac:dyDescent="0.3">
      <c r="A165" s="21" t="s">
        <v>258</v>
      </c>
      <c r="B165" s="14" t="s">
        <v>259</v>
      </c>
      <c r="C165" s="17">
        <v>270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270</v>
      </c>
      <c r="Q165" s="15">
        <v>5</v>
      </c>
      <c r="R165" s="14" t="s">
        <v>1</v>
      </c>
      <c r="U165" s="16">
        <f t="shared" si="135"/>
        <v>-270</v>
      </c>
      <c r="V165" s="16">
        <f t="shared" si="136"/>
        <v>0</v>
      </c>
      <c r="W165" s="16">
        <f t="shared" si="137"/>
        <v>0</v>
      </c>
      <c r="X165" s="16">
        <f t="shared" si="138"/>
        <v>0</v>
      </c>
      <c r="Y165" s="16">
        <f t="shared" si="139"/>
        <v>0</v>
      </c>
      <c r="Z165" s="16">
        <f t="shared" si="140"/>
        <v>0</v>
      </c>
      <c r="AA165" s="16">
        <f t="shared" si="141"/>
        <v>0</v>
      </c>
      <c r="AB165" s="16">
        <f t="shared" si="142"/>
        <v>0</v>
      </c>
      <c r="AC165" s="16">
        <f t="shared" si="143"/>
        <v>0</v>
      </c>
      <c r="AD165" s="16">
        <f t="shared" si="144"/>
        <v>0</v>
      </c>
      <c r="AE165" s="16">
        <f t="shared" si="145"/>
        <v>0</v>
      </c>
      <c r="AF165" s="16">
        <f t="shared" si="146"/>
        <v>0</v>
      </c>
      <c r="AG165" s="16">
        <f t="shared" si="147"/>
        <v>-270</v>
      </c>
    </row>
    <row r="166" spans="1:33" x14ac:dyDescent="0.3">
      <c r="A166" s="21" t="s">
        <v>260</v>
      </c>
      <c r="B166" s="14" t="s">
        <v>261</v>
      </c>
      <c r="C166" s="17">
        <v>150</v>
      </c>
      <c r="D166" s="17">
        <v>177.82</v>
      </c>
      <c r="E166" s="17">
        <v>0</v>
      </c>
      <c r="F166" s="17">
        <v>1203.05</v>
      </c>
      <c r="G166" s="17">
        <v>150</v>
      </c>
      <c r="H166" s="17">
        <v>150</v>
      </c>
      <c r="I166" s="17">
        <v>241.19</v>
      </c>
      <c r="J166" s="17">
        <v>450</v>
      </c>
      <c r="K166" s="17">
        <v>0</v>
      </c>
      <c r="L166" s="17">
        <v>0</v>
      </c>
      <c r="M166" s="17">
        <v>0</v>
      </c>
      <c r="N166" s="17">
        <v>0</v>
      </c>
      <c r="O166" s="17">
        <v>2522.06</v>
      </c>
      <c r="Q166" s="15">
        <v>5</v>
      </c>
      <c r="R166" s="14" t="s">
        <v>1</v>
      </c>
      <c r="U166" s="16">
        <f t="shared" si="135"/>
        <v>-150</v>
      </c>
      <c r="V166" s="16">
        <f t="shared" si="136"/>
        <v>-177.82</v>
      </c>
      <c r="W166" s="16">
        <f t="shared" si="137"/>
        <v>0</v>
      </c>
      <c r="X166" s="16">
        <f t="shared" si="138"/>
        <v>-1203.05</v>
      </c>
      <c r="Y166" s="16">
        <f t="shared" si="139"/>
        <v>-150</v>
      </c>
      <c r="Z166" s="16">
        <f t="shared" si="140"/>
        <v>-150</v>
      </c>
      <c r="AA166" s="16">
        <f t="shared" si="141"/>
        <v>-241.19</v>
      </c>
      <c r="AB166" s="16">
        <f t="shared" si="142"/>
        <v>-450</v>
      </c>
      <c r="AC166" s="16">
        <f t="shared" si="143"/>
        <v>0</v>
      </c>
      <c r="AD166" s="16">
        <f t="shared" si="144"/>
        <v>0</v>
      </c>
      <c r="AE166" s="16">
        <f t="shared" si="145"/>
        <v>0</v>
      </c>
      <c r="AF166" s="16">
        <f t="shared" si="146"/>
        <v>0</v>
      </c>
      <c r="AG166" s="16">
        <f t="shared" si="147"/>
        <v>-2522.06</v>
      </c>
    </row>
    <row r="167" spans="1:33" x14ac:dyDescent="0.3">
      <c r="A167" s="21" t="s">
        <v>262</v>
      </c>
      <c r="B167" s="14" t="s">
        <v>263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71.37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71.37</v>
      </c>
      <c r="Q167" s="15">
        <v>5</v>
      </c>
      <c r="R167" s="14" t="s">
        <v>1</v>
      </c>
      <c r="U167" s="16">
        <f t="shared" si="135"/>
        <v>0</v>
      </c>
      <c r="V167" s="16">
        <f t="shared" si="136"/>
        <v>0</v>
      </c>
      <c r="W167" s="16">
        <f t="shared" si="137"/>
        <v>0</v>
      </c>
      <c r="X167" s="16">
        <f t="shared" si="138"/>
        <v>0</v>
      </c>
      <c r="Y167" s="16">
        <f t="shared" si="139"/>
        <v>0</v>
      </c>
      <c r="Z167" s="16">
        <f t="shared" si="140"/>
        <v>0</v>
      </c>
      <c r="AA167" s="16">
        <f t="shared" si="141"/>
        <v>-71.37</v>
      </c>
      <c r="AB167" s="16">
        <f t="shared" si="142"/>
        <v>0</v>
      </c>
      <c r="AC167" s="16">
        <f t="shared" si="143"/>
        <v>0</v>
      </c>
      <c r="AD167" s="16">
        <f t="shared" si="144"/>
        <v>0</v>
      </c>
      <c r="AE167" s="16">
        <f t="shared" si="145"/>
        <v>0</v>
      </c>
      <c r="AF167" s="16">
        <f t="shared" si="146"/>
        <v>0</v>
      </c>
      <c r="AG167" s="16">
        <f t="shared" si="147"/>
        <v>-71.37</v>
      </c>
    </row>
    <row r="168" spans="1:33" x14ac:dyDescent="0.3">
      <c r="A168" s="21" t="s">
        <v>264</v>
      </c>
      <c r="B168" s="14" t="s">
        <v>265</v>
      </c>
      <c r="C168" s="17">
        <v>207.05</v>
      </c>
      <c r="D168" s="17">
        <v>0</v>
      </c>
      <c r="E168" s="17">
        <v>274.38</v>
      </c>
      <c r="F168" s="17">
        <v>307.88</v>
      </c>
      <c r="G168" s="17">
        <v>276.17</v>
      </c>
      <c r="H168" s="17">
        <v>516.08000000000004</v>
      </c>
      <c r="I168" s="17">
        <v>171.01</v>
      </c>
      <c r="J168" s="17">
        <v>164.47</v>
      </c>
      <c r="K168" s="17">
        <v>672.33</v>
      </c>
      <c r="L168" s="17">
        <v>238.91</v>
      </c>
      <c r="M168" s="17">
        <v>639.48</v>
      </c>
      <c r="N168" s="17">
        <v>127.41</v>
      </c>
      <c r="O168" s="17">
        <v>3595.17</v>
      </c>
      <c r="Q168" s="15">
        <v>5</v>
      </c>
      <c r="R168" s="14" t="s">
        <v>1</v>
      </c>
      <c r="U168" s="16">
        <f t="shared" si="135"/>
        <v>-207.05</v>
      </c>
      <c r="V168" s="16">
        <f t="shared" si="136"/>
        <v>0</v>
      </c>
      <c r="W168" s="16">
        <f t="shared" si="137"/>
        <v>-274.38</v>
      </c>
      <c r="X168" s="16">
        <f t="shared" si="138"/>
        <v>-307.88</v>
      </c>
      <c r="Y168" s="16">
        <f t="shared" si="139"/>
        <v>-276.17</v>
      </c>
      <c r="Z168" s="16">
        <f t="shared" si="140"/>
        <v>-516.08000000000004</v>
      </c>
      <c r="AA168" s="16">
        <f t="shared" si="141"/>
        <v>-171.01</v>
      </c>
      <c r="AB168" s="16">
        <f t="shared" si="142"/>
        <v>-164.47</v>
      </c>
      <c r="AC168" s="16">
        <f t="shared" si="143"/>
        <v>-672.33</v>
      </c>
      <c r="AD168" s="16">
        <f t="shared" si="144"/>
        <v>-238.91</v>
      </c>
      <c r="AE168" s="16">
        <f t="shared" si="145"/>
        <v>-639.48</v>
      </c>
      <c r="AF168" s="16">
        <f t="shared" si="146"/>
        <v>-127.41</v>
      </c>
      <c r="AG168" s="16">
        <f t="shared" si="147"/>
        <v>-3595.17</v>
      </c>
    </row>
    <row r="169" spans="1:33" x14ac:dyDescent="0.3">
      <c r="A169" s="21" t="s">
        <v>266</v>
      </c>
      <c r="B169" s="14" t="s">
        <v>267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468</v>
      </c>
      <c r="M169" s="17">
        <v>0</v>
      </c>
      <c r="N169" s="17">
        <v>0</v>
      </c>
      <c r="O169" s="17">
        <v>468</v>
      </c>
      <c r="Q169" s="15">
        <v>5</v>
      </c>
      <c r="R169" s="14" t="s">
        <v>1</v>
      </c>
      <c r="U169" s="16">
        <f t="shared" si="135"/>
        <v>0</v>
      </c>
      <c r="V169" s="16">
        <f t="shared" si="136"/>
        <v>0</v>
      </c>
      <c r="W169" s="16">
        <f t="shared" si="137"/>
        <v>0</v>
      </c>
      <c r="X169" s="16">
        <f t="shared" si="138"/>
        <v>0</v>
      </c>
      <c r="Y169" s="16">
        <f t="shared" si="139"/>
        <v>0</v>
      </c>
      <c r="Z169" s="16">
        <f t="shared" si="140"/>
        <v>0</v>
      </c>
      <c r="AA169" s="16">
        <f t="shared" si="141"/>
        <v>0</v>
      </c>
      <c r="AB169" s="16">
        <f t="shared" si="142"/>
        <v>0</v>
      </c>
      <c r="AC169" s="16">
        <f t="shared" si="143"/>
        <v>0</v>
      </c>
      <c r="AD169" s="16">
        <f t="shared" si="144"/>
        <v>-468</v>
      </c>
      <c r="AE169" s="16">
        <f t="shared" si="145"/>
        <v>0</v>
      </c>
      <c r="AF169" s="16">
        <f t="shared" si="146"/>
        <v>0</v>
      </c>
      <c r="AG169" s="16">
        <f t="shared" si="147"/>
        <v>-468</v>
      </c>
    </row>
    <row r="170" spans="1:33" x14ac:dyDescent="0.3">
      <c r="A170" s="21" t="s">
        <v>268</v>
      </c>
      <c r="B170" s="14" t="s">
        <v>269</v>
      </c>
      <c r="C170" s="17">
        <v>1269.79</v>
      </c>
      <c r="D170" s="17">
        <v>1224.79</v>
      </c>
      <c r="E170" s="17">
        <v>1032.5</v>
      </c>
      <c r="F170" s="17">
        <v>1307.68</v>
      </c>
      <c r="G170" s="17">
        <v>1744.53</v>
      </c>
      <c r="H170" s="17">
        <v>969.3</v>
      </c>
      <c r="I170" s="17">
        <v>1150.7</v>
      </c>
      <c r="J170" s="17">
        <v>1621.55</v>
      </c>
      <c r="K170" s="17">
        <v>702.7</v>
      </c>
      <c r="L170" s="17">
        <v>478.07</v>
      </c>
      <c r="M170" s="17">
        <v>660.85</v>
      </c>
      <c r="N170" s="17">
        <v>1054.47</v>
      </c>
      <c r="O170" s="17">
        <v>13216.93</v>
      </c>
      <c r="Q170" s="15">
        <v>5</v>
      </c>
      <c r="R170" s="14" t="s">
        <v>1</v>
      </c>
      <c r="U170" s="16">
        <f t="shared" si="135"/>
        <v>-1269.79</v>
      </c>
      <c r="V170" s="16">
        <f t="shared" si="136"/>
        <v>-1224.79</v>
      </c>
      <c r="W170" s="16">
        <f t="shared" si="137"/>
        <v>-1032.5</v>
      </c>
      <c r="X170" s="16">
        <f t="shared" si="138"/>
        <v>-1307.68</v>
      </c>
      <c r="Y170" s="16">
        <f t="shared" si="139"/>
        <v>-1744.53</v>
      </c>
      <c r="Z170" s="16">
        <f t="shared" si="140"/>
        <v>-969.3</v>
      </c>
      <c r="AA170" s="16">
        <f t="shared" si="141"/>
        <v>-1150.7</v>
      </c>
      <c r="AB170" s="16">
        <f t="shared" si="142"/>
        <v>-1621.55</v>
      </c>
      <c r="AC170" s="16">
        <f t="shared" si="143"/>
        <v>-702.7</v>
      </c>
      <c r="AD170" s="16">
        <f t="shared" si="144"/>
        <v>-478.07</v>
      </c>
      <c r="AE170" s="16">
        <f t="shared" si="145"/>
        <v>-660.85</v>
      </c>
      <c r="AF170" s="16">
        <f t="shared" si="146"/>
        <v>-1054.47</v>
      </c>
      <c r="AG170" s="16">
        <f t="shared" si="147"/>
        <v>-13216.93</v>
      </c>
    </row>
    <row r="171" spans="1:33" x14ac:dyDescent="0.3">
      <c r="A171" s="21" t="s">
        <v>270</v>
      </c>
      <c r="B171" s="14" t="s">
        <v>271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137.97</v>
      </c>
      <c r="K171" s="17">
        <v>0</v>
      </c>
      <c r="L171" s="17">
        <v>0</v>
      </c>
      <c r="M171" s="17">
        <v>0</v>
      </c>
      <c r="N171" s="17">
        <v>0</v>
      </c>
      <c r="O171" s="17">
        <v>137.97</v>
      </c>
      <c r="Q171" s="15">
        <v>5</v>
      </c>
      <c r="R171" s="14" t="s">
        <v>1</v>
      </c>
      <c r="U171" s="16">
        <f t="shared" si="135"/>
        <v>0</v>
      </c>
      <c r="V171" s="16">
        <f t="shared" si="136"/>
        <v>0</v>
      </c>
      <c r="W171" s="16">
        <f t="shared" si="137"/>
        <v>0</v>
      </c>
      <c r="X171" s="16">
        <f t="shared" si="138"/>
        <v>0</v>
      </c>
      <c r="Y171" s="16">
        <f t="shared" si="139"/>
        <v>0</v>
      </c>
      <c r="Z171" s="16">
        <f t="shared" si="140"/>
        <v>0</v>
      </c>
      <c r="AA171" s="16">
        <f t="shared" si="141"/>
        <v>0</v>
      </c>
      <c r="AB171" s="16">
        <f t="shared" si="142"/>
        <v>-137.97</v>
      </c>
      <c r="AC171" s="16">
        <f t="shared" si="143"/>
        <v>0</v>
      </c>
      <c r="AD171" s="16">
        <f t="shared" si="144"/>
        <v>0</v>
      </c>
      <c r="AE171" s="16">
        <f t="shared" si="145"/>
        <v>0</v>
      </c>
      <c r="AF171" s="16">
        <f t="shared" si="146"/>
        <v>0</v>
      </c>
      <c r="AG171" s="16">
        <f t="shared" si="147"/>
        <v>-137.97</v>
      </c>
    </row>
    <row r="172" spans="1:33" x14ac:dyDescent="0.3">
      <c r="A172" s="21" t="s">
        <v>272</v>
      </c>
      <c r="B172" s="14" t="s">
        <v>273</v>
      </c>
      <c r="C172" s="17">
        <v>442.38</v>
      </c>
      <c r="D172" s="17">
        <v>387.38</v>
      </c>
      <c r="E172" s="17">
        <v>379.38</v>
      </c>
      <c r="F172" s="17">
        <v>392.56</v>
      </c>
      <c r="G172" s="17">
        <v>512.55999999999995</v>
      </c>
      <c r="H172" s="17">
        <v>305.95999999999998</v>
      </c>
      <c r="I172" s="17">
        <v>476.5</v>
      </c>
      <c r="J172" s="17">
        <v>563.35</v>
      </c>
      <c r="K172" s="17">
        <v>552.01</v>
      </c>
      <c r="L172" s="17">
        <v>499.48</v>
      </c>
      <c r="M172" s="17">
        <v>433.73</v>
      </c>
      <c r="N172" s="17">
        <v>69.88</v>
      </c>
      <c r="O172" s="17">
        <v>5015.17</v>
      </c>
      <c r="Q172" s="15">
        <v>5</v>
      </c>
      <c r="R172" s="14" t="s">
        <v>1</v>
      </c>
      <c r="U172" s="16">
        <f t="shared" si="135"/>
        <v>-442.38</v>
      </c>
      <c r="V172" s="16">
        <f t="shared" si="136"/>
        <v>-387.38</v>
      </c>
      <c r="W172" s="16">
        <f t="shared" si="137"/>
        <v>-379.38</v>
      </c>
      <c r="X172" s="16">
        <f t="shared" si="138"/>
        <v>-392.56</v>
      </c>
      <c r="Y172" s="16">
        <f t="shared" si="139"/>
        <v>-512.55999999999995</v>
      </c>
      <c r="Z172" s="16">
        <f t="shared" si="140"/>
        <v>-305.95999999999998</v>
      </c>
      <c r="AA172" s="16">
        <f t="shared" si="141"/>
        <v>-476.5</v>
      </c>
      <c r="AB172" s="16">
        <f t="shared" si="142"/>
        <v>-563.35</v>
      </c>
      <c r="AC172" s="16">
        <f t="shared" si="143"/>
        <v>-552.01</v>
      </c>
      <c r="AD172" s="16">
        <f t="shared" si="144"/>
        <v>-499.48</v>
      </c>
      <c r="AE172" s="16">
        <f t="shared" si="145"/>
        <v>-433.73</v>
      </c>
      <c r="AF172" s="16">
        <f t="shared" si="146"/>
        <v>-69.88</v>
      </c>
      <c r="AG172" s="16">
        <f t="shared" si="147"/>
        <v>-5015.17</v>
      </c>
    </row>
    <row r="173" spans="1:33" x14ac:dyDescent="0.3">
      <c r="A173" s="21" t="s">
        <v>274</v>
      </c>
      <c r="B173" s="14" t="s">
        <v>275</v>
      </c>
      <c r="C173" s="17">
        <v>0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45</v>
      </c>
      <c r="M173" s="17">
        <v>-45</v>
      </c>
      <c r="N173" s="17">
        <v>0</v>
      </c>
      <c r="O173" s="17">
        <v>0</v>
      </c>
      <c r="Q173" s="15">
        <v>5</v>
      </c>
      <c r="R173" s="14" t="s">
        <v>1</v>
      </c>
      <c r="U173" s="16">
        <f t="shared" si="135"/>
        <v>0</v>
      </c>
      <c r="V173" s="16">
        <f t="shared" si="136"/>
        <v>0</v>
      </c>
      <c r="W173" s="16">
        <f t="shared" si="137"/>
        <v>0</v>
      </c>
      <c r="X173" s="16">
        <f t="shared" si="138"/>
        <v>0</v>
      </c>
      <c r="Y173" s="16">
        <f t="shared" si="139"/>
        <v>0</v>
      </c>
      <c r="Z173" s="16">
        <f t="shared" si="140"/>
        <v>0</v>
      </c>
      <c r="AA173" s="16">
        <f t="shared" si="141"/>
        <v>0</v>
      </c>
      <c r="AB173" s="16">
        <f t="shared" si="142"/>
        <v>0</v>
      </c>
      <c r="AC173" s="16">
        <f t="shared" si="143"/>
        <v>0</v>
      </c>
      <c r="AD173" s="16">
        <f t="shared" si="144"/>
        <v>-45</v>
      </c>
      <c r="AE173" s="16">
        <f t="shared" si="145"/>
        <v>45</v>
      </c>
      <c r="AF173" s="16">
        <f t="shared" si="146"/>
        <v>0</v>
      </c>
      <c r="AG173" s="16">
        <f t="shared" si="147"/>
        <v>0</v>
      </c>
    </row>
    <row r="174" spans="1:33" x14ac:dyDescent="0.3">
      <c r="B174" s="12" t="s">
        <v>243</v>
      </c>
      <c r="C174" s="11">
        <f>IF(5 = Q174, U174 * -1, U174)</f>
        <v>3333.95</v>
      </c>
      <c r="D174" s="11">
        <f>IF(5 = Q174, V174 * -1, V174)</f>
        <v>2874.99</v>
      </c>
      <c r="E174" s="11">
        <f>IF(5 = Q174, W174 * -1, W174)</f>
        <v>2948.25</v>
      </c>
      <c r="F174" s="11">
        <f>IF(5 = Q174, X174 * -1, X174)</f>
        <v>4271.1000000000004</v>
      </c>
      <c r="G174" s="11">
        <f>IF(5 = Q174, Y174 * -1, Y174)</f>
        <v>3746.67</v>
      </c>
      <c r="H174" s="11">
        <f>IF(5 = Q174, Z174 * -1, Z174)</f>
        <v>2471.5200000000004</v>
      </c>
      <c r="I174" s="11">
        <f>IF(5 = Q174, AA174 * -1, AA174)</f>
        <v>3301.76</v>
      </c>
      <c r="J174" s="11">
        <f>IF(5 = Q174, AB174 * -1, AB174)</f>
        <v>4383.3899999999994</v>
      </c>
      <c r="K174" s="11">
        <f>IF(5 = Q174, AC174 * -1, AC174)</f>
        <v>4356.38</v>
      </c>
      <c r="L174" s="11">
        <f>IF(5 = Q174, AD174 * -1, AD174)</f>
        <v>3419.78</v>
      </c>
      <c r="M174" s="11">
        <f>IF(5 = Q174, AE174 * -1, AE174)</f>
        <v>2725.9700000000003</v>
      </c>
      <c r="N174" s="11">
        <f>IF(5 = Q174, AF174 * -1, AF174)</f>
        <v>2019.3400000000001</v>
      </c>
      <c r="O174" s="11">
        <f>IF(5 = Q174, AG174 * -1, AG174)</f>
        <v>39853.1</v>
      </c>
      <c r="Q174" s="9">
        <v>5</v>
      </c>
      <c r="R174" s="8" t="str">
        <f>R173</f>
        <v>1408 Casitas</v>
      </c>
      <c r="S174" s="8">
        <f>S173</f>
        <v>0</v>
      </c>
      <c r="T174" s="9">
        <f>T173</f>
        <v>0</v>
      </c>
      <c r="U174" s="10">
        <f t="shared" ref="U174:AG174" si="148">SUM(U158:U173)</f>
        <v>-3333.95</v>
      </c>
      <c r="V174" s="10">
        <f t="shared" si="148"/>
        <v>-2874.99</v>
      </c>
      <c r="W174" s="10">
        <f t="shared" si="148"/>
        <v>-2948.25</v>
      </c>
      <c r="X174" s="10">
        <f t="shared" si="148"/>
        <v>-4271.1000000000004</v>
      </c>
      <c r="Y174" s="10">
        <f t="shared" si="148"/>
        <v>-3746.67</v>
      </c>
      <c r="Z174" s="10">
        <f t="shared" si="148"/>
        <v>-2471.5200000000004</v>
      </c>
      <c r="AA174" s="10">
        <f t="shared" si="148"/>
        <v>-3301.76</v>
      </c>
      <c r="AB174" s="10">
        <f t="shared" si="148"/>
        <v>-4383.3899999999994</v>
      </c>
      <c r="AC174" s="10">
        <f t="shared" si="148"/>
        <v>-4356.38</v>
      </c>
      <c r="AD174" s="10">
        <f t="shared" si="148"/>
        <v>-3419.78</v>
      </c>
      <c r="AE174" s="10">
        <f t="shared" si="148"/>
        <v>-2725.9700000000003</v>
      </c>
      <c r="AF174" s="10">
        <f t="shared" si="148"/>
        <v>-2019.3400000000001</v>
      </c>
      <c r="AG174" s="10">
        <f t="shared" si="148"/>
        <v>-39853.1</v>
      </c>
    </row>
    <row r="176" spans="1:33" x14ac:dyDescent="0.3">
      <c r="A176" s="19" t="s">
        <v>276</v>
      </c>
    </row>
    <row r="177" spans="1:33" x14ac:dyDescent="0.3">
      <c r="A177" s="21" t="s">
        <v>277</v>
      </c>
      <c r="B177" s="14" t="s">
        <v>278</v>
      </c>
      <c r="C177" s="17">
        <v>741</v>
      </c>
      <c r="D177" s="17">
        <v>650</v>
      </c>
      <c r="E177" s="17">
        <v>1206</v>
      </c>
      <c r="F177" s="17">
        <v>1035</v>
      </c>
      <c r="G177" s="17">
        <v>353</v>
      </c>
      <c r="H177" s="17">
        <v>1392</v>
      </c>
      <c r="I177" s="17">
        <v>1415</v>
      </c>
      <c r="J177" s="17">
        <v>965</v>
      </c>
      <c r="K177" s="17">
        <v>0</v>
      </c>
      <c r="L177" s="17">
        <v>0</v>
      </c>
      <c r="M177" s="17">
        <v>0</v>
      </c>
      <c r="N177" s="17">
        <v>0</v>
      </c>
      <c r="O177" s="17">
        <v>7757</v>
      </c>
      <c r="Q177" s="15">
        <v>5</v>
      </c>
      <c r="R177" s="14" t="s">
        <v>1</v>
      </c>
      <c r="U177" s="16">
        <f>IF(5 = Q177, C177 * -1, C177)</f>
        <v>-741</v>
      </c>
      <c r="V177" s="16">
        <f>IF(5 = Q177, D177 * -1, D177)</f>
        <v>-650</v>
      </c>
      <c r="W177" s="16">
        <f>IF(5 = Q177, E177 * -1, E177)</f>
        <v>-1206</v>
      </c>
      <c r="X177" s="16">
        <f>IF(5 = Q177, F177 * -1, F177)</f>
        <v>-1035</v>
      </c>
      <c r="Y177" s="16">
        <f>IF(5 = Q177, G177 * -1, G177)</f>
        <v>-353</v>
      </c>
      <c r="Z177" s="16">
        <f>IF(5 = Q177, H177 * -1, H177)</f>
        <v>-1392</v>
      </c>
      <c r="AA177" s="16">
        <f>IF(5 = Q177, I177 * -1, I177)</f>
        <v>-1415</v>
      </c>
      <c r="AB177" s="16">
        <f>IF(5 = Q177, J177 * -1, J177)</f>
        <v>-965</v>
      </c>
      <c r="AC177" s="16">
        <f>IF(5 = Q177, K177 * -1, K177)</f>
        <v>0</v>
      </c>
      <c r="AD177" s="16">
        <f>IF(5 = Q177, L177 * -1, L177)</f>
        <v>0</v>
      </c>
      <c r="AE177" s="16">
        <f>IF(5 = Q177, M177 * -1, M177)</f>
        <v>0</v>
      </c>
      <c r="AF177" s="16">
        <f>IF(5 = Q177, N177 * -1, N177)</f>
        <v>0</v>
      </c>
      <c r="AG177" s="16">
        <f>IF(5 = Q177, O177 * -1, O177)</f>
        <v>-7757</v>
      </c>
    </row>
    <row r="178" spans="1:33" x14ac:dyDescent="0.3">
      <c r="A178" s="21" t="s">
        <v>279</v>
      </c>
      <c r="B178" s="14" t="s">
        <v>280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165</v>
      </c>
      <c r="L178" s="17">
        <v>0</v>
      </c>
      <c r="M178" s="17">
        <v>0</v>
      </c>
      <c r="N178" s="17">
        <v>0</v>
      </c>
      <c r="O178" s="17">
        <v>165</v>
      </c>
      <c r="Q178" s="15">
        <v>5</v>
      </c>
      <c r="R178" s="14" t="s">
        <v>1</v>
      </c>
      <c r="U178" s="16">
        <f>IF(5 = Q178, C178 * -1, C178)</f>
        <v>0</v>
      </c>
      <c r="V178" s="16">
        <f>IF(5 = Q178, D178 * -1, D178)</f>
        <v>0</v>
      </c>
      <c r="W178" s="16">
        <f>IF(5 = Q178, E178 * -1, E178)</f>
        <v>0</v>
      </c>
      <c r="X178" s="16">
        <f>IF(5 = Q178, F178 * -1, F178)</f>
        <v>0</v>
      </c>
      <c r="Y178" s="16">
        <f>IF(5 = Q178, G178 * -1, G178)</f>
        <v>0</v>
      </c>
      <c r="Z178" s="16">
        <f>IF(5 = Q178, H178 * -1, H178)</f>
        <v>0</v>
      </c>
      <c r="AA178" s="16">
        <f>IF(5 = Q178, I178 * -1, I178)</f>
        <v>0</v>
      </c>
      <c r="AB178" s="16">
        <f>IF(5 = Q178, J178 * -1, J178)</f>
        <v>0</v>
      </c>
      <c r="AC178" s="16">
        <f>IF(5 = Q178, K178 * -1, K178)</f>
        <v>-165</v>
      </c>
      <c r="AD178" s="16">
        <f>IF(5 = Q178, L178 * -1, L178)</f>
        <v>0</v>
      </c>
      <c r="AE178" s="16">
        <f>IF(5 = Q178, M178 * -1, M178)</f>
        <v>0</v>
      </c>
      <c r="AF178" s="16">
        <f>IF(5 = Q178, N178 * -1, N178)</f>
        <v>0</v>
      </c>
      <c r="AG178" s="16">
        <f>IF(5 = Q178, O178 * -1, O178)</f>
        <v>-165</v>
      </c>
    </row>
    <row r="179" spans="1:33" x14ac:dyDescent="0.3">
      <c r="A179" s="21" t="s">
        <v>281</v>
      </c>
      <c r="B179" s="14" t="s">
        <v>282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704</v>
      </c>
      <c r="L179" s="17">
        <v>247</v>
      </c>
      <c r="M179" s="17">
        <v>0</v>
      </c>
      <c r="N179" s="17">
        <v>1200</v>
      </c>
      <c r="O179" s="17">
        <v>2151</v>
      </c>
      <c r="Q179" s="15">
        <v>5</v>
      </c>
      <c r="R179" s="14" t="s">
        <v>1</v>
      </c>
      <c r="U179" s="16">
        <f>IF(5 = Q179, C179 * -1, C179)</f>
        <v>0</v>
      </c>
      <c r="V179" s="16">
        <f>IF(5 = Q179, D179 * -1, D179)</f>
        <v>0</v>
      </c>
      <c r="W179" s="16">
        <f>IF(5 = Q179, E179 * -1, E179)</f>
        <v>0</v>
      </c>
      <c r="X179" s="16">
        <f>IF(5 = Q179, F179 * -1, F179)</f>
        <v>0</v>
      </c>
      <c r="Y179" s="16">
        <f>IF(5 = Q179, G179 * -1, G179)</f>
        <v>0</v>
      </c>
      <c r="Z179" s="16">
        <f>IF(5 = Q179, H179 * -1, H179)</f>
        <v>0</v>
      </c>
      <c r="AA179" s="16">
        <f>IF(5 = Q179, I179 * -1, I179)</f>
        <v>0</v>
      </c>
      <c r="AB179" s="16">
        <f>IF(5 = Q179, J179 * -1, J179)</f>
        <v>0</v>
      </c>
      <c r="AC179" s="16">
        <f>IF(5 = Q179, K179 * -1, K179)</f>
        <v>-704</v>
      </c>
      <c r="AD179" s="16">
        <f>IF(5 = Q179, L179 * -1, L179)</f>
        <v>-247</v>
      </c>
      <c r="AE179" s="16">
        <f>IF(5 = Q179, M179 * -1, M179)</f>
        <v>0</v>
      </c>
      <c r="AF179" s="16">
        <f>IF(5 = Q179, N179 * -1, N179)</f>
        <v>-1200</v>
      </c>
      <c r="AG179" s="16">
        <f>IF(5 = Q179, O179 * -1, O179)</f>
        <v>-2151</v>
      </c>
    </row>
    <row r="180" spans="1:33" x14ac:dyDescent="0.3">
      <c r="B180" s="12" t="s">
        <v>276</v>
      </c>
      <c r="C180" s="11">
        <f>IF(5 = Q180, U180 * -1, U180)</f>
        <v>741</v>
      </c>
      <c r="D180" s="11">
        <f>IF(5 = Q180, V180 * -1, V180)</f>
        <v>650</v>
      </c>
      <c r="E180" s="11">
        <f>IF(5 = Q180, W180 * -1, W180)</f>
        <v>1206</v>
      </c>
      <c r="F180" s="11">
        <f>IF(5 = Q180, X180 * -1, X180)</f>
        <v>1035</v>
      </c>
      <c r="G180" s="11">
        <f>IF(5 = Q180, Y180 * -1, Y180)</f>
        <v>353</v>
      </c>
      <c r="H180" s="11">
        <f>IF(5 = Q180, Z180 * -1, Z180)</f>
        <v>1392</v>
      </c>
      <c r="I180" s="11">
        <f>IF(5 = Q180, AA180 * -1, AA180)</f>
        <v>1415</v>
      </c>
      <c r="J180" s="11">
        <f>IF(5 = Q180, AB180 * -1, AB180)</f>
        <v>965</v>
      </c>
      <c r="K180" s="11">
        <f>IF(5 = Q180, AC180 * -1, AC180)</f>
        <v>869</v>
      </c>
      <c r="L180" s="11">
        <f>IF(5 = Q180, AD180 * -1, AD180)</f>
        <v>247</v>
      </c>
      <c r="M180" s="11">
        <f>IF(5 = Q180, AE180 * -1, AE180)</f>
        <v>0</v>
      </c>
      <c r="N180" s="11">
        <f>IF(5 = Q180, AF180 * -1, AF180)</f>
        <v>1200</v>
      </c>
      <c r="O180" s="11">
        <f>IF(5 = Q180, AG180 * -1, AG180)</f>
        <v>10073</v>
      </c>
      <c r="Q180" s="9">
        <v>5</v>
      </c>
      <c r="R180" s="8" t="str">
        <f>R179</f>
        <v>1408 Casitas</v>
      </c>
      <c r="S180" s="8">
        <f>S179</f>
        <v>0</v>
      </c>
      <c r="T180" s="9">
        <f>T179</f>
        <v>0</v>
      </c>
      <c r="U180" s="10">
        <f t="shared" ref="U180:AG180" si="149">SUM(U177:U179)</f>
        <v>-741</v>
      </c>
      <c r="V180" s="10">
        <f t="shared" si="149"/>
        <v>-650</v>
      </c>
      <c r="W180" s="10">
        <f t="shared" si="149"/>
        <v>-1206</v>
      </c>
      <c r="X180" s="10">
        <f t="shared" si="149"/>
        <v>-1035</v>
      </c>
      <c r="Y180" s="10">
        <f t="shared" si="149"/>
        <v>-353</v>
      </c>
      <c r="Z180" s="10">
        <f t="shared" si="149"/>
        <v>-1392</v>
      </c>
      <c r="AA180" s="10">
        <f t="shared" si="149"/>
        <v>-1415</v>
      </c>
      <c r="AB180" s="10">
        <f t="shared" si="149"/>
        <v>-965</v>
      </c>
      <c r="AC180" s="10">
        <f t="shared" si="149"/>
        <v>-869</v>
      </c>
      <c r="AD180" s="10">
        <f t="shared" si="149"/>
        <v>-247</v>
      </c>
      <c r="AE180" s="10">
        <f t="shared" si="149"/>
        <v>0</v>
      </c>
      <c r="AF180" s="10">
        <f t="shared" si="149"/>
        <v>-1200</v>
      </c>
      <c r="AG180" s="10">
        <f t="shared" si="149"/>
        <v>-10073</v>
      </c>
    </row>
    <row r="182" spans="1:33" x14ac:dyDescent="0.3">
      <c r="B182" s="12" t="s">
        <v>113</v>
      </c>
      <c r="C182" s="11">
        <f>IF(5 = Q182, U182 * -1, U182)</f>
        <v>45622.01999999999</v>
      </c>
      <c r="D182" s="11">
        <f>IF(5 = Q182, V182 * -1, V182)</f>
        <v>40866.719999999994</v>
      </c>
      <c r="E182" s="11">
        <f>IF(5 = Q182, W182 * -1, W182)</f>
        <v>43128.790000000008</v>
      </c>
      <c r="F182" s="11">
        <f>IF(5 = Q182, X182 * -1, X182)</f>
        <v>56256.330000000009</v>
      </c>
      <c r="G182" s="11">
        <f>IF(5 = Q182, Y182 * -1, Y182)</f>
        <v>41814.42</v>
      </c>
      <c r="H182" s="11">
        <f>IF(5 = Q182, Z182 * -1, Z182)</f>
        <v>51993.650000000009</v>
      </c>
      <c r="I182" s="11">
        <f>IF(5 = Q182, AA182 * -1, AA182)</f>
        <v>43561.39</v>
      </c>
      <c r="J182" s="11">
        <f>IF(5 = Q182, AB182 * -1, AB182)</f>
        <v>43111.959999999992</v>
      </c>
      <c r="K182" s="11">
        <f>IF(5 = Q182, AC182 * -1, AC182)</f>
        <v>56212.299999999996</v>
      </c>
      <c r="L182" s="11">
        <f>IF(5 = Q182, AD182 * -1, AD182)</f>
        <v>46606.939999999995</v>
      </c>
      <c r="M182" s="11">
        <f>IF(5 = Q182, AE182 * -1, AE182)</f>
        <v>56842.68</v>
      </c>
      <c r="N182" s="11">
        <f>IF(5 = Q182, AF182 * -1, AF182)</f>
        <v>54212.639999999999</v>
      </c>
      <c r="O182" s="11">
        <f>IF(5 = Q182, AG182 * -1, AG182)</f>
        <v>580229.84000000008</v>
      </c>
      <c r="Q182" s="9">
        <v>5</v>
      </c>
      <c r="R182" s="8" t="str">
        <f>R179</f>
        <v>1408 Casitas</v>
      </c>
      <c r="S182" s="8">
        <f>S179</f>
        <v>0</v>
      </c>
      <c r="T182" s="9">
        <f>T179</f>
        <v>0</v>
      </c>
      <c r="U182" s="10">
        <f t="shared" ref="U182:AG182" si="150">SUM(U71:U77)+SUM(U82:U87)+SUM(U91:U93)+SUM(U97:U100)+SUM(U106:U112)+SUM(U116:U135)+SUM(U139:U145)+SUM(U149:U154)+SUM(U158:U173)+SUM(U177:U179)</f>
        <v>-45622.01999999999</v>
      </c>
      <c r="V182" s="10">
        <f t="shared" si="150"/>
        <v>-40866.719999999994</v>
      </c>
      <c r="W182" s="10">
        <f t="shared" si="150"/>
        <v>-43128.790000000008</v>
      </c>
      <c r="X182" s="10">
        <f t="shared" si="150"/>
        <v>-56256.330000000009</v>
      </c>
      <c r="Y182" s="10">
        <f t="shared" si="150"/>
        <v>-41814.42</v>
      </c>
      <c r="Z182" s="10">
        <f t="shared" si="150"/>
        <v>-51993.650000000009</v>
      </c>
      <c r="AA182" s="10">
        <f t="shared" si="150"/>
        <v>-43561.39</v>
      </c>
      <c r="AB182" s="10">
        <f t="shared" si="150"/>
        <v>-43111.959999999992</v>
      </c>
      <c r="AC182" s="10">
        <f t="shared" si="150"/>
        <v>-56212.299999999996</v>
      </c>
      <c r="AD182" s="10">
        <f t="shared" si="150"/>
        <v>-46606.939999999995</v>
      </c>
      <c r="AE182" s="10">
        <f t="shared" si="150"/>
        <v>-56842.68</v>
      </c>
      <c r="AF182" s="10">
        <f t="shared" si="150"/>
        <v>-54212.639999999999</v>
      </c>
      <c r="AG182" s="10">
        <f t="shared" si="150"/>
        <v>-580229.84000000008</v>
      </c>
    </row>
    <row r="184" spans="1:33" x14ac:dyDescent="0.3">
      <c r="A184" s="18" t="s">
        <v>283</v>
      </c>
    </row>
    <row r="185" spans="1:33" x14ac:dyDescent="0.3">
      <c r="A185" s="19" t="s">
        <v>284</v>
      </c>
    </row>
    <row r="186" spans="1:33" x14ac:dyDescent="0.3">
      <c r="A186" s="21" t="s">
        <v>285</v>
      </c>
      <c r="B186" s="14" t="s">
        <v>286</v>
      </c>
      <c r="C186" s="17">
        <v>8143.93</v>
      </c>
      <c r="D186" s="17">
        <v>6793.55</v>
      </c>
      <c r="E186" s="17">
        <v>4975.04</v>
      </c>
      <c r="F186" s="17">
        <v>5785.33</v>
      </c>
      <c r="G186" s="17">
        <v>8678.9</v>
      </c>
      <c r="H186" s="17">
        <v>5417.55</v>
      </c>
      <c r="I186" s="17">
        <v>6021.57</v>
      </c>
      <c r="J186" s="17">
        <v>5868.25</v>
      </c>
      <c r="K186" s="17">
        <v>5500</v>
      </c>
      <c r="L186" s="17">
        <v>5477.15</v>
      </c>
      <c r="M186" s="17">
        <v>5488.9</v>
      </c>
      <c r="N186" s="17">
        <v>6155.99</v>
      </c>
      <c r="O186" s="17">
        <v>74306.16</v>
      </c>
      <c r="Q186" s="15">
        <v>5</v>
      </c>
      <c r="R186" s="14" t="s">
        <v>1</v>
      </c>
      <c r="U186" s="16">
        <f>IF(5 = Q186, C186 * -1, C186)</f>
        <v>-8143.93</v>
      </c>
      <c r="V186" s="16">
        <f>IF(5 = Q186, D186 * -1, D186)</f>
        <v>-6793.55</v>
      </c>
      <c r="W186" s="16">
        <f>IF(5 = Q186, E186 * -1, E186)</f>
        <v>-4975.04</v>
      </c>
      <c r="X186" s="16">
        <f>IF(5 = Q186, F186 * -1, F186)</f>
        <v>-5785.33</v>
      </c>
      <c r="Y186" s="16">
        <f>IF(5 = Q186, G186 * -1, G186)</f>
        <v>-8678.9</v>
      </c>
      <c r="Z186" s="16">
        <f>IF(5 = Q186, H186 * -1, H186)</f>
        <v>-5417.55</v>
      </c>
      <c r="AA186" s="16">
        <f>IF(5 = Q186, I186 * -1, I186)</f>
        <v>-6021.57</v>
      </c>
      <c r="AB186" s="16">
        <f>IF(5 = Q186, J186 * -1, J186)</f>
        <v>-5868.25</v>
      </c>
      <c r="AC186" s="16">
        <f>IF(5 = Q186, K186 * -1, K186)</f>
        <v>-5500</v>
      </c>
      <c r="AD186" s="16">
        <f>IF(5 = Q186, L186 * -1, L186)</f>
        <v>-5477.15</v>
      </c>
      <c r="AE186" s="16">
        <f>IF(5 = Q186, M186 * -1, M186)</f>
        <v>-5488.9</v>
      </c>
      <c r="AF186" s="16">
        <f>IF(5 = Q186, N186 * -1, N186)</f>
        <v>-6155.99</v>
      </c>
      <c r="AG186" s="16">
        <f>IF(5 = Q186, O186 * -1, O186)</f>
        <v>-74306.16</v>
      </c>
    </row>
    <row r="187" spans="1:33" x14ac:dyDescent="0.3">
      <c r="B187" s="12" t="s">
        <v>284</v>
      </c>
      <c r="C187" s="11">
        <f>IF(5 = Q187, U187 * -1, U187)</f>
        <v>8143.93</v>
      </c>
      <c r="D187" s="11">
        <f>IF(5 = Q187, V187 * -1, V187)</f>
        <v>6793.55</v>
      </c>
      <c r="E187" s="11">
        <f>IF(5 = Q187, W187 * -1, W187)</f>
        <v>4975.04</v>
      </c>
      <c r="F187" s="11">
        <f>IF(5 = Q187, X187 * -1, X187)</f>
        <v>5785.33</v>
      </c>
      <c r="G187" s="11">
        <f>IF(5 = Q187, Y187 * -1, Y187)</f>
        <v>8678.9</v>
      </c>
      <c r="H187" s="11">
        <f>IF(5 = Q187, Z187 * -1, Z187)</f>
        <v>5417.55</v>
      </c>
      <c r="I187" s="11">
        <f>IF(5 = Q187, AA187 * -1, AA187)</f>
        <v>6021.57</v>
      </c>
      <c r="J187" s="11">
        <f>IF(5 = Q187, AB187 * -1, AB187)</f>
        <v>5868.25</v>
      </c>
      <c r="K187" s="11">
        <f>IF(5 = Q187, AC187 * -1, AC187)</f>
        <v>5500</v>
      </c>
      <c r="L187" s="11">
        <f>IF(5 = Q187, AD187 * -1, AD187)</f>
        <v>5477.15</v>
      </c>
      <c r="M187" s="11">
        <f>IF(5 = Q187, AE187 * -1, AE187)</f>
        <v>5488.9</v>
      </c>
      <c r="N187" s="11">
        <f>IF(5 = Q187, AF187 * -1, AF187)</f>
        <v>6155.99</v>
      </c>
      <c r="O187" s="11">
        <f>IF(5 = Q187, AG187 * -1, AG187)</f>
        <v>74306.16</v>
      </c>
      <c r="Q187" s="9">
        <v>5</v>
      </c>
      <c r="R187" s="8" t="str">
        <f>R186</f>
        <v>1408 Casitas</v>
      </c>
      <c r="S187" s="8">
        <f>S186</f>
        <v>0</v>
      </c>
      <c r="T187" s="9">
        <f>T186</f>
        <v>0</v>
      </c>
      <c r="U187" s="10">
        <f t="shared" ref="U187:AG187" si="151">SUM(U186:U186)</f>
        <v>-8143.93</v>
      </c>
      <c r="V187" s="10">
        <f t="shared" si="151"/>
        <v>-6793.55</v>
      </c>
      <c r="W187" s="10">
        <f t="shared" si="151"/>
        <v>-4975.04</v>
      </c>
      <c r="X187" s="10">
        <f t="shared" si="151"/>
        <v>-5785.33</v>
      </c>
      <c r="Y187" s="10">
        <f t="shared" si="151"/>
        <v>-8678.9</v>
      </c>
      <c r="Z187" s="10">
        <f t="shared" si="151"/>
        <v>-5417.55</v>
      </c>
      <c r="AA187" s="10">
        <f t="shared" si="151"/>
        <v>-6021.57</v>
      </c>
      <c r="AB187" s="10">
        <f t="shared" si="151"/>
        <v>-5868.25</v>
      </c>
      <c r="AC187" s="10">
        <f t="shared" si="151"/>
        <v>-5500</v>
      </c>
      <c r="AD187" s="10">
        <f t="shared" si="151"/>
        <v>-5477.15</v>
      </c>
      <c r="AE187" s="10">
        <f t="shared" si="151"/>
        <v>-5488.9</v>
      </c>
      <c r="AF187" s="10">
        <f t="shared" si="151"/>
        <v>-6155.99</v>
      </c>
      <c r="AG187" s="10">
        <f t="shared" si="151"/>
        <v>-74306.16</v>
      </c>
    </row>
    <row r="189" spans="1:33" x14ac:dyDescent="0.3">
      <c r="A189" s="19" t="s">
        <v>287</v>
      </c>
    </row>
    <row r="190" spans="1:33" x14ac:dyDescent="0.3">
      <c r="A190" s="21" t="s">
        <v>288</v>
      </c>
      <c r="B190" s="14" t="s">
        <v>289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15</v>
      </c>
      <c r="O190" s="17">
        <v>15</v>
      </c>
      <c r="Q190" s="15">
        <v>5</v>
      </c>
      <c r="R190" s="14" t="s">
        <v>1</v>
      </c>
      <c r="U190" s="16">
        <f>IF(5 = Q190, C190 * -1, C190)</f>
        <v>0</v>
      </c>
      <c r="V190" s="16">
        <f>IF(5 = Q190, D190 * -1, D190)</f>
        <v>0</v>
      </c>
      <c r="W190" s="16">
        <f>IF(5 = Q190, E190 * -1, E190)</f>
        <v>0</v>
      </c>
      <c r="X190" s="16">
        <f>IF(5 = Q190, F190 * -1, F190)</f>
        <v>0</v>
      </c>
      <c r="Y190" s="16">
        <f>IF(5 = Q190, G190 * -1, G190)</f>
        <v>0</v>
      </c>
      <c r="Z190" s="16">
        <f>IF(5 = Q190, H190 * -1, H190)</f>
        <v>0</v>
      </c>
      <c r="AA190" s="16">
        <f>IF(5 = Q190, I190 * -1, I190)</f>
        <v>0</v>
      </c>
      <c r="AB190" s="16">
        <f>IF(5 = Q190, J190 * -1, J190)</f>
        <v>0</v>
      </c>
      <c r="AC190" s="16">
        <f>IF(5 = Q190, K190 * -1, K190)</f>
        <v>0</v>
      </c>
      <c r="AD190" s="16">
        <f>IF(5 = Q190, L190 * -1, L190)</f>
        <v>0</v>
      </c>
      <c r="AE190" s="16">
        <f>IF(5 = Q190, M190 * -1, M190)</f>
        <v>0</v>
      </c>
      <c r="AF190" s="16">
        <f>IF(5 = Q190, N190 * -1, N190)</f>
        <v>-15</v>
      </c>
      <c r="AG190" s="16">
        <f>IF(5 = Q190, O190 * -1, O190)</f>
        <v>-15</v>
      </c>
    </row>
    <row r="191" spans="1:33" x14ac:dyDescent="0.3">
      <c r="A191" s="21" t="s">
        <v>290</v>
      </c>
      <c r="B191" s="14" t="s">
        <v>291</v>
      </c>
      <c r="C191" s="17">
        <v>4709.16</v>
      </c>
      <c r="D191" s="17">
        <v>4709.16</v>
      </c>
      <c r="E191" s="17">
        <v>4709.16</v>
      </c>
      <c r="F191" s="17">
        <v>4709.16</v>
      </c>
      <c r="G191" s="17">
        <v>4709.16</v>
      </c>
      <c r="H191" s="17">
        <v>4709.16</v>
      </c>
      <c r="I191" s="17">
        <v>4709.16</v>
      </c>
      <c r="J191" s="17">
        <v>4709.16</v>
      </c>
      <c r="K191" s="17">
        <v>4709.16</v>
      </c>
      <c r="L191" s="17">
        <v>5202.1400000000003</v>
      </c>
      <c r="M191" s="17">
        <v>6107.14</v>
      </c>
      <c r="N191" s="17">
        <v>5202.1400000000003</v>
      </c>
      <c r="O191" s="17">
        <v>58893.86</v>
      </c>
      <c r="Q191" s="15">
        <v>5</v>
      </c>
      <c r="R191" s="14" t="s">
        <v>1</v>
      </c>
      <c r="U191" s="16">
        <f>IF(5 = Q191, C191 * -1, C191)</f>
        <v>-4709.16</v>
      </c>
      <c r="V191" s="16">
        <f>IF(5 = Q191, D191 * -1, D191)</f>
        <v>-4709.16</v>
      </c>
      <c r="W191" s="16">
        <f>IF(5 = Q191, E191 * -1, E191)</f>
        <v>-4709.16</v>
      </c>
      <c r="X191" s="16">
        <f>IF(5 = Q191, F191 * -1, F191)</f>
        <v>-4709.16</v>
      </c>
      <c r="Y191" s="16">
        <f>IF(5 = Q191, G191 * -1, G191)</f>
        <v>-4709.16</v>
      </c>
      <c r="Z191" s="16">
        <f>IF(5 = Q191, H191 * -1, H191)</f>
        <v>-4709.16</v>
      </c>
      <c r="AA191" s="16">
        <f>IF(5 = Q191, I191 * -1, I191)</f>
        <v>-4709.16</v>
      </c>
      <c r="AB191" s="16">
        <f>IF(5 = Q191, J191 * -1, J191)</f>
        <v>-4709.16</v>
      </c>
      <c r="AC191" s="16">
        <f>IF(5 = Q191, K191 * -1, K191)</f>
        <v>-4709.16</v>
      </c>
      <c r="AD191" s="16">
        <f>IF(5 = Q191, L191 * -1, L191)</f>
        <v>-5202.1400000000003</v>
      </c>
      <c r="AE191" s="16">
        <f>IF(5 = Q191, M191 * -1, M191)</f>
        <v>-6107.14</v>
      </c>
      <c r="AF191" s="16">
        <f>IF(5 = Q191, N191 * -1, N191)</f>
        <v>-5202.1400000000003</v>
      </c>
      <c r="AG191" s="16">
        <f>IF(5 = Q191, O191 * -1, O191)</f>
        <v>-58893.86</v>
      </c>
    </row>
    <row r="192" spans="1:33" x14ac:dyDescent="0.3">
      <c r="A192" s="21" t="s">
        <v>292</v>
      </c>
      <c r="B192" s="14" t="s">
        <v>293</v>
      </c>
      <c r="C192" s="17">
        <v>2055</v>
      </c>
      <c r="D192" s="17">
        <v>2055</v>
      </c>
      <c r="E192" s="17">
        <v>2285</v>
      </c>
      <c r="F192" s="17">
        <v>2250</v>
      </c>
      <c r="G192" s="17">
        <v>2250</v>
      </c>
      <c r="H192" s="17">
        <v>2400</v>
      </c>
      <c r="I192" s="17">
        <v>2340</v>
      </c>
      <c r="J192" s="17">
        <v>2325</v>
      </c>
      <c r="K192" s="17">
        <v>2457.84</v>
      </c>
      <c r="L192" s="17">
        <v>1530</v>
      </c>
      <c r="M192" s="17">
        <v>1950</v>
      </c>
      <c r="N192" s="17">
        <v>-3255</v>
      </c>
      <c r="O192" s="17">
        <v>20642.84</v>
      </c>
      <c r="Q192" s="15">
        <v>5</v>
      </c>
      <c r="R192" s="14" t="s">
        <v>1</v>
      </c>
      <c r="U192" s="16">
        <f>IF(5 = Q192, C192 * -1, C192)</f>
        <v>-2055</v>
      </c>
      <c r="V192" s="16">
        <f>IF(5 = Q192, D192 * -1, D192)</f>
        <v>-2055</v>
      </c>
      <c r="W192" s="16">
        <f>IF(5 = Q192, E192 * -1, E192)</f>
        <v>-2285</v>
      </c>
      <c r="X192" s="16">
        <f>IF(5 = Q192, F192 * -1, F192)</f>
        <v>-2250</v>
      </c>
      <c r="Y192" s="16">
        <f>IF(5 = Q192, G192 * -1, G192)</f>
        <v>-2250</v>
      </c>
      <c r="Z192" s="16">
        <f>IF(5 = Q192, H192 * -1, H192)</f>
        <v>-2400</v>
      </c>
      <c r="AA192" s="16">
        <f>IF(5 = Q192, I192 * -1, I192)</f>
        <v>-2340</v>
      </c>
      <c r="AB192" s="16">
        <f>IF(5 = Q192, J192 * -1, J192)</f>
        <v>-2325</v>
      </c>
      <c r="AC192" s="16">
        <f>IF(5 = Q192, K192 * -1, K192)</f>
        <v>-2457.84</v>
      </c>
      <c r="AD192" s="16">
        <f>IF(5 = Q192, L192 * -1, L192)</f>
        <v>-1530</v>
      </c>
      <c r="AE192" s="16">
        <f>IF(5 = Q192, M192 * -1, M192)</f>
        <v>-1950</v>
      </c>
      <c r="AF192" s="16">
        <f>IF(5 = Q192, N192 * -1, N192)</f>
        <v>3255</v>
      </c>
      <c r="AG192" s="16">
        <f>IF(5 = Q192, O192 * -1, O192)</f>
        <v>-20642.84</v>
      </c>
    </row>
    <row r="193" spans="1:33" x14ac:dyDescent="0.3">
      <c r="B193" s="12" t="s">
        <v>287</v>
      </c>
      <c r="C193" s="11">
        <f>IF(5 = Q193, U193 * -1, U193)</f>
        <v>6764.16</v>
      </c>
      <c r="D193" s="11">
        <f>IF(5 = Q193, V193 * -1, V193)</f>
        <v>6764.16</v>
      </c>
      <c r="E193" s="11">
        <f>IF(5 = Q193, W193 * -1, W193)</f>
        <v>6994.16</v>
      </c>
      <c r="F193" s="11">
        <f>IF(5 = Q193, X193 * -1, X193)</f>
        <v>6959.16</v>
      </c>
      <c r="G193" s="11">
        <f>IF(5 = Q193, Y193 * -1, Y193)</f>
        <v>6959.16</v>
      </c>
      <c r="H193" s="11">
        <f>IF(5 = Q193, Z193 * -1, Z193)</f>
        <v>7109.16</v>
      </c>
      <c r="I193" s="11">
        <f>IF(5 = Q193, AA193 * -1, AA193)</f>
        <v>7049.16</v>
      </c>
      <c r="J193" s="11">
        <f>IF(5 = Q193, AB193 * -1, AB193)</f>
        <v>7034.16</v>
      </c>
      <c r="K193" s="11">
        <f>IF(5 = Q193, AC193 * -1, AC193)</f>
        <v>7167</v>
      </c>
      <c r="L193" s="11">
        <f>IF(5 = Q193, AD193 * -1, AD193)</f>
        <v>6732.14</v>
      </c>
      <c r="M193" s="11">
        <f>IF(5 = Q193, AE193 * -1, AE193)</f>
        <v>8057.14</v>
      </c>
      <c r="N193" s="11">
        <f>IF(5 = Q193, AF193 * -1, AF193)</f>
        <v>1962.1400000000003</v>
      </c>
      <c r="O193" s="11">
        <f>IF(5 = Q193, AG193 * -1, AG193)</f>
        <v>79551.7</v>
      </c>
      <c r="Q193" s="9">
        <v>5</v>
      </c>
      <c r="R193" s="8" t="str">
        <f>R192</f>
        <v>1408 Casitas</v>
      </c>
      <c r="S193" s="8">
        <f>S192</f>
        <v>0</v>
      </c>
      <c r="T193" s="9">
        <f>T192</f>
        <v>0</v>
      </c>
      <c r="U193" s="10">
        <f t="shared" ref="U193:AG193" si="152">SUM(U190:U192)</f>
        <v>-6764.16</v>
      </c>
      <c r="V193" s="10">
        <f t="shared" si="152"/>
        <v>-6764.16</v>
      </c>
      <c r="W193" s="10">
        <f t="shared" si="152"/>
        <v>-6994.16</v>
      </c>
      <c r="X193" s="10">
        <f t="shared" si="152"/>
        <v>-6959.16</v>
      </c>
      <c r="Y193" s="10">
        <f t="shared" si="152"/>
        <v>-6959.16</v>
      </c>
      <c r="Z193" s="10">
        <f t="shared" si="152"/>
        <v>-7109.16</v>
      </c>
      <c r="AA193" s="10">
        <f t="shared" si="152"/>
        <v>-7049.16</v>
      </c>
      <c r="AB193" s="10">
        <f t="shared" si="152"/>
        <v>-7034.16</v>
      </c>
      <c r="AC193" s="10">
        <f t="shared" si="152"/>
        <v>-7167</v>
      </c>
      <c r="AD193" s="10">
        <f t="shared" si="152"/>
        <v>-6732.14</v>
      </c>
      <c r="AE193" s="10">
        <f t="shared" si="152"/>
        <v>-8057.14</v>
      </c>
      <c r="AF193" s="10">
        <f t="shared" si="152"/>
        <v>-1962.1400000000003</v>
      </c>
      <c r="AG193" s="10">
        <f t="shared" si="152"/>
        <v>-79551.7</v>
      </c>
    </row>
    <row r="195" spans="1:33" x14ac:dyDescent="0.3">
      <c r="A195" s="19" t="s">
        <v>294</v>
      </c>
    </row>
    <row r="196" spans="1:33" x14ac:dyDescent="0.3">
      <c r="A196" s="21" t="s">
        <v>295</v>
      </c>
      <c r="B196" s="14" t="s">
        <v>296</v>
      </c>
      <c r="C196" s="17">
        <v>7539.23</v>
      </c>
      <c r="D196" s="17">
        <v>7539.23</v>
      </c>
      <c r="E196" s="17">
        <v>7539.23</v>
      </c>
      <c r="F196" s="17">
        <v>7539.23</v>
      </c>
      <c r="G196" s="17">
        <v>7916</v>
      </c>
      <c r="H196" s="17">
        <v>7916</v>
      </c>
      <c r="I196" s="17">
        <v>7916</v>
      </c>
      <c r="J196" s="17">
        <v>7916</v>
      </c>
      <c r="K196" s="17">
        <v>7916</v>
      </c>
      <c r="L196" s="17">
        <v>7916</v>
      </c>
      <c r="M196" s="17">
        <v>7916</v>
      </c>
      <c r="N196" s="17">
        <v>7916</v>
      </c>
      <c r="O196" s="17">
        <v>93484.92</v>
      </c>
      <c r="Q196" s="15">
        <v>5</v>
      </c>
      <c r="R196" s="14" t="s">
        <v>1</v>
      </c>
      <c r="U196" s="16">
        <f>IF(5 = Q196, C196 * -1, C196)</f>
        <v>-7539.23</v>
      </c>
      <c r="V196" s="16">
        <f>IF(5 = Q196, D196 * -1, D196)</f>
        <v>-7539.23</v>
      </c>
      <c r="W196" s="16">
        <f>IF(5 = Q196, E196 * -1, E196)</f>
        <v>-7539.23</v>
      </c>
      <c r="X196" s="16">
        <f>IF(5 = Q196, F196 * -1, F196)</f>
        <v>-7539.23</v>
      </c>
      <c r="Y196" s="16">
        <f>IF(5 = Q196, G196 * -1, G196)</f>
        <v>-7916</v>
      </c>
      <c r="Z196" s="16">
        <f>IF(5 = Q196, H196 * -1, H196)</f>
        <v>-7916</v>
      </c>
      <c r="AA196" s="16">
        <f>IF(5 = Q196, I196 * -1, I196)</f>
        <v>-7916</v>
      </c>
      <c r="AB196" s="16">
        <f>IF(5 = Q196, J196 * -1, J196)</f>
        <v>-7916</v>
      </c>
      <c r="AC196" s="16">
        <f>IF(5 = Q196, K196 * -1, K196)</f>
        <v>-7916</v>
      </c>
      <c r="AD196" s="16">
        <f>IF(5 = Q196, L196 * -1, L196)</f>
        <v>-7916</v>
      </c>
      <c r="AE196" s="16">
        <f>IF(5 = Q196, M196 * -1, M196)</f>
        <v>-7916</v>
      </c>
      <c r="AF196" s="16">
        <f>IF(5 = Q196, N196 * -1, N196)</f>
        <v>-7916</v>
      </c>
      <c r="AG196" s="16">
        <f>IF(5 = Q196, O196 * -1, O196)</f>
        <v>-93484.92</v>
      </c>
    </row>
    <row r="197" spans="1:33" x14ac:dyDescent="0.3">
      <c r="B197" s="12" t="s">
        <v>294</v>
      </c>
      <c r="C197" s="11">
        <f>IF(5 = Q197, U197 * -1, U197)</f>
        <v>7539.23</v>
      </c>
      <c r="D197" s="11">
        <f>IF(5 = Q197, V197 * -1, V197)</f>
        <v>7539.23</v>
      </c>
      <c r="E197" s="11">
        <f>IF(5 = Q197, W197 * -1, W197)</f>
        <v>7539.23</v>
      </c>
      <c r="F197" s="11">
        <f>IF(5 = Q197, X197 * -1, X197)</f>
        <v>7539.23</v>
      </c>
      <c r="G197" s="11">
        <f>IF(5 = Q197, Y197 * -1, Y197)</f>
        <v>7916</v>
      </c>
      <c r="H197" s="11">
        <f>IF(5 = Q197, Z197 * -1, Z197)</f>
        <v>7916</v>
      </c>
      <c r="I197" s="11">
        <f>IF(5 = Q197, AA197 * -1, AA197)</f>
        <v>7916</v>
      </c>
      <c r="J197" s="11">
        <f>IF(5 = Q197, AB197 * -1, AB197)</f>
        <v>7916</v>
      </c>
      <c r="K197" s="11">
        <f>IF(5 = Q197, AC197 * -1, AC197)</f>
        <v>7916</v>
      </c>
      <c r="L197" s="11">
        <f>IF(5 = Q197, AD197 * -1, AD197)</f>
        <v>7916</v>
      </c>
      <c r="M197" s="11">
        <f>IF(5 = Q197, AE197 * -1, AE197)</f>
        <v>7916</v>
      </c>
      <c r="N197" s="11">
        <f>IF(5 = Q197, AF197 * -1, AF197)</f>
        <v>7916</v>
      </c>
      <c r="O197" s="11">
        <f>IF(5 = Q197, AG197 * -1, AG197)</f>
        <v>93484.92</v>
      </c>
      <c r="Q197" s="9">
        <v>5</v>
      </c>
      <c r="R197" s="8" t="str">
        <f>R196</f>
        <v>1408 Casitas</v>
      </c>
      <c r="S197" s="8">
        <f>S196</f>
        <v>0</v>
      </c>
      <c r="T197" s="9">
        <f>T196</f>
        <v>0</v>
      </c>
      <c r="U197" s="10">
        <f t="shared" ref="U197:AG197" si="153">SUM(U196:U196)</f>
        <v>-7539.23</v>
      </c>
      <c r="V197" s="10">
        <f t="shared" si="153"/>
        <v>-7539.23</v>
      </c>
      <c r="W197" s="10">
        <f t="shared" si="153"/>
        <v>-7539.23</v>
      </c>
      <c r="X197" s="10">
        <f t="shared" si="153"/>
        <v>-7539.23</v>
      </c>
      <c r="Y197" s="10">
        <f t="shared" si="153"/>
        <v>-7916</v>
      </c>
      <c r="Z197" s="10">
        <f t="shared" si="153"/>
        <v>-7916</v>
      </c>
      <c r="AA197" s="10">
        <f t="shared" si="153"/>
        <v>-7916</v>
      </c>
      <c r="AB197" s="10">
        <f t="shared" si="153"/>
        <v>-7916</v>
      </c>
      <c r="AC197" s="10">
        <f t="shared" si="153"/>
        <v>-7916</v>
      </c>
      <c r="AD197" s="10">
        <f t="shared" si="153"/>
        <v>-7916</v>
      </c>
      <c r="AE197" s="10">
        <f t="shared" si="153"/>
        <v>-7916</v>
      </c>
      <c r="AF197" s="10">
        <f t="shared" si="153"/>
        <v>-7916</v>
      </c>
      <c r="AG197" s="10">
        <f t="shared" si="153"/>
        <v>-93484.92</v>
      </c>
    </row>
    <row r="199" spans="1:33" x14ac:dyDescent="0.3">
      <c r="B199" s="12" t="s">
        <v>283</v>
      </c>
      <c r="C199" s="11">
        <f>IF(5 = Q199, U199 * -1, U199)</f>
        <v>22447.32</v>
      </c>
      <c r="D199" s="11">
        <f>IF(5 = Q199, V199 * -1, V199)</f>
        <v>21096.94</v>
      </c>
      <c r="E199" s="11">
        <f>IF(5 = Q199, W199 * -1, W199)</f>
        <v>19508.43</v>
      </c>
      <c r="F199" s="11">
        <f>IF(5 = Q199, X199 * -1, X199)</f>
        <v>20283.72</v>
      </c>
      <c r="G199" s="11">
        <f>IF(5 = Q199, Y199 * -1, Y199)</f>
        <v>23554.059999999998</v>
      </c>
      <c r="H199" s="11">
        <f>IF(5 = Q199, Z199 * -1, Z199)</f>
        <v>20442.71</v>
      </c>
      <c r="I199" s="11">
        <f>IF(5 = Q199, AA199 * -1, AA199)</f>
        <v>20986.73</v>
      </c>
      <c r="J199" s="11">
        <f>IF(5 = Q199, AB199 * -1, AB199)</f>
        <v>20818.41</v>
      </c>
      <c r="K199" s="11">
        <f>IF(5 = Q199, AC199 * -1, AC199)</f>
        <v>20583</v>
      </c>
      <c r="L199" s="11">
        <f>IF(5 = Q199, AD199 * -1, AD199)</f>
        <v>20125.29</v>
      </c>
      <c r="M199" s="11">
        <f>IF(5 = Q199, AE199 * -1, AE199)</f>
        <v>21462.04</v>
      </c>
      <c r="N199" s="11">
        <f>IF(5 = Q199, AF199 * -1, AF199)</f>
        <v>16034.130000000001</v>
      </c>
      <c r="O199" s="11">
        <f>IF(5 = Q199, AG199 * -1, AG199)</f>
        <v>247342.77999999997</v>
      </c>
      <c r="Q199" s="9">
        <v>5</v>
      </c>
      <c r="R199" s="8" t="str">
        <f>R196</f>
        <v>1408 Casitas</v>
      </c>
      <c r="S199" s="8">
        <f>S196</f>
        <v>0</v>
      </c>
      <c r="T199" s="9">
        <f>T196</f>
        <v>0</v>
      </c>
      <c r="U199" s="10">
        <f t="shared" ref="U199:AG199" si="154">SUM(U186:U186)+SUM(U190:U192)+SUM(U196:U196)</f>
        <v>-22447.32</v>
      </c>
      <c r="V199" s="10">
        <f t="shared" si="154"/>
        <v>-21096.94</v>
      </c>
      <c r="W199" s="10">
        <f t="shared" si="154"/>
        <v>-19508.43</v>
      </c>
      <c r="X199" s="10">
        <f t="shared" si="154"/>
        <v>-20283.72</v>
      </c>
      <c r="Y199" s="10">
        <f t="shared" si="154"/>
        <v>-23554.059999999998</v>
      </c>
      <c r="Z199" s="10">
        <f t="shared" si="154"/>
        <v>-20442.71</v>
      </c>
      <c r="AA199" s="10">
        <f t="shared" si="154"/>
        <v>-20986.73</v>
      </c>
      <c r="AB199" s="10">
        <f t="shared" si="154"/>
        <v>-20818.41</v>
      </c>
      <c r="AC199" s="10">
        <f t="shared" si="154"/>
        <v>-20583</v>
      </c>
      <c r="AD199" s="10">
        <f t="shared" si="154"/>
        <v>-20125.29</v>
      </c>
      <c r="AE199" s="10">
        <f t="shared" si="154"/>
        <v>-21462.04</v>
      </c>
      <c r="AF199" s="10">
        <f t="shared" si="154"/>
        <v>-16034.130000000001</v>
      </c>
      <c r="AG199" s="10">
        <f t="shared" si="154"/>
        <v>-247342.77999999997</v>
      </c>
    </row>
    <row r="201" spans="1:33" x14ac:dyDescent="0.3">
      <c r="B201" s="12" t="s">
        <v>112</v>
      </c>
      <c r="C201" s="11">
        <f>IF(5 = Q201, U201 * -1, U201)</f>
        <v>68069.339999999982</v>
      </c>
      <c r="D201" s="11">
        <f>IF(5 = Q201, V201 * -1, V201)</f>
        <v>61963.659999999989</v>
      </c>
      <c r="E201" s="11">
        <f>IF(5 = Q201, W201 * -1, W201)</f>
        <v>62637.22</v>
      </c>
      <c r="F201" s="11">
        <f>IF(5 = Q201, X201 * -1, X201)</f>
        <v>76540.05</v>
      </c>
      <c r="G201" s="11">
        <f>IF(5 = Q201, Y201 * -1, Y201)</f>
        <v>65368.479999999996</v>
      </c>
      <c r="H201" s="11">
        <f>IF(5 = Q201, Z201 * -1, Z201)</f>
        <v>72436.360000000015</v>
      </c>
      <c r="I201" s="11">
        <f>IF(5 = Q201, AA201 * -1, AA201)</f>
        <v>64548.119999999995</v>
      </c>
      <c r="J201" s="11">
        <f>IF(5 = Q201, AB201 * -1, AB201)</f>
        <v>63930.369999999995</v>
      </c>
      <c r="K201" s="11">
        <f>IF(5 = Q201, AC201 * -1, AC201)</f>
        <v>76795.299999999988</v>
      </c>
      <c r="L201" s="11">
        <f>IF(5 = Q201, AD201 * -1, AD201)</f>
        <v>66732.23</v>
      </c>
      <c r="M201" s="11">
        <f>IF(5 = Q201, AE201 * -1, AE201)</f>
        <v>78304.72</v>
      </c>
      <c r="N201" s="11">
        <f>IF(5 = Q201, AF201 * -1, AF201)</f>
        <v>70246.76999999999</v>
      </c>
      <c r="O201" s="11">
        <f>IF(5 = Q201, AG201 * -1, AG201)</f>
        <v>827572.62000000011</v>
      </c>
      <c r="Q201" s="9">
        <v>5</v>
      </c>
      <c r="R201" s="8" t="str">
        <f>R196</f>
        <v>1408 Casitas</v>
      </c>
      <c r="S201" s="8">
        <f>S196</f>
        <v>0</v>
      </c>
      <c r="T201" s="9">
        <f>T196</f>
        <v>0</v>
      </c>
      <c r="U201" s="10">
        <f t="shared" ref="U201:AG201" si="155">SUM(U71:U77)+SUM(U82:U87)+SUM(U91:U93)+SUM(U97:U100)+SUM(U106:U112)+SUM(U116:U135)+SUM(U139:U145)+SUM(U149:U154)+SUM(U158:U173)+SUM(U177:U179)+SUM(U186:U186)+SUM(U190:U192)+SUM(U196:U196)</f>
        <v>-68069.339999999982</v>
      </c>
      <c r="V201" s="10">
        <f t="shared" si="155"/>
        <v>-61963.659999999989</v>
      </c>
      <c r="W201" s="10">
        <f t="shared" si="155"/>
        <v>-62637.22</v>
      </c>
      <c r="X201" s="10">
        <f t="shared" si="155"/>
        <v>-76540.05</v>
      </c>
      <c r="Y201" s="10">
        <f t="shared" si="155"/>
        <v>-65368.479999999996</v>
      </c>
      <c r="Z201" s="10">
        <f t="shared" si="155"/>
        <v>-72436.360000000015</v>
      </c>
      <c r="AA201" s="10">
        <f t="shared" si="155"/>
        <v>-64548.119999999995</v>
      </c>
      <c r="AB201" s="10">
        <f t="shared" si="155"/>
        <v>-63930.369999999995</v>
      </c>
      <c r="AC201" s="10">
        <f t="shared" si="155"/>
        <v>-76795.299999999988</v>
      </c>
      <c r="AD201" s="10">
        <f t="shared" si="155"/>
        <v>-66732.23</v>
      </c>
      <c r="AE201" s="10">
        <f t="shared" si="155"/>
        <v>-78304.72</v>
      </c>
      <c r="AF201" s="10">
        <f t="shared" si="155"/>
        <v>-70246.76999999999</v>
      </c>
      <c r="AG201" s="10">
        <f t="shared" si="155"/>
        <v>-827572.62000000011</v>
      </c>
    </row>
    <row r="203" spans="1:33" x14ac:dyDescent="0.3">
      <c r="B203" s="12" t="s">
        <v>297</v>
      </c>
      <c r="C203" s="11">
        <f>IF(5 = Q203, U203 * -1, U203)</f>
        <v>140937.93000000002</v>
      </c>
      <c r="D203" s="11">
        <f>IF(5 = Q203, V203 * -1, V203)</f>
        <v>152683.34000000003</v>
      </c>
      <c r="E203" s="11">
        <f>IF(5 = Q203, W203 * -1, W203)</f>
        <v>151055.38999999996</v>
      </c>
      <c r="F203" s="11">
        <f>IF(5 = Q203, X203 * -1, X203)</f>
        <v>135005.01999999999</v>
      </c>
      <c r="G203" s="11">
        <f>IF(5 = Q203, Y203 * -1, Y203)</f>
        <v>149970.23000000001</v>
      </c>
      <c r="H203" s="11">
        <f>IF(5 = Q203, Z203 * -1, Z203)</f>
        <v>142450.57999999999</v>
      </c>
      <c r="I203" s="11">
        <f>IF(5 = Q203, AA203 * -1, AA203)</f>
        <v>153632.17000000004</v>
      </c>
      <c r="J203" s="11">
        <f>IF(5 = Q203, AB203 * -1, AB203)</f>
        <v>170462.34999999995</v>
      </c>
      <c r="K203" s="11">
        <f>IF(5 = Q203, AC203 * -1, AC203)</f>
        <v>147682.36000000002</v>
      </c>
      <c r="L203" s="11">
        <f>IF(5 = Q203, AD203 * -1, AD203)</f>
        <v>150339.37000000002</v>
      </c>
      <c r="M203" s="11">
        <f>IF(5 = Q203, AE203 * -1, AE203)</f>
        <v>163063.91999999995</v>
      </c>
      <c r="N203" s="11">
        <f>IF(5 = Q203, AF203 * -1, AF203)</f>
        <v>167013.87000000002</v>
      </c>
      <c r="O203" s="11">
        <f>IF(5 = Q203, AG203 * -1, AG203)</f>
        <v>1824296.5300000012</v>
      </c>
      <c r="Q203" s="9">
        <v>4</v>
      </c>
      <c r="R203" s="8" t="str">
        <f>R196</f>
        <v>1408 Casitas</v>
      </c>
      <c r="S203" s="8">
        <f>S196</f>
        <v>0</v>
      </c>
      <c r="T203" s="9">
        <f>T196</f>
        <v>0</v>
      </c>
      <c r="U203" s="10">
        <f t="shared" ref="U203:AG203" si="156">SUM(U11:U12)+SUM(U16:U20)+SUM(U27:U33)+SUM(U37:U44)+SUM(U48:U53)+SUM(U57:U61)+SUM(U71:U77)+SUM(U82:U87)+SUM(U91:U93)+SUM(U97:U100)+SUM(U106:U112)+SUM(U116:U135)+SUM(U139:U145)+SUM(U149:U154)+SUM(U158:U173)+SUM(U177:U179)+SUM(U186:U186)+SUM(U190:U192)+SUM(U196:U196)</f>
        <v>140937.93000000002</v>
      </c>
      <c r="V203" s="10">
        <f t="shared" si="156"/>
        <v>152683.34000000003</v>
      </c>
      <c r="W203" s="10">
        <f t="shared" si="156"/>
        <v>151055.38999999996</v>
      </c>
      <c r="X203" s="10">
        <f t="shared" si="156"/>
        <v>135005.01999999999</v>
      </c>
      <c r="Y203" s="10">
        <f t="shared" si="156"/>
        <v>149970.23000000001</v>
      </c>
      <c r="Z203" s="10">
        <f t="shared" si="156"/>
        <v>142450.57999999999</v>
      </c>
      <c r="AA203" s="10">
        <f t="shared" si="156"/>
        <v>153632.17000000004</v>
      </c>
      <c r="AB203" s="10">
        <f t="shared" si="156"/>
        <v>170462.34999999995</v>
      </c>
      <c r="AC203" s="10">
        <f t="shared" si="156"/>
        <v>147682.36000000002</v>
      </c>
      <c r="AD203" s="10">
        <f t="shared" si="156"/>
        <v>150339.37000000002</v>
      </c>
      <c r="AE203" s="10">
        <f t="shared" si="156"/>
        <v>163063.91999999995</v>
      </c>
      <c r="AF203" s="10">
        <f t="shared" si="156"/>
        <v>167013.87000000002</v>
      </c>
      <c r="AG203" s="10">
        <f t="shared" si="156"/>
        <v>1824296.5300000012</v>
      </c>
    </row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2.8 generated09/27/2021 at 12:02pm EDT&amp;I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7D7002-A7FB-4181-8F7C-E1AED10BED92}"/>
</file>

<file path=customXml/itemProps2.xml><?xml version="1.0" encoding="utf-8"?>
<ds:datastoreItem xmlns:ds="http://schemas.openxmlformats.org/officeDocument/2006/customXml" ds:itemID="{D1E7F7C8-4643-42B9-86A8-2351D8D1330E}"/>
</file>

<file path=customXml/itemProps3.xml><?xml version="1.0" encoding="utf-8"?>
<ds:datastoreItem xmlns:ds="http://schemas.openxmlformats.org/officeDocument/2006/customXml" ds:itemID="{E65666B5-3B2B-4C63-8308-28D0D7E2D4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1408 Casitas</vt:lpstr>
      <vt:lpstr>'1408 Casitas'!Print_Titles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 3</dc:creator>
  <cp:lastModifiedBy>Dustin Eddy</cp:lastModifiedBy>
  <dcterms:created xsi:type="dcterms:W3CDTF">2021-09-27T16:16:11Z</dcterms:created>
  <dcterms:modified xsi:type="dcterms:W3CDTF">2021-09-28T00:41:32Z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