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ft Vue" sheetId="1" r:id="rId4"/>
  </sheets>
  <definedNames/>
  <calcPr/>
  <extLst>
    <ext uri="GoogleSheetsCustomDataVersion1">
      <go:sheetsCustomData xmlns:go="http://customooxmlschemas.google.com/" r:id="rId5" roundtripDataSignature="AMtx7mhy0LQN+aR/qJlkHsxzw6+1mffLPA=="/>
    </ext>
  </extLst>
</workbook>
</file>

<file path=xl/sharedStrings.xml><?xml version="1.0" encoding="utf-8"?>
<sst xmlns="http://schemas.openxmlformats.org/spreadsheetml/2006/main" count="282" uniqueCount="161">
  <si>
    <t>Income Statement</t>
  </si>
  <si>
    <t>Loft Vue</t>
  </si>
  <si>
    <t>Accrual Basis</t>
  </si>
  <si>
    <t>Sep 2020 - Sep 2021</t>
  </si>
  <si>
    <t>Account Name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</si>
  <si>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</si>
  <si>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</si>
  <si>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</si>
  <si>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</si>
  <si>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</si>
  <si>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</si>
  <si>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</si>
  <si>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</si>
  <si>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</si>
  <si>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</si>
  <si>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</si>
  <si>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</si>
  <si>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</si>
  <si>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Total</t>
  </si>
  <si>
    <t>Income Statement: GL Account Type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</si>
  <si>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</si>
  <si>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</si>
  <si>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</si>
  <si>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</si>
  <si>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</si>
  <si>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</si>
  <si>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</si>
  <si>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</si>
  <si>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</si>
  <si>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</si>
  <si>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</si>
  <si>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</si>
  <si>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</si>
  <si>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</si>
  <si>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</si>
  <si>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Month 13 Change Sign</t>
  </si>
  <si>
    <t>Income Statement: Total Change Sign</t>
  </si>
  <si>
    <t>Rent Revenue</t>
  </si>
  <si>
    <t>Total Gross Potential Rent</t>
  </si>
  <si>
    <t>Rents - Market</t>
  </si>
  <si>
    <t>Gain (Loss) to Lease</t>
  </si>
  <si>
    <t>Rental Adjustments</t>
  </si>
  <si>
    <t>Vacancy</t>
  </si>
  <si>
    <t>Model Unit</t>
  </si>
  <si>
    <t>Employee Discounts</t>
  </si>
  <si>
    <t>Rent Concessions</t>
  </si>
  <si>
    <t>Bad Debt - Rent</t>
  </si>
  <si>
    <t>Bad Debt Recovery - Rent</t>
  </si>
  <si>
    <t>Other Revenue</t>
  </si>
  <si>
    <t>Utilities Recovery</t>
  </si>
  <si>
    <t>Late Fee Income</t>
  </si>
  <si>
    <t>Cleaning Fees</t>
  </si>
  <si>
    <t>Parking Income</t>
  </si>
  <si>
    <t>Early Termination Fees</t>
  </si>
  <si>
    <t>NSF Fees</t>
  </si>
  <si>
    <t>Application Fees</t>
  </si>
  <si>
    <t>Damages</t>
  </si>
  <si>
    <t>Key Charges</t>
  </si>
  <si>
    <t>Pet Fees</t>
  </si>
  <si>
    <t>Contract Transfer Fees</t>
  </si>
  <si>
    <t>Short Term Lease Fees</t>
  </si>
  <si>
    <t>Legal Fee Income</t>
  </si>
  <si>
    <t>Other Fees/Income</t>
  </si>
  <si>
    <t>Other Concessions</t>
  </si>
  <si>
    <t>Bad Debt - Other Income</t>
  </si>
  <si>
    <t>Bad Debt Recovery - Other Income</t>
  </si>
  <si>
    <t>Total Revenue</t>
  </si>
  <si>
    <t>Operating Expenses</t>
  </si>
  <si>
    <t>Payroll Expenses</t>
  </si>
  <si>
    <t>Property Manager</t>
  </si>
  <si>
    <t>Leasing Staff</t>
  </si>
  <si>
    <t>Maintenance Staff</t>
  </si>
  <si>
    <t>Community Assistants</t>
  </si>
  <si>
    <t>Porter Staff</t>
  </si>
  <si>
    <t>Benefits</t>
  </si>
  <si>
    <t>Payroll</t>
  </si>
  <si>
    <t>Payroll Taxes</t>
  </si>
  <si>
    <t>Temporary Employees / Contract Workers</t>
  </si>
  <si>
    <t>Utilities</t>
  </si>
  <si>
    <t>Electricity</t>
  </si>
  <si>
    <t>Gas</t>
  </si>
  <si>
    <t>Water &amp; Sewer</t>
  </si>
  <si>
    <t>Garbage &amp; Recycling</t>
  </si>
  <si>
    <t>Internet</t>
  </si>
  <si>
    <t>Cable</t>
  </si>
  <si>
    <t>Utility Late Fees</t>
  </si>
  <si>
    <t>Utility Management Service</t>
  </si>
  <si>
    <t>Contract Services</t>
  </si>
  <si>
    <t>Fire Alarm Monitoring</t>
  </si>
  <si>
    <t>Elevator Service</t>
  </si>
  <si>
    <t>Maintenance &amp; Grounds</t>
  </si>
  <si>
    <t>Landscaping &amp; Gardening</t>
  </si>
  <si>
    <t>Pest Control</t>
  </si>
  <si>
    <t>Pool Supplies &amp; Services</t>
  </si>
  <si>
    <t>Janitorial Supplies &amp; Services</t>
  </si>
  <si>
    <t>General Maintenance</t>
  </si>
  <si>
    <t>General Cleaning</t>
  </si>
  <si>
    <t>Maintenance Supplies</t>
  </si>
  <si>
    <t>Repairs</t>
  </si>
  <si>
    <t>Appliance Repairs</t>
  </si>
  <si>
    <t>HVAC Repairs</t>
  </si>
  <si>
    <t>Equipment &amp; Tools</t>
  </si>
  <si>
    <t>Minor Building Repairs</t>
  </si>
  <si>
    <t>Keys &amp; Locks</t>
  </si>
  <si>
    <t>Plumbing Repairs</t>
  </si>
  <si>
    <t>Lightbulbs &amp; Fixtures</t>
  </si>
  <si>
    <t>General Repairs</t>
  </si>
  <si>
    <t>Turnover Expenses</t>
  </si>
  <si>
    <t>Cleaning - Turnover</t>
  </si>
  <si>
    <t>Carpet Cleaning - Turnover</t>
  </si>
  <si>
    <t>Painting - Turnover</t>
  </si>
  <si>
    <t>General Repairs - Turnover</t>
  </si>
  <si>
    <t>Maintenance/Supplies - Turnover</t>
  </si>
  <si>
    <t>General &amp; Administrative</t>
  </si>
  <si>
    <t>Property Management Software</t>
  </si>
  <si>
    <t>Tenant Screening Costs</t>
  </si>
  <si>
    <t>Merchant Account Fees</t>
  </si>
  <si>
    <t>Bank Fees</t>
  </si>
  <si>
    <t>Office Telephone</t>
  </si>
  <si>
    <t>Legal &amp; Filing Expenses</t>
  </si>
  <si>
    <t>Administrative Expenses</t>
  </si>
  <si>
    <t>Office Supplies</t>
  </si>
  <si>
    <t>Business Licenses &amp; Permits</t>
  </si>
  <si>
    <t>Answering Service</t>
  </si>
  <si>
    <t>Advertising &amp; Marketing</t>
  </si>
  <si>
    <t>Advertising &amp; Promotion</t>
  </si>
  <si>
    <t>Marketing - Entertainment</t>
  </si>
  <si>
    <t>Online Advertising</t>
  </si>
  <si>
    <t>Print Advertising</t>
  </si>
  <si>
    <t>Refreshments</t>
  </si>
  <si>
    <t>Resident Events &amp; Entertainment</t>
  </si>
  <si>
    <t>Resident Referrals</t>
  </si>
  <si>
    <t>Taxes &amp; Insurance</t>
  </si>
  <si>
    <t>Property Insurance Expense</t>
  </si>
  <si>
    <t>Property Tax Expense</t>
  </si>
  <si>
    <t>Net Operating Income</t>
  </si>
  <si>
    <t>Other Expenses</t>
  </si>
  <si>
    <t>Interest/Late Fees</t>
  </si>
  <si>
    <t>Prior Year Expenses</t>
  </si>
  <si>
    <t>Management Fees</t>
  </si>
  <si>
    <t>Property Management Fees</t>
  </si>
  <si>
    <t>Asset Management Fees</t>
  </si>
  <si>
    <t>Other Misc. Expense</t>
  </si>
  <si>
    <t>Miscellaneous Expenses</t>
  </si>
  <si>
    <t>Other Professional Fees</t>
  </si>
  <si>
    <t>Capital Expenditures Non-op Expenses</t>
  </si>
  <si>
    <t>General CapEx Expenses</t>
  </si>
  <si>
    <t>Furniture/Equipment - Cap Ex</t>
  </si>
  <si>
    <t>Repairs/Maintenance - Cap Ex</t>
  </si>
  <si>
    <t>Painting/Carpet/Flooring - Cap Ex</t>
  </si>
  <si>
    <t>Appliances - Cap Ex</t>
  </si>
  <si>
    <t>HVAC - Cap Ex</t>
  </si>
  <si>
    <t>Master Lease Expenses</t>
  </si>
  <si>
    <t>Master Lease Rent</t>
  </si>
  <si>
    <t>Master Lease Mortgage</t>
  </si>
  <si>
    <t>Master Lease Reserve</t>
  </si>
  <si>
    <t>Contra - T&amp;I</t>
  </si>
  <si>
    <t>Other Income</t>
  </si>
  <si>
    <t>Cafe Operations</t>
  </si>
  <si>
    <t>Cafe Food Purchases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</si>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</sst>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2" fontId="3" numFmtId="49" xfId="0" applyAlignment="1" applyBorder="1" applyFill="1" applyFont="1" applyNumberFormat="1">
      <alignment shrinkToFit="0" vertical="center" wrapText="1"/>
    </xf>
    <xf borderId="1" fillId="2" fontId="3" numFmtId="49" xfId="0" applyAlignment="1" applyBorder="1" applyFont="1" applyNumberFormat="1">
      <alignment horizontal="right" shrinkToFit="0" vertical="center" wrapText="1"/>
    </xf>
    <xf borderId="1" fillId="2" fontId="3" numFmtId="49" xfId="0" applyAlignment="1" applyBorder="1" applyFont="1" applyNumberFormat="1">
      <alignment horizontal="right" vertical="center"/>
    </xf>
    <xf borderId="1" fillId="2" fontId="3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0" fillId="0" fontId="2" numFmtId="49" xfId="0" applyAlignment="1" applyFont="1" applyNumberFormat="1">
      <alignment horizontal="left" vertical="center"/>
    </xf>
    <xf borderId="0" fillId="0" fontId="2" numFmtId="39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2" numFmtId="4" xfId="0" applyAlignment="1" applyFont="1" applyNumberFormat="1">
      <alignment horizontal="right" vertical="center"/>
    </xf>
    <xf borderId="0" fillId="0" fontId="4" numFmtId="39" xfId="0" applyFont="1" applyNumberFormat="1"/>
    <xf borderId="0" fillId="0" fontId="3" numFmtId="49" xfId="0" applyAlignment="1" applyFont="1" applyNumberFormat="1">
      <alignment horizontal="right" vertical="center"/>
    </xf>
    <xf borderId="2" fillId="0" fontId="3" numFmtId="39" xfId="0" applyAlignment="1" applyBorder="1" applyFont="1" applyNumberFormat="1">
      <alignment horizontal="right" vertical="center"/>
    </xf>
    <xf borderId="2" fillId="0" fontId="3" numFmtId="3" xfId="0" applyAlignment="1" applyBorder="1" applyFont="1" applyNumberFormat="1">
      <alignment horizontal="right" vertical="center"/>
    </xf>
    <xf borderId="2" fillId="0" fontId="3" numFmtId="49" xfId="0" applyAlignment="1" applyBorder="1" applyFont="1" applyNumberFormat="1">
      <alignment vertical="center"/>
    </xf>
    <xf borderId="2" fillId="0" fontId="3" numFmtId="4" xfId="0" applyAlignment="1" applyBorder="1" applyFont="1" applyNumberFormat="1">
      <alignment horizontal="right" vertical="center"/>
    </xf>
    <xf borderId="0" fillId="3" fontId="4" numFmtId="10" xfId="0" applyFill="1" applyFont="1" applyNumberFormat="1"/>
    <xf borderId="0" fillId="0" fontId="5" numFmtId="39" xfId="0" applyAlignment="1" applyFont="1" applyNumberFormat="1">
      <alignment horizontal="right" vertical="center"/>
    </xf>
    <xf borderId="0" fillId="4" fontId="5" numFmtId="39" xfId="0" applyAlignment="1" applyFill="1" applyFont="1" applyNumberFormat="1">
      <alignment horizontal="right" readingOrder="0" vertical="center"/>
    </xf>
    <xf borderId="3" fillId="0" fontId="3" numFmtId="39" xfId="0" applyAlignment="1" applyBorder="1" applyFont="1" applyNumberFormat="1">
      <alignment horizontal="right" vertical="center"/>
    </xf>
    <xf borderId="3" fillId="0" fontId="3" numFmtId="3" xfId="0" applyAlignment="1" applyBorder="1" applyFont="1" applyNumberFormat="1">
      <alignment horizontal="right" vertical="center"/>
    </xf>
    <xf borderId="3" fillId="0" fontId="3" numFmtId="49" xfId="0" applyAlignment="1" applyBorder="1" applyFont="1" applyNumberFormat="1">
      <alignment vertical="center"/>
    </xf>
    <xf borderId="3" fillId="0" fontId="3" numFmtId="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6.29"/>
    <col customWidth="1" min="2" max="13" width="15.14"/>
    <col customWidth="1" min="14" max="14" width="13.86"/>
    <col customWidth="1" min="15" max="15" width="17.57"/>
    <col customWidth="1" min="16" max="16" width="8.71"/>
    <col customWidth="1" hidden="1" min="17" max="17" width="15.14"/>
    <col customWidth="1" hidden="1" min="18" max="18" width="10.29"/>
    <col customWidth="1" hidden="1" min="19" max="20" width="9.14"/>
    <col customWidth="1" hidden="1" min="21" max="34" width="18.14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7">
      <c r="A7" s="3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  <c r="N7" s="4" t="s">
        <v>17</v>
      </c>
      <c r="O7" s="4" t="s">
        <v>18</v>
      </c>
      <c r="Q7" s="5" t="s">
        <v>19</v>
      </c>
      <c r="R7" s="6" t="s">
        <v>20</v>
      </c>
      <c r="S7" s="6" t="s">
        <v>21</v>
      </c>
      <c r="T7" s="5" t="s">
        <v>22</v>
      </c>
      <c r="U7" s="5" t="s">
        <v>23</v>
      </c>
      <c r="V7" s="5" t="s">
        <v>24</v>
      </c>
      <c r="W7" s="5" t="s">
        <v>25</v>
      </c>
      <c r="X7" s="5" t="s">
        <v>26</v>
      </c>
      <c r="Y7" s="5" t="s">
        <v>27</v>
      </c>
      <c r="Z7" s="5" t="s">
        <v>28</v>
      </c>
      <c r="AA7" s="5" t="s">
        <v>29</v>
      </c>
      <c r="AB7" s="5" t="s">
        <v>30</v>
      </c>
      <c r="AC7" s="5" t="s">
        <v>31</v>
      </c>
      <c r="AD7" s="5" t="s">
        <v>32</v>
      </c>
      <c r="AE7" s="5" t="s">
        <v>33</v>
      </c>
      <c r="AF7" s="5" t="s">
        <v>34</v>
      </c>
      <c r="AG7" s="5" t="s">
        <v>35</v>
      </c>
      <c r="AH7" s="5" t="s">
        <v>36</v>
      </c>
    </row>
    <row r="8">
      <c r="A8" s="7" t="s">
        <v>37</v>
      </c>
    </row>
    <row r="9">
      <c r="A9" s="7" t="s">
        <v>38</v>
      </c>
    </row>
    <row r="10">
      <c r="A10" s="8" t="s">
        <v>39</v>
      </c>
      <c r="B10" s="9">
        <v>106964.5</v>
      </c>
      <c r="C10" s="9">
        <v>108056.0</v>
      </c>
      <c r="D10" s="9">
        <v>108810.9</v>
      </c>
      <c r="E10" s="9">
        <v>110208.0</v>
      </c>
      <c r="F10" s="9">
        <v>139437.0</v>
      </c>
      <c r="G10" s="9">
        <v>138976.0</v>
      </c>
      <c r="H10" s="9">
        <v>138976.0</v>
      </c>
      <c r="I10" s="9">
        <v>138976.0</v>
      </c>
      <c r="J10" s="9">
        <v>139886.14</v>
      </c>
      <c r="K10" s="9">
        <v>138976.0</v>
      </c>
      <c r="L10" s="9">
        <v>102982.0</v>
      </c>
      <c r="M10" s="9">
        <v>126112.1</v>
      </c>
      <c r="N10" s="9">
        <v>123557.67</v>
      </c>
      <c r="O10" s="9">
        <v>1621918.31</v>
      </c>
      <c r="Q10" s="10">
        <v>4.0</v>
      </c>
      <c r="R10" s="8" t="s">
        <v>1</v>
      </c>
      <c r="U10" s="11">
        <f t="shared" ref="U10:U11" si="1">IF(5 = Q10, B10 * -1, B10)</f>
        <v>106964.5</v>
      </c>
      <c r="V10" s="11">
        <f t="shared" ref="V10:V11" si="2">IF(5 = Q10, C10 * -1, C10)</f>
        <v>108056</v>
      </c>
      <c r="W10" s="11">
        <f t="shared" ref="W10:W11" si="3">IF(5 = Q10, D10 * -1, D10)</f>
        <v>108810.9</v>
      </c>
      <c r="X10" s="11">
        <f t="shared" ref="X10:X11" si="4">IF(5 = Q10, E10 * -1, E10)</f>
        <v>110208</v>
      </c>
      <c r="Y10" s="11">
        <f t="shared" ref="Y10:Y11" si="5">IF(5 = Q10, F10 * -1, F10)</f>
        <v>139437</v>
      </c>
      <c r="Z10" s="11">
        <f t="shared" ref="Z10:Z11" si="6">IF(5 = Q10, G10 * -1, G10)</f>
        <v>138976</v>
      </c>
      <c r="AA10" s="11">
        <f t="shared" ref="AA10:AA11" si="7">IF(5 = Q10, H10 * -1, H10)</f>
        <v>138976</v>
      </c>
      <c r="AB10" s="11">
        <f t="shared" ref="AB10:AB11" si="8">IF(5 = Q10, I10 * -1, I10)</f>
        <v>138976</v>
      </c>
      <c r="AC10" s="11">
        <f t="shared" ref="AC10:AC11" si="9">IF(5 = Q10, J10 * -1, J10)</f>
        <v>139886.14</v>
      </c>
      <c r="AD10" s="11">
        <f t="shared" ref="AD10:AD11" si="10">IF(5 = Q10, K10 * -1, K10)</f>
        <v>138976</v>
      </c>
      <c r="AE10" s="11">
        <f t="shared" ref="AE10:AE11" si="11">IF(5 = Q10, L10 * -1, L10)</f>
        <v>102982</v>
      </c>
      <c r="AF10" s="11">
        <f t="shared" ref="AF10:AF11" si="12">IF(5 = Q10, M10 * -1, M10)</f>
        <v>126112.1</v>
      </c>
      <c r="AG10" s="11">
        <f t="shared" ref="AG10:AG11" si="13">IF(5 = Q10, N10 * -1, N10)</f>
        <v>123557.67</v>
      </c>
      <c r="AH10" s="11">
        <f t="shared" ref="AH10:AH11" si="14">IF(5 = Q10, O10 * -1, O10)</f>
        <v>1621918.31</v>
      </c>
    </row>
    <row r="11">
      <c r="A11" s="8" t="s">
        <v>40</v>
      </c>
      <c r="B11" s="9">
        <v>0.0</v>
      </c>
      <c r="C11" s="9">
        <v>0.0</v>
      </c>
      <c r="D11" s="9">
        <v>0.0</v>
      </c>
      <c r="E11" s="9">
        <v>0.0</v>
      </c>
      <c r="F11" s="9">
        <v>-4025.35</v>
      </c>
      <c r="G11" s="9">
        <v>-2406.0</v>
      </c>
      <c r="H11" s="9">
        <v>-4235.73</v>
      </c>
      <c r="I11" s="9">
        <v>-3171.45</v>
      </c>
      <c r="J11" s="9">
        <v>-6718.37</v>
      </c>
      <c r="K11" s="9">
        <v>-4015.0</v>
      </c>
      <c r="L11" s="9">
        <v>0.0</v>
      </c>
      <c r="M11" s="9">
        <v>0.0</v>
      </c>
      <c r="N11" s="9">
        <v>0.0</v>
      </c>
      <c r="O11" s="9">
        <v>-24571.9</v>
      </c>
      <c r="P11" s="12">
        <f>O11+sum(O16:O20)+O41+O42+O40</f>
        <v>-229156.61</v>
      </c>
      <c r="Q11" s="10">
        <v>4.0</v>
      </c>
      <c r="R11" s="8" t="s">
        <v>1</v>
      </c>
      <c r="U11" s="11">
        <f t="shared" si="1"/>
        <v>0</v>
      </c>
      <c r="V11" s="11">
        <f t="shared" si="2"/>
        <v>0</v>
      </c>
      <c r="W11" s="11">
        <f t="shared" si="3"/>
        <v>0</v>
      </c>
      <c r="X11" s="11">
        <f t="shared" si="4"/>
        <v>0</v>
      </c>
      <c r="Y11" s="11">
        <f t="shared" si="5"/>
        <v>-4025.35</v>
      </c>
      <c r="Z11" s="11">
        <f t="shared" si="6"/>
        <v>-2406</v>
      </c>
      <c r="AA11" s="11">
        <f t="shared" si="7"/>
        <v>-4235.73</v>
      </c>
      <c r="AB11" s="11">
        <f t="shared" si="8"/>
        <v>-3171.45</v>
      </c>
      <c r="AC11" s="11">
        <f t="shared" si="9"/>
        <v>-6718.37</v>
      </c>
      <c r="AD11" s="11">
        <f t="shared" si="10"/>
        <v>-4015</v>
      </c>
      <c r="AE11" s="11">
        <f t="shared" si="11"/>
        <v>0</v>
      </c>
      <c r="AF11" s="11">
        <f t="shared" si="12"/>
        <v>0</v>
      </c>
      <c r="AG11" s="11">
        <f t="shared" si="13"/>
        <v>0</v>
      </c>
      <c r="AH11" s="11">
        <f t="shared" si="14"/>
        <v>-24571.9</v>
      </c>
    </row>
    <row r="12">
      <c r="A12" s="13" t="s">
        <v>38</v>
      </c>
      <c r="B12" s="14">
        <f>IF(5 = Q12, U12 * -1, U12)</f>
        <v>106964.5</v>
      </c>
      <c r="C12" s="14">
        <f>IF(5 = Q12, V12 * -1, V12)</f>
        <v>108056</v>
      </c>
      <c r="D12" s="14">
        <f>IF(5 = Q12, W12 * -1, W12)</f>
        <v>108810.9</v>
      </c>
      <c r="E12" s="14">
        <f>IF(5 = Q12, X12 * -1, X12)</f>
        <v>110208</v>
      </c>
      <c r="F12" s="14">
        <f>IF(5 = Q12, Y12 * -1, Y12)</f>
        <v>135411.65</v>
      </c>
      <c r="G12" s="14">
        <f>IF(5 = Q12, Z12 * -1, Z12)</f>
        <v>136570</v>
      </c>
      <c r="H12" s="14">
        <f>IF(5 = Q12, AA12 * -1, AA12)</f>
        <v>134740.27</v>
      </c>
      <c r="I12" s="14">
        <f>IF(5 = Q12, AB12 * -1, AB12)</f>
        <v>135804.55</v>
      </c>
      <c r="J12" s="14">
        <f>IF(5 = Q12, AC12 * -1, AC12)</f>
        <v>133167.77</v>
      </c>
      <c r="K12" s="14">
        <f>IF(5 = Q12, AD12 * -1, AD12)</f>
        <v>134961</v>
      </c>
      <c r="L12" s="14">
        <f>IF(5 = Q12, AE12 * -1, AE12)</f>
        <v>102982</v>
      </c>
      <c r="M12" s="14">
        <f>IF(5 = Q12, AF12 * -1, AF12)</f>
        <v>126112.1</v>
      </c>
      <c r="N12" s="14">
        <f>IF(5 = Q12, AG12 * -1, AG12)</f>
        <v>123557.67</v>
      </c>
      <c r="O12" s="14">
        <f>IF(5 = Q12, AH12 * -1, AH12)</f>
        <v>1597346.41</v>
      </c>
      <c r="Q12" s="15">
        <v>4.0</v>
      </c>
      <c r="R12" s="16" t="str">
        <f t="shared" ref="R12:T12" si="15">R11</f>
        <v>Loft Vue</v>
      </c>
      <c r="S12" s="16" t="str">
        <f t="shared" si="15"/>
        <v/>
      </c>
      <c r="T12" s="15" t="str">
        <f t="shared" si="15"/>
        <v/>
      </c>
      <c r="U12" s="17">
        <f t="shared" ref="U12:AH12" si="16">SUM(U10:U11)</f>
        <v>106964.5</v>
      </c>
      <c r="V12" s="17">
        <f t="shared" si="16"/>
        <v>108056</v>
      </c>
      <c r="W12" s="17">
        <f t="shared" si="16"/>
        <v>108810.9</v>
      </c>
      <c r="X12" s="17">
        <f t="shared" si="16"/>
        <v>110208</v>
      </c>
      <c r="Y12" s="17">
        <f t="shared" si="16"/>
        <v>135411.65</v>
      </c>
      <c r="Z12" s="17">
        <f t="shared" si="16"/>
        <v>136570</v>
      </c>
      <c r="AA12" s="17">
        <f t="shared" si="16"/>
        <v>134740.27</v>
      </c>
      <c r="AB12" s="17">
        <f t="shared" si="16"/>
        <v>135804.55</v>
      </c>
      <c r="AC12" s="17">
        <f t="shared" si="16"/>
        <v>133167.77</v>
      </c>
      <c r="AD12" s="17">
        <f t="shared" si="16"/>
        <v>134961</v>
      </c>
      <c r="AE12" s="17">
        <f t="shared" si="16"/>
        <v>102982</v>
      </c>
      <c r="AF12" s="17">
        <f t="shared" si="16"/>
        <v>126112.1</v>
      </c>
      <c r="AG12" s="17">
        <f t="shared" si="16"/>
        <v>123557.67</v>
      </c>
      <c r="AH12" s="17">
        <f t="shared" si="16"/>
        <v>1597346.41</v>
      </c>
    </row>
    <row r="14">
      <c r="A14" s="7" t="s">
        <v>41</v>
      </c>
    </row>
    <row r="15">
      <c r="A15" s="8" t="s">
        <v>42</v>
      </c>
      <c r="B15" s="9">
        <v>0.0</v>
      </c>
      <c r="C15" s="9">
        <v>0.0</v>
      </c>
      <c r="D15" s="9">
        <v>0.0</v>
      </c>
      <c r="E15" s="9">
        <v>0.0</v>
      </c>
      <c r="F15" s="9">
        <v>-17488.0</v>
      </c>
      <c r="G15" s="9">
        <v>-16681.0</v>
      </c>
      <c r="H15" s="9">
        <v>-16667.0</v>
      </c>
      <c r="I15" s="9">
        <v>-15803.0</v>
      </c>
      <c r="J15" s="9">
        <v>-15422.0</v>
      </c>
      <c r="K15" s="9">
        <v>-29224.0</v>
      </c>
      <c r="L15" s="9">
        <v>0.0</v>
      </c>
      <c r="M15" s="9">
        <v>0.0</v>
      </c>
      <c r="N15" s="9">
        <v>0.0</v>
      </c>
      <c r="O15" s="9">
        <f>sum(B15:N15)</f>
        <v>-111285</v>
      </c>
      <c r="P15" s="18">
        <f t="shared" ref="P15:P20" si="17">O15/$O$12</f>
        <v>-0.06966867005</v>
      </c>
      <c r="Q15" s="10">
        <v>4.0</v>
      </c>
      <c r="R15" s="8" t="s">
        <v>1</v>
      </c>
      <c r="U15" s="11">
        <f t="shared" ref="U15:U20" si="18">IF(5 = Q15, B15 * -1, B15)</f>
        <v>0</v>
      </c>
      <c r="V15" s="11">
        <f t="shared" ref="V15:V20" si="19">IF(5 = Q15, C15 * -1, C15)</f>
        <v>0</v>
      </c>
      <c r="W15" s="11">
        <f t="shared" ref="W15:W20" si="20">IF(5 = Q15, D15 * -1, D15)</f>
        <v>0</v>
      </c>
      <c r="X15" s="11">
        <f t="shared" ref="X15:X20" si="21">IF(5 = Q15, E15 * -1, E15)</f>
        <v>0</v>
      </c>
      <c r="Y15" s="11">
        <f t="shared" ref="Y15:Y20" si="22">IF(5 = Q15, F15 * -1, F15)</f>
        <v>-17488</v>
      </c>
      <c r="Z15" s="11">
        <f t="shared" ref="Z15:Z20" si="23">IF(5 = Q15, G15 * -1, G15)</f>
        <v>-16681</v>
      </c>
      <c r="AA15" s="11">
        <f t="shared" ref="AA15:AA20" si="24">IF(5 = Q15, H15 * -1, H15)</f>
        <v>-16667</v>
      </c>
      <c r="AB15" s="11">
        <f t="shared" ref="AB15:AB20" si="25">IF(5 = Q15, I15 * -1, I15)</f>
        <v>-15803</v>
      </c>
      <c r="AC15" s="11">
        <f t="shared" ref="AC15:AC20" si="26">IF(5 = Q15, J15 * -1, J15)</f>
        <v>-15422</v>
      </c>
      <c r="AD15" s="11">
        <f t="shared" ref="AD15:AD20" si="27">IF(5 = Q15, K15 * -1, K15)</f>
        <v>-29224</v>
      </c>
      <c r="AE15" s="11">
        <f t="shared" ref="AE15:AE20" si="28">IF(5 = Q15, L15 * -1, L15)</f>
        <v>0</v>
      </c>
      <c r="AF15" s="11">
        <f t="shared" ref="AF15:AF20" si="29">IF(5 = Q15, M15 * -1, M15)</f>
        <v>0</v>
      </c>
      <c r="AG15" s="11">
        <f t="shared" ref="AG15:AG20" si="30">IF(5 = Q15, N15 * -1, N15)</f>
        <v>0</v>
      </c>
      <c r="AH15" s="11">
        <f t="shared" ref="AH15:AH20" si="31">IF(5 = Q15, O15 * -1, O15)</f>
        <v>-111285</v>
      </c>
    </row>
    <row r="16">
      <c r="A16" s="8" t="s">
        <v>43</v>
      </c>
      <c r="B16" s="9">
        <v>-1900.0</v>
      </c>
      <c r="C16" s="9">
        <v>-1900.0</v>
      </c>
      <c r="D16" s="9">
        <v>-1900.0</v>
      </c>
      <c r="E16" s="9">
        <v>-1900.0</v>
      </c>
      <c r="F16" s="9">
        <v>-1728.0</v>
      </c>
      <c r="G16" s="9">
        <v>-1728.0</v>
      </c>
      <c r="H16" s="9">
        <v>-1728.0</v>
      </c>
      <c r="I16" s="9">
        <v>-1728.0</v>
      </c>
      <c r="J16" s="9">
        <v>-1728.0</v>
      </c>
      <c r="K16" s="9">
        <v>-1728.0</v>
      </c>
      <c r="L16" s="9">
        <v>0.0</v>
      </c>
      <c r="M16" s="9">
        <v>0.0</v>
      </c>
      <c r="N16" s="9">
        <v>0.0</v>
      </c>
      <c r="O16" s="19">
        <v>-17968.0</v>
      </c>
      <c r="P16" s="18">
        <f t="shared" si="17"/>
        <v>-0.01124865583</v>
      </c>
      <c r="Q16" s="10">
        <v>4.0</v>
      </c>
      <c r="R16" s="8" t="s">
        <v>1</v>
      </c>
      <c r="U16" s="11">
        <f t="shared" si="18"/>
        <v>-1900</v>
      </c>
      <c r="V16" s="11">
        <f t="shared" si="19"/>
        <v>-1900</v>
      </c>
      <c r="W16" s="11">
        <f t="shared" si="20"/>
        <v>-1900</v>
      </c>
      <c r="X16" s="11">
        <f t="shared" si="21"/>
        <v>-1900</v>
      </c>
      <c r="Y16" s="11">
        <f t="shared" si="22"/>
        <v>-1728</v>
      </c>
      <c r="Z16" s="11">
        <f t="shared" si="23"/>
        <v>-1728</v>
      </c>
      <c r="AA16" s="11">
        <f t="shared" si="24"/>
        <v>-1728</v>
      </c>
      <c r="AB16" s="11">
        <f t="shared" si="25"/>
        <v>-1728</v>
      </c>
      <c r="AC16" s="11">
        <f t="shared" si="26"/>
        <v>-1728</v>
      </c>
      <c r="AD16" s="11">
        <f t="shared" si="27"/>
        <v>-1728</v>
      </c>
      <c r="AE16" s="11">
        <f t="shared" si="28"/>
        <v>0</v>
      </c>
      <c r="AF16" s="11">
        <f t="shared" si="29"/>
        <v>0</v>
      </c>
      <c r="AG16" s="11">
        <f t="shared" si="30"/>
        <v>0</v>
      </c>
      <c r="AH16" s="11">
        <f t="shared" si="31"/>
        <v>-17968</v>
      </c>
    </row>
    <row r="17">
      <c r="A17" s="8" t="s">
        <v>44</v>
      </c>
      <c r="B17" s="9">
        <v>-2238.75</v>
      </c>
      <c r="C17" s="9">
        <v>-2238.75</v>
      </c>
      <c r="D17" s="9">
        <v>-2594.0</v>
      </c>
      <c r="E17" s="9">
        <v>-2578.0</v>
      </c>
      <c r="F17" s="9">
        <v>-2578.0</v>
      </c>
      <c r="G17" s="9">
        <v>-2578.0</v>
      </c>
      <c r="H17" s="9">
        <v>-2578.0</v>
      </c>
      <c r="I17" s="9">
        <v>-4118.0</v>
      </c>
      <c r="J17" s="9">
        <v>-3938.0</v>
      </c>
      <c r="K17" s="9">
        <v>-3938.0</v>
      </c>
      <c r="L17" s="9">
        <v>-3938.0</v>
      </c>
      <c r="M17" s="9">
        <v>-3938.0</v>
      </c>
      <c r="N17" s="9">
        <v>-2398.0</v>
      </c>
      <c r="O17" s="19">
        <v>-39651.5</v>
      </c>
      <c r="P17" s="18">
        <f t="shared" si="17"/>
        <v>-0.02482335688</v>
      </c>
      <c r="Q17" s="10">
        <v>4.0</v>
      </c>
      <c r="R17" s="8" t="s">
        <v>1</v>
      </c>
      <c r="U17" s="11">
        <f t="shared" si="18"/>
        <v>-2238.75</v>
      </c>
      <c r="V17" s="11">
        <f t="shared" si="19"/>
        <v>-2238.75</v>
      </c>
      <c r="W17" s="11">
        <f t="shared" si="20"/>
        <v>-2594</v>
      </c>
      <c r="X17" s="11">
        <f t="shared" si="21"/>
        <v>-2578</v>
      </c>
      <c r="Y17" s="11">
        <f t="shared" si="22"/>
        <v>-2578</v>
      </c>
      <c r="Z17" s="11">
        <f t="shared" si="23"/>
        <v>-2578</v>
      </c>
      <c r="AA17" s="11">
        <f t="shared" si="24"/>
        <v>-2578</v>
      </c>
      <c r="AB17" s="11">
        <f t="shared" si="25"/>
        <v>-4118</v>
      </c>
      <c r="AC17" s="11">
        <f t="shared" si="26"/>
        <v>-3938</v>
      </c>
      <c r="AD17" s="11">
        <f t="shared" si="27"/>
        <v>-3938</v>
      </c>
      <c r="AE17" s="11">
        <f t="shared" si="28"/>
        <v>-3938</v>
      </c>
      <c r="AF17" s="11">
        <f t="shared" si="29"/>
        <v>-3938</v>
      </c>
      <c r="AG17" s="11">
        <f t="shared" si="30"/>
        <v>-2398</v>
      </c>
      <c r="AH17" s="11">
        <f t="shared" si="31"/>
        <v>-39651.5</v>
      </c>
    </row>
    <row r="18">
      <c r="A18" s="8" t="s">
        <v>45</v>
      </c>
      <c r="B18" s="9">
        <v>-6436.78</v>
      </c>
      <c r="C18" s="9">
        <v>-6956.64</v>
      </c>
      <c r="D18" s="9">
        <v>-8456.64</v>
      </c>
      <c r="E18" s="9">
        <v>-4361.76</v>
      </c>
      <c r="F18" s="9">
        <v>-4608.93</v>
      </c>
      <c r="G18" s="9">
        <v>-4586.96</v>
      </c>
      <c r="H18" s="9">
        <v>-4412.16</v>
      </c>
      <c r="I18" s="9">
        <v>-3840.81</v>
      </c>
      <c r="J18" s="9">
        <v>-4600.95</v>
      </c>
      <c r="K18" s="9">
        <v>-4599.98</v>
      </c>
      <c r="L18" s="9">
        <v>-40770.07</v>
      </c>
      <c r="M18" s="9">
        <v>-3164.53</v>
      </c>
      <c r="N18" s="9">
        <v>-1930.53</v>
      </c>
      <c r="O18" s="19">
        <v>-98726.74</v>
      </c>
      <c r="P18" s="18">
        <f t="shared" si="17"/>
        <v>-0.06180671856</v>
      </c>
      <c r="Q18" s="10">
        <v>4.0</v>
      </c>
      <c r="R18" s="8" t="s">
        <v>1</v>
      </c>
      <c r="U18" s="11">
        <f t="shared" si="18"/>
        <v>-6436.78</v>
      </c>
      <c r="V18" s="11">
        <f t="shared" si="19"/>
        <v>-6956.64</v>
      </c>
      <c r="W18" s="11">
        <f t="shared" si="20"/>
        <v>-8456.64</v>
      </c>
      <c r="X18" s="11">
        <f t="shared" si="21"/>
        <v>-4361.76</v>
      </c>
      <c r="Y18" s="11">
        <f t="shared" si="22"/>
        <v>-4608.93</v>
      </c>
      <c r="Z18" s="11">
        <f t="shared" si="23"/>
        <v>-4586.96</v>
      </c>
      <c r="AA18" s="11">
        <f t="shared" si="24"/>
        <v>-4412.16</v>
      </c>
      <c r="AB18" s="11">
        <f t="shared" si="25"/>
        <v>-3840.81</v>
      </c>
      <c r="AC18" s="11">
        <f t="shared" si="26"/>
        <v>-4600.95</v>
      </c>
      <c r="AD18" s="11">
        <f t="shared" si="27"/>
        <v>-4599.98</v>
      </c>
      <c r="AE18" s="11">
        <f t="shared" si="28"/>
        <v>-40770.07</v>
      </c>
      <c r="AF18" s="11">
        <f t="shared" si="29"/>
        <v>-3164.53</v>
      </c>
      <c r="AG18" s="11">
        <f t="shared" si="30"/>
        <v>-1930.53</v>
      </c>
      <c r="AH18" s="11">
        <f t="shared" si="31"/>
        <v>-98726.74</v>
      </c>
    </row>
    <row r="19">
      <c r="A19" s="8" t="s">
        <v>46</v>
      </c>
      <c r="B19" s="20">
        <v>-27281.0</v>
      </c>
      <c r="C19" s="9">
        <v>0.0</v>
      </c>
      <c r="D19" s="9">
        <v>0.0</v>
      </c>
      <c r="E19" s="20">
        <v>-6051.0</v>
      </c>
      <c r="F19" s="9">
        <v>0.0</v>
      </c>
      <c r="G19" s="9">
        <v>0.0</v>
      </c>
      <c r="H19" s="9">
        <v>0.0</v>
      </c>
      <c r="I19" s="9">
        <v>-1279.0</v>
      </c>
      <c r="J19" s="9">
        <v>-2715.0</v>
      </c>
      <c r="K19" s="9">
        <v>-6124.39</v>
      </c>
      <c r="L19" s="9">
        <v>0.0</v>
      </c>
      <c r="M19" s="9">
        <v>-51.6</v>
      </c>
      <c r="N19" s="9">
        <v>0.0</v>
      </c>
      <c r="O19" s="9">
        <f>sum(B19:N19)</f>
        <v>-43501.99</v>
      </c>
      <c r="P19" s="18">
        <f t="shared" si="17"/>
        <v>-0.02723391102</v>
      </c>
      <c r="Q19" s="10">
        <v>4.0</v>
      </c>
      <c r="R19" s="8" t="s">
        <v>1</v>
      </c>
      <c r="U19" s="11">
        <f t="shared" si="18"/>
        <v>-27281</v>
      </c>
      <c r="V19" s="11">
        <f t="shared" si="19"/>
        <v>0</v>
      </c>
      <c r="W19" s="11">
        <f t="shared" si="20"/>
        <v>0</v>
      </c>
      <c r="X19" s="11">
        <f t="shared" si="21"/>
        <v>-6051</v>
      </c>
      <c r="Y19" s="11">
        <f t="shared" si="22"/>
        <v>0</v>
      </c>
      <c r="Z19" s="11">
        <f t="shared" si="23"/>
        <v>0</v>
      </c>
      <c r="AA19" s="11">
        <f t="shared" si="24"/>
        <v>0</v>
      </c>
      <c r="AB19" s="11">
        <f t="shared" si="25"/>
        <v>-1279</v>
      </c>
      <c r="AC19" s="11">
        <f t="shared" si="26"/>
        <v>-2715</v>
      </c>
      <c r="AD19" s="11">
        <f t="shared" si="27"/>
        <v>-6124.39</v>
      </c>
      <c r="AE19" s="11">
        <f t="shared" si="28"/>
        <v>0</v>
      </c>
      <c r="AF19" s="11">
        <f t="shared" si="29"/>
        <v>-51.6</v>
      </c>
      <c r="AG19" s="11">
        <f t="shared" si="30"/>
        <v>0</v>
      </c>
      <c r="AH19" s="11">
        <f t="shared" si="31"/>
        <v>-43501.99</v>
      </c>
    </row>
    <row r="20">
      <c r="A20" s="8" t="s">
        <v>47</v>
      </c>
      <c r="B20" s="9">
        <v>0.0</v>
      </c>
      <c r="C20" s="9">
        <v>0.0</v>
      </c>
      <c r="D20" s="9">
        <v>0.0</v>
      </c>
      <c r="E20" s="9">
        <v>389.95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19">
        <v>389.95</v>
      </c>
      <c r="P20" s="18">
        <f t="shared" si="17"/>
        <v>0.0002441236275</v>
      </c>
      <c r="Q20" s="10">
        <v>4.0</v>
      </c>
      <c r="R20" s="8" t="s">
        <v>1</v>
      </c>
      <c r="U20" s="11">
        <f t="shared" si="18"/>
        <v>0</v>
      </c>
      <c r="V20" s="11">
        <f t="shared" si="19"/>
        <v>0</v>
      </c>
      <c r="W20" s="11">
        <f t="shared" si="20"/>
        <v>0</v>
      </c>
      <c r="X20" s="11">
        <f t="shared" si="21"/>
        <v>389.95</v>
      </c>
      <c r="Y20" s="11">
        <f t="shared" si="22"/>
        <v>0</v>
      </c>
      <c r="Z20" s="11">
        <f t="shared" si="23"/>
        <v>0</v>
      </c>
      <c r="AA20" s="11">
        <f t="shared" si="24"/>
        <v>0</v>
      </c>
      <c r="AB20" s="11">
        <f t="shared" si="25"/>
        <v>0</v>
      </c>
      <c r="AC20" s="11">
        <f t="shared" si="26"/>
        <v>0</v>
      </c>
      <c r="AD20" s="11">
        <f t="shared" si="27"/>
        <v>0</v>
      </c>
      <c r="AE20" s="11">
        <f t="shared" si="28"/>
        <v>0</v>
      </c>
      <c r="AF20" s="11">
        <f t="shared" si="29"/>
        <v>0</v>
      </c>
      <c r="AG20" s="11">
        <f t="shared" si="30"/>
        <v>0</v>
      </c>
      <c r="AH20" s="11">
        <f t="shared" si="31"/>
        <v>389.95</v>
      </c>
    </row>
    <row r="21" ht="15.75" customHeight="1">
      <c r="A21" s="13" t="s">
        <v>41</v>
      </c>
      <c r="B21" s="14">
        <f>IF(5 = Q21, U21 * -1, U21)</f>
        <v>-37856.53</v>
      </c>
      <c r="C21" s="14">
        <f>IF(5 = Q21, V21 * -1, V21)</f>
        <v>-11095.39</v>
      </c>
      <c r="D21" s="14">
        <f>IF(5 = Q21, W21 * -1, W21)</f>
        <v>-12950.64</v>
      </c>
      <c r="E21" s="14">
        <f>IF(5 = Q21, X21 * -1, X21)</f>
        <v>-14500.81</v>
      </c>
      <c r="F21" s="14">
        <f>IF(5 = Q21, Y21 * -1, Y21)</f>
        <v>-26402.93</v>
      </c>
      <c r="G21" s="14">
        <f>IF(5 = Q21, Z21 * -1, Z21)</f>
        <v>-25573.96</v>
      </c>
      <c r="H21" s="14">
        <f>IF(5 = Q21, AA21 * -1, AA21)</f>
        <v>-25385.16</v>
      </c>
      <c r="I21" s="14">
        <f>IF(5 = Q21, AB21 * -1, AB21)</f>
        <v>-26768.81</v>
      </c>
      <c r="J21" s="14">
        <f>IF(5 = Q21, AC21 * -1, AC21)</f>
        <v>-28403.95</v>
      </c>
      <c r="K21" s="14">
        <f>IF(5 = Q21, AD21 * -1, AD21)</f>
        <v>-45614.37</v>
      </c>
      <c r="L21" s="14">
        <f>IF(5 = Q21, AE21 * -1, AE21)</f>
        <v>-44708.07</v>
      </c>
      <c r="M21" s="14">
        <f>IF(5 = Q21, AF21 * -1, AF21)</f>
        <v>-7154.13</v>
      </c>
      <c r="N21" s="14">
        <f>IF(5 = Q21, AG21 * -1, AG21)</f>
        <v>-4328.53</v>
      </c>
      <c r="O21" s="14">
        <f>IF(5 = Q21, AH21 * -1, AH21)</f>
        <v>-310743.28</v>
      </c>
      <c r="Q21" s="15">
        <v>4.0</v>
      </c>
      <c r="R21" s="16" t="str">
        <f t="shared" ref="R21:T21" si="32">R20</f>
        <v>Loft Vue</v>
      </c>
      <c r="S21" s="16" t="str">
        <f t="shared" si="32"/>
        <v/>
      </c>
      <c r="T21" s="15" t="str">
        <f t="shared" si="32"/>
        <v/>
      </c>
      <c r="U21" s="17">
        <f t="shared" ref="U21:AH21" si="33">SUM(U15:U20)</f>
        <v>-37856.53</v>
      </c>
      <c r="V21" s="17">
        <f t="shared" si="33"/>
        <v>-11095.39</v>
      </c>
      <c r="W21" s="17">
        <f t="shared" si="33"/>
        <v>-12950.64</v>
      </c>
      <c r="X21" s="17">
        <f t="shared" si="33"/>
        <v>-14500.81</v>
      </c>
      <c r="Y21" s="17">
        <f t="shared" si="33"/>
        <v>-26402.93</v>
      </c>
      <c r="Z21" s="17">
        <f t="shared" si="33"/>
        <v>-25573.96</v>
      </c>
      <c r="AA21" s="17">
        <f t="shared" si="33"/>
        <v>-25385.16</v>
      </c>
      <c r="AB21" s="17">
        <f t="shared" si="33"/>
        <v>-26768.81</v>
      </c>
      <c r="AC21" s="17">
        <f t="shared" si="33"/>
        <v>-28403.95</v>
      </c>
      <c r="AD21" s="17">
        <f t="shared" si="33"/>
        <v>-45614.37</v>
      </c>
      <c r="AE21" s="17">
        <f t="shared" si="33"/>
        <v>-44708.07</v>
      </c>
      <c r="AF21" s="17">
        <f t="shared" si="33"/>
        <v>-7154.13</v>
      </c>
      <c r="AG21" s="17">
        <f t="shared" si="33"/>
        <v>-4328.53</v>
      </c>
      <c r="AH21" s="17">
        <f t="shared" si="33"/>
        <v>-310743.28</v>
      </c>
    </row>
    <row r="22" ht="15.75" customHeight="1"/>
    <row r="23" ht="15.75" customHeight="1">
      <c r="A23" s="13" t="s">
        <v>37</v>
      </c>
      <c r="B23" s="14">
        <f>IF(5 = Q23, U23 * -1, U23)</f>
        <v>69107.97</v>
      </c>
      <c r="C23" s="14">
        <f>IF(5 = Q23, V23 * -1, V23)</f>
        <v>96960.61</v>
      </c>
      <c r="D23" s="14">
        <f>IF(5 = Q23, W23 * -1, W23)</f>
        <v>95860.26</v>
      </c>
      <c r="E23" s="14">
        <f>IF(5 = Q23, X23 * -1, X23)</f>
        <v>95707.19</v>
      </c>
      <c r="F23" s="14">
        <f>IF(5 = Q23, Y23 * -1, Y23)</f>
        <v>109008.72</v>
      </c>
      <c r="G23" s="14">
        <f>IF(5 = Q23, Z23 * -1, Z23)</f>
        <v>110996.04</v>
      </c>
      <c r="H23" s="14">
        <f>IF(5 = Q23, AA23 * -1, AA23)</f>
        <v>109355.11</v>
      </c>
      <c r="I23" s="14">
        <f>IF(5 = Q23, AB23 * -1, AB23)</f>
        <v>109035.74</v>
      </c>
      <c r="J23" s="14">
        <f>IF(5 = Q23, AC23 * -1, AC23)</f>
        <v>104763.82</v>
      </c>
      <c r="K23" s="14">
        <f>IF(5 = Q23, AD23 * -1, AD23)</f>
        <v>89346.63</v>
      </c>
      <c r="L23" s="14">
        <f>IF(5 = Q23, AE23 * -1, AE23)</f>
        <v>58273.93</v>
      </c>
      <c r="M23" s="14">
        <f>IF(5 = Q23, AF23 * -1, AF23)</f>
        <v>118957.97</v>
      </c>
      <c r="N23" s="14">
        <f>IF(5 = Q23, AG23 * -1, AG23)</f>
        <v>119229.14</v>
      </c>
      <c r="O23" s="14">
        <f>IF(5 = Q23, AH23 * -1, AH23)</f>
        <v>1286603.13</v>
      </c>
      <c r="Q23" s="15">
        <v>4.0</v>
      </c>
      <c r="R23" s="16" t="str">
        <f t="shared" ref="R23:T23" si="34">R20</f>
        <v>Loft Vue</v>
      </c>
      <c r="S23" s="16" t="str">
        <f t="shared" si="34"/>
        <v/>
      </c>
      <c r="T23" s="15" t="str">
        <f t="shared" si="34"/>
        <v/>
      </c>
      <c r="U23" s="17">
        <f t="shared" ref="U23:AH23" si="35">SUM(U10:U11)+SUM(U15:U20)</f>
        <v>69107.97</v>
      </c>
      <c r="V23" s="17">
        <f t="shared" si="35"/>
        <v>96960.61</v>
      </c>
      <c r="W23" s="17">
        <f t="shared" si="35"/>
        <v>95860.26</v>
      </c>
      <c r="X23" s="17">
        <f t="shared" si="35"/>
        <v>95707.19</v>
      </c>
      <c r="Y23" s="17">
        <f t="shared" si="35"/>
        <v>109008.72</v>
      </c>
      <c r="Z23" s="17">
        <f t="shared" si="35"/>
        <v>110996.04</v>
      </c>
      <c r="AA23" s="17">
        <f t="shared" si="35"/>
        <v>109355.11</v>
      </c>
      <c r="AB23" s="17">
        <f t="shared" si="35"/>
        <v>109035.74</v>
      </c>
      <c r="AC23" s="17">
        <f t="shared" si="35"/>
        <v>104763.82</v>
      </c>
      <c r="AD23" s="17">
        <f t="shared" si="35"/>
        <v>89346.63</v>
      </c>
      <c r="AE23" s="17">
        <f t="shared" si="35"/>
        <v>58273.93</v>
      </c>
      <c r="AF23" s="17">
        <f t="shared" si="35"/>
        <v>118957.97</v>
      </c>
      <c r="AG23" s="17">
        <f t="shared" si="35"/>
        <v>119229.14</v>
      </c>
      <c r="AH23" s="17">
        <f t="shared" si="35"/>
        <v>1286603.13</v>
      </c>
    </row>
    <row r="24" ht="15.75" customHeight="1"/>
    <row r="25" ht="15.75" customHeight="1">
      <c r="A25" s="7" t="s">
        <v>48</v>
      </c>
    </row>
    <row r="26" ht="15.75" customHeight="1">
      <c r="A26" s="8" t="s">
        <v>49</v>
      </c>
      <c r="B26" s="9">
        <v>751.1</v>
      </c>
      <c r="C26" s="9">
        <v>1826.06</v>
      </c>
      <c r="D26" s="9">
        <v>1670.43</v>
      </c>
      <c r="E26" s="9">
        <v>1521.86</v>
      </c>
      <c r="F26" s="9">
        <v>884.45</v>
      </c>
      <c r="G26" s="9">
        <v>1688.24</v>
      </c>
      <c r="H26" s="9">
        <v>1287.31</v>
      </c>
      <c r="I26" s="9">
        <v>4587.5</v>
      </c>
      <c r="J26" s="9">
        <v>2776.15</v>
      </c>
      <c r="K26" s="9">
        <v>1945.82</v>
      </c>
      <c r="L26" s="9">
        <v>3860.93</v>
      </c>
      <c r="M26" s="9">
        <v>12211.14</v>
      </c>
      <c r="N26" s="9">
        <v>11506.5</v>
      </c>
      <c r="O26" s="9">
        <v>46517.49</v>
      </c>
      <c r="P26" s="12">
        <f>sum(O26:O39)</f>
        <v>150202.45</v>
      </c>
      <c r="Q26" s="10">
        <v>4.0</v>
      </c>
      <c r="R26" s="8" t="s">
        <v>1</v>
      </c>
      <c r="U26" s="11">
        <f t="shared" ref="U26:U42" si="36">IF(5 = Q26, B26 * -1, B26)</f>
        <v>751.1</v>
      </c>
      <c r="V26" s="11">
        <f t="shared" ref="V26:V42" si="37">IF(5 = Q26, C26 * -1, C26)</f>
        <v>1826.06</v>
      </c>
      <c r="W26" s="11">
        <f t="shared" ref="W26:W42" si="38">IF(5 = Q26, D26 * -1, D26)</f>
        <v>1670.43</v>
      </c>
      <c r="X26" s="11">
        <f t="shared" ref="X26:X42" si="39">IF(5 = Q26, E26 * -1, E26)</f>
        <v>1521.86</v>
      </c>
      <c r="Y26" s="11">
        <f t="shared" ref="Y26:Y42" si="40">IF(5 = Q26, F26 * -1, F26)</f>
        <v>884.45</v>
      </c>
      <c r="Z26" s="11">
        <f t="shared" ref="Z26:Z42" si="41">IF(5 = Q26, G26 * -1, G26)</f>
        <v>1688.24</v>
      </c>
      <c r="AA26" s="11">
        <f t="shared" ref="AA26:AA42" si="42">IF(5 = Q26, H26 * -1, H26)</f>
        <v>1287.31</v>
      </c>
      <c r="AB26" s="11">
        <f t="shared" ref="AB26:AB42" si="43">IF(5 = Q26, I26 * -1, I26)</f>
        <v>4587.5</v>
      </c>
      <c r="AC26" s="11">
        <f t="shared" ref="AC26:AC42" si="44">IF(5 = Q26, J26 * -1, J26)</f>
        <v>2776.15</v>
      </c>
      <c r="AD26" s="11">
        <f t="shared" ref="AD26:AD42" si="45">IF(5 = Q26, K26 * -1, K26)</f>
        <v>1945.82</v>
      </c>
      <c r="AE26" s="11">
        <f t="shared" ref="AE26:AE42" si="46">IF(5 = Q26, L26 * -1, L26)</f>
        <v>3860.93</v>
      </c>
      <c r="AF26" s="11">
        <f t="shared" ref="AF26:AF42" si="47">IF(5 = Q26, M26 * -1, M26)</f>
        <v>12211.14</v>
      </c>
      <c r="AG26" s="11">
        <f t="shared" ref="AG26:AG42" si="48">IF(5 = Q26, N26 * -1, N26)</f>
        <v>11506.5</v>
      </c>
      <c r="AH26" s="11">
        <f t="shared" ref="AH26:AH42" si="49">IF(5 = Q26, O26 * -1, O26)</f>
        <v>46517.49</v>
      </c>
    </row>
    <row r="27" ht="15.75" customHeight="1">
      <c r="A27" s="8" t="s">
        <v>50</v>
      </c>
      <c r="B27" s="9">
        <v>523.0</v>
      </c>
      <c r="C27" s="9">
        <v>208.7</v>
      </c>
      <c r="D27" s="9">
        <v>540.0</v>
      </c>
      <c r="E27" s="9">
        <v>1130.0</v>
      </c>
      <c r="F27" s="9">
        <v>1260.0</v>
      </c>
      <c r="G27" s="9">
        <v>390.0</v>
      </c>
      <c r="H27" s="9">
        <v>1050.0</v>
      </c>
      <c r="I27" s="9">
        <v>-19.64</v>
      </c>
      <c r="J27" s="9">
        <v>-100.0</v>
      </c>
      <c r="K27" s="9">
        <v>-207.01</v>
      </c>
      <c r="L27" s="9">
        <v>150.0</v>
      </c>
      <c r="M27" s="9">
        <v>943.09</v>
      </c>
      <c r="N27" s="9">
        <v>1830.0</v>
      </c>
      <c r="O27" s="9">
        <v>7698.14</v>
      </c>
      <c r="Q27" s="10">
        <v>4.0</v>
      </c>
      <c r="R27" s="8" t="s">
        <v>1</v>
      </c>
      <c r="U27" s="11">
        <f t="shared" si="36"/>
        <v>523</v>
      </c>
      <c r="V27" s="11">
        <f t="shared" si="37"/>
        <v>208.7</v>
      </c>
      <c r="W27" s="11">
        <f t="shared" si="38"/>
        <v>540</v>
      </c>
      <c r="X27" s="11">
        <f t="shared" si="39"/>
        <v>1130</v>
      </c>
      <c r="Y27" s="11">
        <f t="shared" si="40"/>
        <v>1260</v>
      </c>
      <c r="Z27" s="11">
        <f t="shared" si="41"/>
        <v>390</v>
      </c>
      <c r="AA27" s="11">
        <f t="shared" si="42"/>
        <v>1050</v>
      </c>
      <c r="AB27" s="11">
        <f t="shared" si="43"/>
        <v>-19.64</v>
      </c>
      <c r="AC27" s="11">
        <f t="shared" si="44"/>
        <v>-100</v>
      </c>
      <c r="AD27" s="11">
        <f t="shared" si="45"/>
        <v>-207.01</v>
      </c>
      <c r="AE27" s="11">
        <f t="shared" si="46"/>
        <v>150</v>
      </c>
      <c r="AF27" s="11">
        <f t="shared" si="47"/>
        <v>943.09</v>
      </c>
      <c r="AG27" s="11">
        <f t="shared" si="48"/>
        <v>1830</v>
      </c>
      <c r="AH27" s="11">
        <f t="shared" si="49"/>
        <v>7698.14</v>
      </c>
    </row>
    <row r="28" ht="15.75" customHeight="1">
      <c r="A28" s="8" t="s">
        <v>51</v>
      </c>
      <c r="B28" s="9">
        <v>0.0</v>
      </c>
      <c r="C28" s="9">
        <v>0.0</v>
      </c>
      <c r="D28" s="9">
        <v>0.0</v>
      </c>
      <c r="E28" s="9">
        <v>23.0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15.0</v>
      </c>
      <c r="N28" s="9">
        <v>0.0</v>
      </c>
      <c r="O28" s="9">
        <v>38.0</v>
      </c>
      <c r="Q28" s="10">
        <v>4.0</v>
      </c>
      <c r="R28" s="8" t="s">
        <v>1</v>
      </c>
      <c r="U28" s="11">
        <f t="shared" si="36"/>
        <v>0</v>
      </c>
      <c r="V28" s="11">
        <f t="shared" si="37"/>
        <v>0</v>
      </c>
      <c r="W28" s="11">
        <f t="shared" si="38"/>
        <v>0</v>
      </c>
      <c r="X28" s="11">
        <f t="shared" si="39"/>
        <v>23</v>
      </c>
      <c r="Y28" s="11">
        <f t="shared" si="40"/>
        <v>0</v>
      </c>
      <c r="Z28" s="11">
        <f t="shared" si="41"/>
        <v>0</v>
      </c>
      <c r="AA28" s="11">
        <f t="shared" si="42"/>
        <v>0</v>
      </c>
      <c r="AB28" s="11">
        <f t="shared" si="43"/>
        <v>0</v>
      </c>
      <c r="AC28" s="11">
        <f t="shared" si="44"/>
        <v>0</v>
      </c>
      <c r="AD28" s="11">
        <f t="shared" si="45"/>
        <v>0</v>
      </c>
      <c r="AE28" s="11">
        <f t="shared" si="46"/>
        <v>0</v>
      </c>
      <c r="AF28" s="11">
        <f t="shared" si="47"/>
        <v>15</v>
      </c>
      <c r="AG28" s="11">
        <f t="shared" si="48"/>
        <v>0</v>
      </c>
      <c r="AH28" s="11">
        <f t="shared" si="49"/>
        <v>38</v>
      </c>
    </row>
    <row r="29" ht="15.75" customHeight="1">
      <c r="A29" s="8" t="s">
        <v>52</v>
      </c>
      <c r="B29" s="9">
        <v>2535.0</v>
      </c>
      <c r="C29" s="9">
        <v>2580.0</v>
      </c>
      <c r="D29" s="9">
        <v>2665.0</v>
      </c>
      <c r="E29" s="9">
        <v>2665.0</v>
      </c>
      <c r="F29" s="9">
        <v>3260.0</v>
      </c>
      <c r="G29" s="9">
        <v>3515.0</v>
      </c>
      <c r="H29" s="9">
        <v>3600.0</v>
      </c>
      <c r="I29" s="9">
        <v>3090.0</v>
      </c>
      <c r="J29" s="9">
        <v>2920.0</v>
      </c>
      <c r="K29" s="9">
        <v>2455.0</v>
      </c>
      <c r="L29" s="9">
        <v>2455.0</v>
      </c>
      <c r="M29" s="9">
        <v>4335.0</v>
      </c>
      <c r="N29" s="9">
        <v>4930.0</v>
      </c>
      <c r="O29" s="9">
        <v>41005.0</v>
      </c>
      <c r="Q29" s="10">
        <v>4.0</v>
      </c>
      <c r="R29" s="8" t="s">
        <v>1</v>
      </c>
      <c r="U29" s="11">
        <f t="shared" si="36"/>
        <v>2535</v>
      </c>
      <c r="V29" s="11">
        <f t="shared" si="37"/>
        <v>2580</v>
      </c>
      <c r="W29" s="11">
        <f t="shared" si="38"/>
        <v>2665</v>
      </c>
      <c r="X29" s="11">
        <f t="shared" si="39"/>
        <v>2665</v>
      </c>
      <c r="Y29" s="11">
        <f t="shared" si="40"/>
        <v>3260</v>
      </c>
      <c r="Z29" s="11">
        <f t="shared" si="41"/>
        <v>3515</v>
      </c>
      <c r="AA29" s="11">
        <f t="shared" si="42"/>
        <v>3600</v>
      </c>
      <c r="AB29" s="11">
        <f t="shared" si="43"/>
        <v>3090</v>
      </c>
      <c r="AC29" s="11">
        <f t="shared" si="44"/>
        <v>2920</v>
      </c>
      <c r="AD29" s="11">
        <f t="shared" si="45"/>
        <v>2455</v>
      </c>
      <c r="AE29" s="11">
        <f t="shared" si="46"/>
        <v>2455</v>
      </c>
      <c r="AF29" s="11">
        <f t="shared" si="47"/>
        <v>4335</v>
      </c>
      <c r="AG29" s="11">
        <f t="shared" si="48"/>
        <v>4930</v>
      </c>
      <c r="AH29" s="11">
        <f t="shared" si="49"/>
        <v>41005</v>
      </c>
    </row>
    <row r="30" ht="15.75" customHeight="1">
      <c r="A30" s="8" t="s">
        <v>53</v>
      </c>
      <c r="B30" s="9">
        <v>0.0</v>
      </c>
      <c r="C30" s="9">
        <v>0.0</v>
      </c>
      <c r="D30" s="9">
        <v>0.0</v>
      </c>
      <c r="E30" s="9">
        <v>1869.15</v>
      </c>
      <c r="F30" s="9">
        <v>1164.5</v>
      </c>
      <c r="G30" s="9">
        <v>0.0</v>
      </c>
      <c r="H30" s="9">
        <v>0.0</v>
      </c>
      <c r="I30" s="9">
        <v>701.25</v>
      </c>
      <c r="J30" s="9">
        <v>764.15</v>
      </c>
      <c r="K30" s="9">
        <v>1249.5</v>
      </c>
      <c r="L30" s="9">
        <v>0.0</v>
      </c>
      <c r="M30" s="9">
        <v>4221.95</v>
      </c>
      <c r="N30" s="9">
        <v>0.0</v>
      </c>
      <c r="O30" s="9">
        <v>9970.5</v>
      </c>
      <c r="Q30" s="10">
        <v>4.0</v>
      </c>
      <c r="R30" s="8" t="s">
        <v>1</v>
      </c>
      <c r="U30" s="11">
        <f t="shared" si="36"/>
        <v>0</v>
      </c>
      <c r="V30" s="11">
        <f t="shared" si="37"/>
        <v>0</v>
      </c>
      <c r="W30" s="11">
        <f t="shared" si="38"/>
        <v>0</v>
      </c>
      <c r="X30" s="11">
        <f t="shared" si="39"/>
        <v>1869.15</v>
      </c>
      <c r="Y30" s="11">
        <f t="shared" si="40"/>
        <v>1164.5</v>
      </c>
      <c r="Z30" s="11">
        <f t="shared" si="41"/>
        <v>0</v>
      </c>
      <c r="AA30" s="11">
        <f t="shared" si="42"/>
        <v>0</v>
      </c>
      <c r="AB30" s="11">
        <f t="shared" si="43"/>
        <v>701.25</v>
      </c>
      <c r="AC30" s="11">
        <f t="shared" si="44"/>
        <v>764.15</v>
      </c>
      <c r="AD30" s="11">
        <f t="shared" si="45"/>
        <v>1249.5</v>
      </c>
      <c r="AE30" s="11">
        <f t="shared" si="46"/>
        <v>0</v>
      </c>
      <c r="AF30" s="11">
        <f t="shared" si="47"/>
        <v>4221.95</v>
      </c>
      <c r="AG30" s="11">
        <f t="shared" si="48"/>
        <v>0</v>
      </c>
      <c r="AH30" s="11">
        <f t="shared" si="49"/>
        <v>9970.5</v>
      </c>
    </row>
    <row r="31" ht="15.75" customHeight="1">
      <c r="A31" s="8" t="s">
        <v>54</v>
      </c>
      <c r="B31" s="9">
        <v>50.0</v>
      </c>
      <c r="C31" s="9">
        <v>25.0</v>
      </c>
      <c r="D31" s="9">
        <v>75.0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25.0</v>
      </c>
      <c r="M31" s="9">
        <v>100.0</v>
      </c>
      <c r="N31" s="9">
        <v>50.0</v>
      </c>
      <c r="O31" s="9">
        <v>325.0</v>
      </c>
      <c r="Q31" s="10">
        <v>4.0</v>
      </c>
      <c r="R31" s="8" t="s">
        <v>1</v>
      </c>
      <c r="U31" s="11">
        <f t="shared" si="36"/>
        <v>50</v>
      </c>
      <c r="V31" s="11">
        <f t="shared" si="37"/>
        <v>25</v>
      </c>
      <c r="W31" s="11">
        <f t="shared" si="38"/>
        <v>75</v>
      </c>
      <c r="X31" s="11">
        <f t="shared" si="39"/>
        <v>0</v>
      </c>
      <c r="Y31" s="11">
        <f t="shared" si="40"/>
        <v>0</v>
      </c>
      <c r="Z31" s="11">
        <f t="shared" si="41"/>
        <v>0</v>
      </c>
      <c r="AA31" s="11">
        <f t="shared" si="42"/>
        <v>0</v>
      </c>
      <c r="AB31" s="11">
        <f t="shared" si="43"/>
        <v>0</v>
      </c>
      <c r="AC31" s="11">
        <f t="shared" si="44"/>
        <v>0</v>
      </c>
      <c r="AD31" s="11">
        <f t="shared" si="45"/>
        <v>0</v>
      </c>
      <c r="AE31" s="11">
        <f t="shared" si="46"/>
        <v>25</v>
      </c>
      <c r="AF31" s="11">
        <f t="shared" si="47"/>
        <v>100</v>
      </c>
      <c r="AG31" s="11">
        <f t="shared" si="48"/>
        <v>50</v>
      </c>
      <c r="AH31" s="11">
        <f t="shared" si="49"/>
        <v>325</v>
      </c>
    </row>
    <row r="32" ht="15.75" customHeight="1">
      <c r="A32" s="8" t="s">
        <v>55</v>
      </c>
      <c r="B32" s="9">
        <v>0.0</v>
      </c>
      <c r="C32" s="9">
        <v>0.0</v>
      </c>
      <c r="D32" s="9">
        <v>0.0</v>
      </c>
      <c r="E32" s="9">
        <v>0.0</v>
      </c>
      <c r="F32" s="9">
        <v>0.0</v>
      </c>
      <c r="G32" s="9">
        <v>100.0</v>
      </c>
      <c r="H32" s="9">
        <v>350.0</v>
      </c>
      <c r="I32" s="9">
        <v>-100.0</v>
      </c>
      <c r="J32" s="9">
        <v>0.0</v>
      </c>
      <c r="K32" s="9">
        <v>-100.0</v>
      </c>
      <c r="L32" s="9">
        <v>0.0</v>
      </c>
      <c r="M32" s="9">
        <v>0.0</v>
      </c>
      <c r="N32" s="9">
        <v>0.0</v>
      </c>
      <c r="O32" s="9">
        <v>250.0</v>
      </c>
      <c r="Q32" s="10">
        <v>4.0</v>
      </c>
      <c r="R32" s="8" t="s">
        <v>1</v>
      </c>
      <c r="U32" s="11">
        <f t="shared" si="36"/>
        <v>0</v>
      </c>
      <c r="V32" s="11">
        <f t="shared" si="37"/>
        <v>0</v>
      </c>
      <c r="W32" s="11">
        <f t="shared" si="38"/>
        <v>0</v>
      </c>
      <c r="X32" s="11">
        <f t="shared" si="39"/>
        <v>0</v>
      </c>
      <c r="Y32" s="11">
        <f t="shared" si="40"/>
        <v>0</v>
      </c>
      <c r="Z32" s="11">
        <f t="shared" si="41"/>
        <v>100</v>
      </c>
      <c r="AA32" s="11">
        <f t="shared" si="42"/>
        <v>350</v>
      </c>
      <c r="AB32" s="11">
        <f t="shared" si="43"/>
        <v>-100</v>
      </c>
      <c r="AC32" s="11">
        <f t="shared" si="44"/>
        <v>0</v>
      </c>
      <c r="AD32" s="11">
        <f t="shared" si="45"/>
        <v>-100</v>
      </c>
      <c r="AE32" s="11">
        <f t="shared" si="46"/>
        <v>0</v>
      </c>
      <c r="AF32" s="11">
        <f t="shared" si="47"/>
        <v>0</v>
      </c>
      <c r="AG32" s="11">
        <f t="shared" si="48"/>
        <v>0</v>
      </c>
      <c r="AH32" s="11">
        <f t="shared" si="49"/>
        <v>250</v>
      </c>
    </row>
    <row r="33" ht="15.75" customHeight="1">
      <c r="A33" s="8" t="s">
        <v>56</v>
      </c>
      <c r="B33" s="9">
        <v>277.0</v>
      </c>
      <c r="C33" s="9">
        <v>2022.89</v>
      </c>
      <c r="D33" s="9">
        <v>-35.0</v>
      </c>
      <c r="E33" s="9">
        <v>597.11</v>
      </c>
      <c r="F33" s="9">
        <v>627.59</v>
      </c>
      <c r="G33" s="9">
        <v>25.0</v>
      </c>
      <c r="H33" s="9">
        <v>-305.0</v>
      </c>
      <c r="I33" s="9">
        <v>0.0</v>
      </c>
      <c r="J33" s="9">
        <v>0.0</v>
      </c>
      <c r="K33" s="9">
        <v>1154.55</v>
      </c>
      <c r="L33" s="9">
        <v>0.0</v>
      </c>
      <c r="M33" s="9">
        <v>4873.75</v>
      </c>
      <c r="N33" s="9">
        <v>812.5</v>
      </c>
      <c r="O33" s="9">
        <v>10050.39</v>
      </c>
      <c r="Q33" s="10">
        <v>4.0</v>
      </c>
      <c r="R33" s="8" t="s">
        <v>1</v>
      </c>
      <c r="U33" s="11">
        <f t="shared" si="36"/>
        <v>277</v>
      </c>
      <c r="V33" s="11">
        <f t="shared" si="37"/>
        <v>2022.89</v>
      </c>
      <c r="W33" s="11">
        <f t="shared" si="38"/>
        <v>-35</v>
      </c>
      <c r="X33" s="11">
        <f t="shared" si="39"/>
        <v>597.11</v>
      </c>
      <c r="Y33" s="11">
        <f t="shared" si="40"/>
        <v>627.59</v>
      </c>
      <c r="Z33" s="11">
        <f t="shared" si="41"/>
        <v>25</v>
      </c>
      <c r="AA33" s="11">
        <f t="shared" si="42"/>
        <v>-305</v>
      </c>
      <c r="AB33" s="11">
        <f t="shared" si="43"/>
        <v>0</v>
      </c>
      <c r="AC33" s="11">
        <f t="shared" si="44"/>
        <v>0</v>
      </c>
      <c r="AD33" s="11">
        <f t="shared" si="45"/>
        <v>1154.55</v>
      </c>
      <c r="AE33" s="11">
        <f t="shared" si="46"/>
        <v>0</v>
      </c>
      <c r="AF33" s="11">
        <f t="shared" si="47"/>
        <v>4873.75</v>
      </c>
      <c r="AG33" s="11">
        <f t="shared" si="48"/>
        <v>812.5</v>
      </c>
      <c r="AH33" s="11">
        <f t="shared" si="49"/>
        <v>10050.39</v>
      </c>
    </row>
    <row r="34" ht="15.75" customHeight="1">
      <c r="A34" s="8" t="s">
        <v>57</v>
      </c>
      <c r="B34" s="9">
        <v>50.0</v>
      </c>
      <c r="C34" s="9">
        <v>200.0</v>
      </c>
      <c r="D34" s="9">
        <v>200.0</v>
      </c>
      <c r="E34" s="9">
        <v>0.0</v>
      </c>
      <c r="F34" s="9">
        <v>50.0</v>
      </c>
      <c r="G34" s="9">
        <v>50.0</v>
      </c>
      <c r="H34" s="9">
        <v>50.0</v>
      </c>
      <c r="I34" s="9">
        <v>350.0</v>
      </c>
      <c r="J34" s="9">
        <v>0.0</v>
      </c>
      <c r="K34" s="9">
        <v>50.0</v>
      </c>
      <c r="L34" s="9">
        <v>50.0</v>
      </c>
      <c r="M34" s="9">
        <v>150.0</v>
      </c>
      <c r="N34" s="9">
        <v>100.0</v>
      </c>
      <c r="O34" s="9">
        <v>1300.0</v>
      </c>
      <c r="Q34" s="10">
        <v>4.0</v>
      </c>
      <c r="R34" s="8" t="s">
        <v>1</v>
      </c>
      <c r="U34" s="11">
        <f t="shared" si="36"/>
        <v>50</v>
      </c>
      <c r="V34" s="11">
        <f t="shared" si="37"/>
        <v>200</v>
      </c>
      <c r="W34" s="11">
        <f t="shared" si="38"/>
        <v>200</v>
      </c>
      <c r="X34" s="11">
        <f t="shared" si="39"/>
        <v>0</v>
      </c>
      <c r="Y34" s="11">
        <f t="shared" si="40"/>
        <v>50</v>
      </c>
      <c r="Z34" s="11">
        <f t="shared" si="41"/>
        <v>50</v>
      </c>
      <c r="AA34" s="11">
        <f t="shared" si="42"/>
        <v>50</v>
      </c>
      <c r="AB34" s="11">
        <f t="shared" si="43"/>
        <v>350</v>
      </c>
      <c r="AC34" s="11">
        <f t="shared" si="44"/>
        <v>0</v>
      </c>
      <c r="AD34" s="11">
        <f t="shared" si="45"/>
        <v>50</v>
      </c>
      <c r="AE34" s="11">
        <f t="shared" si="46"/>
        <v>50</v>
      </c>
      <c r="AF34" s="11">
        <f t="shared" si="47"/>
        <v>150</v>
      </c>
      <c r="AG34" s="11">
        <f t="shared" si="48"/>
        <v>100</v>
      </c>
      <c r="AH34" s="11">
        <f t="shared" si="49"/>
        <v>1300</v>
      </c>
    </row>
    <row r="35" ht="15.75" customHeight="1">
      <c r="A35" s="8" t="s">
        <v>58</v>
      </c>
      <c r="B35" s="9">
        <v>80.0</v>
      </c>
      <c r="C35" s="9">
        <v>80.0</v>
      </c>
      <c r="D35" s="9">
        <v>260.0</v>
      </c>
      <c r="E35" s="9">
        <v>110.0</v>
      </c>
      <c r="F35" s="9">
        <v>422.9</v>
      </c>
      <c r="G35" s="9">
        <v>120.0</v>
      </c>
      <c r="H35" s="9">
        <v>180.0</v>
      </c>
      <c r="I35" s="9">
        <v>120.0</v>
      </c>
      <c r="J35" s="9">
        <v>180.0</v>
      </c>
      <c r="K35" s="9">
        <v>210.0</v>
      </c>
      <c r="L35" s="9">
        <v>90.0</v>
      </c>
      <c r="M35" s="9">
        <v>570.0</v>
      </c>
      <c r="N35" s="9">
        <v>155.0</v>
      </c>
      <c r="O35" s="9">
        <v>2577.9</v>
      </c>
      <c r="Q35" s="10">
        <v>4.0</v>
      </c>
      <c r="R35" s="8" t="s">
        <v>1</v>
      </c>
      <c r="U35" s="11">
        <f t="shared" si="36"/>
        <v>80</v>
      </c>
      <c r="V35" s="11">
        <f t="shared" si="37"/>
        <v>80</v>
      </c>
      <c r="W35" s="11">
        <f t="shared" si="38"/>
        <v>260</v>
      </c>
      <c r="X35" s="11">
        <f t="shared" si="39"/>
        <v>110</v>
      </c>
      <c r="Y35" s="11">
        <f t="shared" si="40"/>
        <v>422.9</v>
      </c>
      <c r="Z35" s="11">
        <f t="shared" si="41"/>
        <v>120</v>
      </c>
      <c r="AA35" s="11">
        <f t="shared" si="42"/>
        <v>180</v>
      </c>
      <c r="AB35" s="11">
        <f t="shared" si="43"/>
        <v>120</v>
      </c>
      <c r="AC35" s="11">
        <f t="shared" si="44"/>
        <v>180</v>
      </c>
      <c r="AD35" s="11">
        <f t="shared" si="45"/>
        <v>210</v>
      </c>
      <c r="AE35" s="11">
        <f t="shared" si="46"/>
        <v>90</v>
      </c>
      <c r="AF35" s="11">
        <f t="shared" si="47"/>
        <v>570</v>
      </c>
      <c r="AG35" s="11">
        <f t="shared" si="48"/>
        <v>155</v>
      </c>
      <c r="AH35" s="11">
        <f t="shared" si="49"/>
        <v>2577.9</v>
      </c>
    </row>
    <row r="36" ht="15.75" customHeight="1">
      <c r="A36" s="8" t="s">
        <v>59</v>
      </c>
      <c r="B36" s="9">
        <v>0.0</v>
      </c>
      <c r="C36" s="9">
        <v>0.0</v>
      </c>
      <c r="D36" s="9">
        <v>0.0</v>
      </c>
      <c r="E36" s="9">
        <v>0.0</v>
      </c>
      <c r="F36" s="9">
        <v>0.0</v>
      </c>
      <c r="G36" s="9">
        <v>250.0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250.0</v>
      </c>
      <c r="N36" s="9">
        <v>0.0</v>
      </c>
      <c r="O36" s="9">
        <v>500.0</v>
      </c>
      <c r="Q36" s="10">
        <v>4.0</v>
      </c>
      <c r="R36" s="8" t="s">
        <v>1</v>
      </c>
      <c r="U36" s="11">
        <f t="shared" si="36"/>
        <v>0</v>
      </c>
      <c r="V36" s="11">
        <f t="shared" si="37"/>
        <v>0</v>
      </c>
      <c r="W36" s="11">
        <f t="shared" si="38"/>
        <v>0</v>
      </c>
      <c r="X36" s="11">
        <f t="shared" si="39"/>
        <v>0</v>
      </c>
      <c r="Y36" s="11">
        <f t="shared" si="40"/>
        <v>0</v>
      </c>
      <c r="Z36" s="11">
        <f t="shared" si="41"/>
        <v>250</v>
      </c>
      <c r="AA36" s="11">
        <f t="shared" si="42"/>
        <v>0</v>
      </c>
      <c r="AB36" s="11">
        <f t="shared" si="43"/>
        <v>0</v>
      </c>
      <c r="AC36" s="11">
        <f t="shared" si="44"/>
        <v>0</v>
      </c>
      <c r="AD36" s="11">
        <f t="shared" si="45"/>
        <v>0</v>
      </c>
      <c r="AE36" s="11">
        <f t="shared" si="46"/>
        <v>0</v>
      </c>
      <c r="AF36" s="11">
        <f t="shared" si="47"/>
        <v>250</v>
      </c>
      <c r="AG36" s="11">
        <f t="shared" si="48"/>
        <v>0</v>
      </c>
      <c r="AH36" s="11">
        <f t="shared" si="49"/>
        <v>500</v>
      </c>
    </row>
    <row r="37" ht="15.75" customHeight="1">
      <c r="A37" s="8" t="s">
        <v>60</v>
      </c>
      <c r="B37" s="9">
        <v>3052.9</v>
      </c>
      <c r="C37" s="9">
        <v>2152.9</v>
      </c>
      <c r="D37" s="9">
        <v>2002.9</v>
      </c>
      <c r="E37" s="9">
        <v>2202.9</v>
      </c>
      <c r="F37" s="9">
        <v>2157.22</v>
      </c>
      <c r="G37" s="9">
        <v>2237.9</v>
      </c>
      <c r="H37" s="9">
        <v>2237.9</v>
      </c>
      <c r="I37" s="9">
        <v>2037.9</v>
      </c>
      <c r="J37" s="9">
        <v>2389.51</v>
      </c>
      <c r="K37" s="9">
        <v>1235.0</v>
      </c>
      <c r="L37" s="9">
        <v>1135.0</v>
      </c>
      <c r="M37" s="9">
        <v>1925.0</v>
      </c>
      <c r="N37" s="9">
        <v>1950.0</v>
      </c>
      <c r="O37" s="9">
        <v>26717.03</v>
      </c>
      <c r="Q37" s="10">
        <v>4.0</v>
      </c>
      <c r="R37" s="8" t="s">
        <v>1</v>
      </c>
      <c r="U37" s="11">
        <f t="shared" si="36"/>
        <v>3052.9</v>
      </c>
      <c r="V37" s="11">
        <f t="shared" si="37"/>
        <v>2152.9</v>
      </c>
      <c r="W37" s="11">
        <f t="shared" si="38"/>
        <v>2002.9</v>
      </c>
      <c r="X37" s="11">
        <f t="shared" si="39"/>
        <v>2202.9</v>
      </c>
      <c r="Y37" s="11">
        <f t="shared" si="40"/>
        <v>2157.22</v>
      </c>
      <c r="Z37" s="11">
        <f t="shared" si="41"/>
        <v>2237.9</v>
      </c>
      <c r="AA37" s="11">
        <f t="shared" si="42"/>
        <v>2237.9</v>
      </c>
      <c r="AB37" s="11">
        <f t="shared" si="43"/>
        <v>2037.9</v>
      </c>
      <c r="AC37" s="11">
        <f t="shared" si="44"/>
        <v>2389.51</v>
      </c>
      <c r="AD37" s="11">
        <f t="shared" si="45"/>
        <v>1235</v>
      </c>
      <c r="AE37" s="11">
        <f t="shared" si="46"/>
        <v>1135</v>
      </c>
      <c r="AF37" s="11">
        <f t="shared" si="47"/>
        <v>1925</v>
      </c>
      <c r="AG37" s="11">
        <f t="shared" si="48"/>
        <v>1950</v>
      </c>
      <c r="AH37" s="11">
        <f t="shared" si="49"/>
        <v>26717.03</v>
      </c>
    </row>
    <row r="38" ht="15.75" customHeight="1">
      <c r="A38" s="8" t="s">
        <v>61</v>
      </c>
      <c r="B38" s="9">
        <v>121.0</v>
      </c>
      <c r="C38" s="9">
        <v>0.0</v>
      </c>
      <c r="D38" s="9">
        <v>134.0</v>
      </c>
      <c r="E38" s="9">
        <v>-112.0</v>
      </c>
      <c r="F38" s="9">
        <v>0.0</v>
      </c>
      <c r="G38" s="9">
        <v>0.0</v>
      </c>
      <c r="H38" s="9">
        <v>121.0</v>
      </c>
      <c r="I38" s="9">
        <v>0.0</v>
      </c>
      <c r="J38" s="9">
        <v>0.0</v>
      </c>
      <c r="K38" s="9">
        <v>-121.0</v>
      </c>
      <c r="L38" s="9">
        <v>0.0</v>
      </c>
      <c r="M38" s="9">
        <v>0.0</v>
      </c>
      <c r="N38" s="9">
        <v>0.0</v>
      </c>
      <c r="O38" s="9">
        <v>143.0</v>
      </c>
      <c r="Q38" s="10">
        <v>4.0</v>
      </c>
      <c r="R38" s="8" t="s">
        <v>1</v>
      </c>
      <c r="U38" s="11">
        <f t="shared" si="36"/>
        <v>121</v>
      </c>
      <c r="V38" s="11">
        <f t="shared" si="37"/>
        <v>0</v>
      </c>
      <c r="W38" s="11">
        <f t="shared" si="38"/>
        <v>134</v>
      </c>
      <c r="X38" s="11">
        <f t="shared" si="39"/>
        <v>-112</v>
      </c>
      <c r="Y38" s="11">
        <f t="shared" si="40"/>
        <v>0</v>
      </c>
      <c r="Z38" s="11">
        <f t="shared" si="41"/>
        <v>0</v>
      </c>
      <c r="AA38" s="11">
        <f t="shared" si="42"/>
        <v>121</v>
      </c>
      <c r="AB38" s="11">
        <f t="shared" si="43"/>
        <v>0</v>
      </c>
      <c r="AC38" s="11">
        <f t="shared" si="44"/>
        <v>0</v>
      </c>
      <c r="AD38" s="11">
        <f t="shared" si="45"/>
        <v>-121</v>
      </c>
      <c r="AE38" s="11">
        <f t="shared" si="46"/>
        <v>0</v>
      </c>
      <c r="AF38" s="11">
        <f t="shared" si="47"/>
        <v>0</v>
      </c>
      <c r="AG38" s="11">
        <f t="shared" si="48"/>
        <v>0</v>
      </c>
      <c r="AH38" s="11">
        <f t="shared" si="49"/>
        <v>143</v>
      </c>
    </row>
    <row r="39" ht="15.75" customHeight="1">
      <c r="A39" s="8" t="s">
        <v>62</v>
      </c>
      <c r="B39" s="9">
        <v>280.0</v>
      </c>
      <c r="C39" s="9">
        <v>430.0</v>
      </c>
      <c r="D39" s="9">
        <v>280.0</v>
      </c>
      <c r="E39" s="9">
        <v>180.0</v>
      </c>
      <c r="F39" s="9">
        <v>280.0</v>
      </c>
      <c r="G39" s="9">
        <v>205.0</v>
      </c>
      <c r="H39" s="9">
        <v>355.0</v>
      </c>
      <c r="I39" s="9">
        <v>430.0</v>
      </c>
      <c r="J39" s="9">
        <v>180.0</v>
      </c>
      <c r="K39" s="9">
        <v>170.0</v>
      </c>
      <c r="L39" s="9">
        <v>245.0</v>
      </c>
      <c r="M39" s="9">
        <v>50.0</v>
      </c>
      <c r="N39" s="9">
        <v>25.0</v>
      </c>
      <c r="O39" s="9">
        <v>3110.0</v>
      </c>
      <c r="Q39" s="10">
        <v>4.0</v>
      </c>
      <c r="R39" s="8" t="s">
        <v>1</v>
      </c>
      <c r="U39" s="11">
        <f t="shared" si="36"/>
        <v>280</v>
      </c>
      <c r="V39" s="11">
        <f t="shared" si="37"/>
        <v>430</v>
      </c>
      <c r="W39" s="11">
        <f t="shared" si="38"/>
        <v>280</v>
      </c>
      <c r="X39" s="11">
        <f t="shared" si="39"/>
        <v>180</v>
      </c>
      <c r="Y39" s="11">
        <f t="shared" si="40"/>
        <v>280</v>
      </c>
      <c r="Z39" s="11">
        <f t="shared" si="41"/>
        <v>205</v>
      </c>
      <c r="AA39" s="11">
        <f t="shared" si="42"/>
        <v>355</v>
      </c>
      <c r="AB39" s="11">
        <f t="shared" si="43"/>
        <v>430</v>
      </c>
      <c r="AC39" s="11">
        <f t="shared" si="44"/>
        <v>180</v>
      </c>
      <c r="AD39" s="11">
        <f t="shared" si="45"/>
        <v>170</v>
      </c>
      <c r="AE39" s="11">
        <f t="shared" si="46"/>
        <v>245</v>
      </c>
      <c r="AF39" s="11">
        <f t="shared" si="47"/>
        <v>50</v>
      </c>
      <c r="AG39" s="11">
        <f t="shared" si="48"/>
        <v>25</v>
      </c>
      <c r="AH39" s="11">
        <f t="shared" si="49"/>
        <v>3110</v>
      </c>
    </row>
    <row r="40" ht="15.75" customHeight="1">
      <c r="A40" s="8" t="s">
        <v>63</v>
      </c>
      <c r="B40" s="9">
        <v>0.0</v>
      </c>
      <c r="C40" s="9">
        <v>0.0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-1599.0</v>
      </c>
      <c r="N40" s="9">
        <v>-1599.0</v>
      </c>
      <c r="O40" s="9">
        <v>-3198.0</v>
      </c>
      <c r="Q40" s="10">
        <v>4.0</v>
      </c>
      <c r="R40" s="8" t="s">
        <v>1</v>
      </c>
      <c r="U40" s="11">
        <f t="shared" si="36"/>
        <v>0</v>
      </c>
      <c r="V40" s="11">
        <f t="shared" si="37"/>
        <v>0</v>
      </c>
      <c r="W40" s="11">
        <f t="shared" si="38"/>
        <v>0</v>
      </c>
      <c r="X40" s="11">
        <f t="shared" si="39"/>
        <v>0</v>
      </c>
      <c r="Y40" s="11">
        <f t="shared" si="40"/>
        <v>0</v>
      </c>
      <c r="Z40" s="11">
        <f t="shared" si="41"/>
        <v>0</v>
      </c>
      <c r="AA40" s="11">
        <f t="shared" si="42"/>
        <v>0</v>
      </c>
      <c r="AB40" s="11">
        <f t="shared" si="43"/>
        <v>0</v>
      </c>
      <c r="AC40" s="11">
        <f t="shared" si="44"/>
        <v>0</v>
      </c>
      <c r="AD40" s="11">
        <f t="shared" si="45"/>
        <v>0</v>
      </c>
      <c r="AE40" s="11">
        <f t="shared" si="46"/>
        <v>0</v>
      </c>
      <c r="AF40" s="11">
        <f t="shared" si="47"/>
        <v>-1599</v>
      </c>
      <c r="AG40" s="11">
        <f t="shared" si="48"/>
        <v>-1599</v>
      </c>
      <c r="AH40" s="11">
        <f t="shared" si="49"/>
        <v>-3198</v>
      </c>
    </row>
    <row r="41" ht="15.75" customHeight="1">
      <c r="A41" s="8" t="s">
        <v>64</v>
      </c>
      <c r="B41" s="9">
        <v>0.0</v>
      </c>
      <c r="C41" s="9">
        <v>-1026.35</v>
      </c>
      <c r="D41" s="9">
        <v>-335.0</v>
      </c>
      <c r="E41" s="9">
        <v>-1477.97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-2839.32</v>
      </c>
      <c r="Q41" s="10">
        <v>4.0</v>
      </c>
      <c r="R41" s="8" t="s">
        <v>1</v>
      </c>
      <c r="U41" s="11">
        <f t="shared" si="36"/>
        <v>0</v>
      </c>
      <c r="V41" s="11">
        <f t="shared" si="37"/>
        <v>-1026.35</v>
      </c>
      <c r="W41" s="11">
        <f t="shared" si="38"/>
        <v>-335</v>
      </c>
      <c r="X41" s="11">
        <f t="shared" si="39"/>
        <v>-1477.97</v>
      </c>
      <c r="Y41" s="11">
        <f t="shared" si="40"/>
        <v>0</v>
      </c>
      <c r="Z41" s="11">
        <f t="shared" si="41"/>
        <v>0</v>
      </c>
      <c r="AA41" s="11">
        <f t="shared" si="42"/>
        <v>0</v>
      </c>
      <c r="AB41" s="11">
        <f t="shared" si="43"/>
        <v>0</v>
      </c>
      <c r="AC41" s="11">
        <f t="shared" si="44"/>
        <v>0</v>
      </c>
      <c r="AD41" s="11">
        <f t="shared" si="45"/>
        <v>0</v>
      </c>
      <c r="AE41" s="11">
        <f t="shared" si="46"/>
        <v>0</v>
      </c>
      <c r="AF41" s="11">
        <f t="shared" si="47"/>
        <v>0</v>
      </c>
      <c r="AG41" s="11">
        <f t="shared" si="48"/>
        <v>0</v>
      </c>
      <c r="AH41" s="11">
        <f t="shared" si="49"/>
        <v>-2839.32</v>
      </c>
    </row>
    <row r="42" ht="15.75" customHeight="1">
      <c r="A42" s="8" t="s">
        <v>65</v>
      </c>
      <c r="B42" s="9">
        <v>0.0</v>
      </c>
      <c r="C42" s="9">
        <v>0.0</v>
      </c>
      <c r="D42" s="9">
        <v>55.0</v>
      </c>
      <c r="E42" s="9">
        <v>855.89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910.89</v>
      </c>
      <c r="Q42" s="10">
        <v>4.0</v>
      </c>
      <c r="R42" s="8" t="s">
        <v>1</v>
      </c>
      <c r="U42" s="11">
        <f t="shared" si="36"/>
        <v>0</v>
      </c>
      <c r="V42" s="11">
        <f t="shared" si="37"/>
        <v>0</v>
      </c>
      <c r="W42" s="11">
        <f t="shared" si="38"/>
        <v>55</v>
      </c>
      <c r="X42" s="11">
        <f t="shared" si="39"/>
        <v>855.89</v>
      </c>
      <c r="Y42" s="11">
        <f t="shared" si="40"/>
        <v>0</v>
      </c>
      <c r="Z42" s="11">
        <f t="shared" si="41"/>
        <v>0</v>
      </c>
      <c r="AA42" s="11">
        <f t="shared" si="42"/>
        <v>0</v>
      </c>
      <c r="AB42" s="11">
        <f t="shared" si="43"/>
        <v>0</v>
      </c>
      <c r="AC42" s="11">
        <f t="shared" si="44"/>
        <v>0</v>
      </c>
      <c r="AD42" s="11">
        <f t="shared" si="45"/>
        <v>0</v>
      </c>
      <c r="AE42" s="11">
        <f t="shared" si="46"/>
        <v>0</v>
      </c>
      <c r="AF42" s="11">
        <f t="shared" si="47"/>
        <v>0</v>
      </c>
      <c r="AG42" s="11">
        <f t="shared" si="48"/>
        <v>0</v>
      </c>
      <c r="AH42" s="11">
        <f t="shared" si="49"/>
        <v>910.89</v>
      </c>
    </row>
    <row r="43" ht="15.75" customHeight="1">
      <c r="A43" s="13" t="s">
        <v>48</v>
      </c>
      <c r="B43" s="14">
        <f>IF(5 = Q43, U43 * -1, U43)</f>
        <v>7720</v>
      </c>
      <c r="C43" s="14">
        <f>IF(5 = Q43, V43 * -1, V43)</f>
        <v>8499.2</v>
      </c>
      <c r="D43" s="14">
        <f>IF(5 = Q43, W43 * -1, W43)</f>
        <v>7512.33</v>
      </c>
      <c r="E43" s="14">
        <f>IF(5 = Q43, X43 * -1, X43)</f>
        <v>9564.94</v>
      </c>
      <c r="F43" s="14">
        <f>IF(5 = Q43, Y43 * -1, Y43)</f>
        <v>10106.66</v>
      </c>
      <c r="G43" s="14">
        <f>IF(5 = Q43, Z43 * -1, Z43)</f>
        <v>8581.14</v>
      </c>
      <c r="H43" s="14">
        <f>IF(5 = Q43, AA43 * -1, AA43)</f>
        <v>8926.21</v>
      </c>
      <c r="I43" s="14">
        <f>IF(5 = Q43, AB43 * -1, AB43)</f>
        <v>11197.01</v>
      </c>
      <c r="J43" s="14">
        <f>IF(5 = Q43, AC43 * -1, AC43)</f>
        <v>9109.81</v>
      </c>
      <c r="K43" s="14">
        <f>IF(5 = Q43, AD43 * -1, AD43)</f>
        <v>8041.86</v>
      </c>
      <c r="L43" s="14">
        <f>IF(5 = Q43, AE43 * -1, AE43)</f>
        <v>8010.93</v>
      </c>
      <c r="M43" s="14">
        <f>IF(5 = Q43, AF43 * -1, AF43)</f>
        <v>28045.93</v>
      </c>
      <c r="N43" s="14">
        <f>IF(5 = Q43, AG43 * -1, AG43)</f>
        <v>19760</v>
      </c>
      <c r="O43" s="14">
        <f>IF(5 = Q43, AH43 * -1, AH43)</f>
        <v>145076.02</v>
      </c>
      <c r="P43" s="18">
        <f>O43/$O$12</f>
        <v>0.09082314211</v>
      </c>
      <c r="Q43" s="15">
        <v>4.0</v>
      </c>
      <c r="R43" s="16" t="str">
        <f t="shared" ref="R43:T43" si="50">R42</f>
        <v>Loft Vue</v>
      </c>
      <c r="S43" s="16" t="str">
        <f t="shared" si="50"/>
        <v/>
      </c>
      <c r="T43" s="15" t="str">
        <f t="shared" si="50"/>
        <v/>
      </c>
      <c r="U43" s="17">
        <f t="shared" ref="U43:AH43" si="51">SUM(U26:U42)</f>
        <v>7720</v>
      </c>
      <c r="V43" s="17">
        <f t="shared" si="51"/>
        <v>8499.2</v>
      </c>
      <c r="W43" s="17">
        <f t="shared" si="51"/>
        <v>7512.33</v>
      </c>
      <c r="X43" s="17">
        <f t="shared" si="51"/>
        <v>9564.94</v>
      </c>
      <c r="Y43" s="17">
        <f t="shared" si="51"/>
        <v>10106.66</v>
      </c>
      <c r="Z43" s="17">
        <f t="shared" si="51"/>
        <v>8581.14</v>
      </c>
      <c r="AA43" s="17">
        <f t="shared" si="51"/>
        <v>8926.21</v>
      </c>
      <c r="AB43" s="17">
        <f t="shared" si="51"/>
        <v>11197.01</v>
      </c>
      <c r="AC43" s="17">
        <f t="shared" si="51"/>
        <v>9109.81</v>
      </c>
      <c r="AD43" s="17">
        <f t="shared" si="51"/>
        <v>8041.86</v>
      </c>
      <c r="AE43" s="17">
        <f t="shared" si="51"/>
        <v>8010.93</v>
      </c>
      <c r="AF43" s="17">
        <f t="shared" si="51"/>
        <v>28045.93</v>
      </c>
      <c r="AG43" s="17">
        <f t="shared" si="51"/>
        <v>19760</v>
      </c>
      <c r="AH43" s="17">
        <f t="shared" si="51"/>
        <v>145076.02</v>
      </c>
    </row>
    <row r="44" ht="15.75" customHeight="1"/>
    <row r="45" ht="15.75" customHeight="1">
      <c r="A45" s="13" t="s">
        <v>66</v>
      </c>
      <c r="B45" s="14">
        <f>IF(5 = Q45, U45 * -1, U45)</f>
        <v>76827.97</v>
      </c>
      <c r="C45" s="14">
        <f>IF(5 = Q45, V45 * -1, V45)</f>
        <v>105459.81</v>
      </c>
      <c r="D45" s="14">
        <f>IF(5 = Q45, W45 * -1, W45)</f>
        <v>103372.59</v>
      </c>
      <c r="E45" s="14">
        <f>IF(5 = Q45, X45 * -1, X45)</f>
        <v>105272.13</v>
      </c>
      <c r="F45" s="14">
        <f>IF(5 = Q45, Y45 * -1, Y45)</f>
        <v>119115.38</v>
      </c>
      <c r="G45" s="14">
        <f>IF(5 = Q45, Z45 * -1, Z45)</f>
        <v>119577.18</v>
      </c>
      <c r="H45" s="14">
        <f>IF(5 = Q45, AA45 * -1, AA45)</f>
        <v>118281.32</v>
      </c>
      <c r="I45" s="14">
        <f>IF(5 = Q45, AB45 * -1, AB45)</f>
        <v>120232.75</v>
      </c>
      <c r="J45" s="14">
        <f>IF(5 = Q45, AC45 * -1, AC45)</f>
        <v>113873.63</v>
      </c>
      <c r="K45" s="14">
        <f>IF(5 = Q45, AD45 * -1, AD45)</f>
        <v>97388.49</v>
      </c>
      <c r="L45" s="14">
        <f>IF(5 = Q45, AE45 * -1, AE45)</f>
        <v>66284.86</v>
      </c>
      <c r="M45" s="14">
        <f>IF(5 = Q45, AF45 * -1, AF45)</f>
        <v>147003.9</v>
      </c>
      <c r="N45" s="14">
        <f>IF(5 = Q45, AG45 * -1, AG45)</f>
        <v>138989.14</v>
      </c>
      <c r="O45" s="14">
        <f>IF(5 = Q45, AH45 * -1, AH45)</f>
        <v>1431679.15</v>
      </c>
      <c r="Q45" s="15">
        <v>4.0</v>
      </c>
      <c r="R45" s="16" t="str">
        <f t="shared" ref="R45:T45" si="52">R42</f>
        <v>Loft Vue</v>
      </c>
      <c r="S45" s="16" t="str">
        <f t="shared" si="52"/>
        <v/>
      </c>
      <c r="T45" s="15" t="str">
        <f t="shared" si="52"/>
        <v/>
      </c>
      <c r="U45" s="17">
        <f t="shared" ref="U45:AH45" si="53">SUM(U10:U11)+SUM(U15:U20)+SUM(U26:U42)</f>
        <v>76827.97</v>
      </c>
      <c r="V45" s="17">
        <f t="shared" si="53"/>
        <v>105459.81</v>
      </c>
      <c r="W45" s="17">
        <f t="shared" si="53"/>
        <v>103372.59</v>
      </c>
      <c r="X45" s="17">
        <f t="shared" si="53"/>
        <v>105272.13</v>
      </c>
      <c r="Y45" s="17">
        <f t="shared" si="53"/>
        <v>119115.38</v>
      </c>
      <c r="Z45" s="17">
        <f t="shared" si="53"/>
        <v>119577.18</v>
      </c>
      <c r="AA45" s="17">
        <f t="shared" si="53"/>
        <v>118281.32</v>
      </c>
      <c r="AB45" s="17">
        <f t="shared" si="53"/>
        <v>120232.75</v>
      </c>
      <c r="AC45" s="17">
        <f t="shared" si="53"/>
        <v>113873.63</v>
      </c>
      <c r="AD45" s="17">
        <f t="shared" si="53"/>
        <v>97388.49</v>
      </c>
      <c r="AE45" s="17">
        <f t="shared" si="53"/>
        <v>66284.86</v>
      </c>
      <c r="AF45" s="17">
        <f t="shared" si="53"/>
        <v>147003.9</v>
      </c>
      <c r="AG45" s="17">
        <f t="shared" si="53"/>
        <v>138989.14</v>
      </c>
      <c r="AH45" s="17">
        <f t="shared" si="53"/>
        <v>1431679.15</v>
      </c>
    </row>
    <row r="46" ht="15.75" customHeight="1"/>
    <row r="47" ht="15.75" customHeight="1">
      <c r="A47" s="7" t="s">
        <v>67</v>
      </c>
    </row>
    <row r="48" ht="15.75" customHeight="1">
      <c r="A48" s="7" t="s">
        <v>68</v>
      </c>
    </row>
    <row r="49" ht="15.75" customHeight="1">
      <c r="A49" s="8" t="s">
        <v>69</v>
      </c>
      <c r="B49" s="9">
        <v>4166.66</v>
      </c>
      <c r="C49" s="9">
        <v>4166.66</v>
      </c>
      <c r="D49" s="9">
        <v>4166.66</v>
      </c>
      <c r="E49" s="9">
        <v>4166.66</v>
      </c>
      <c r="F49" s="9">
        <v>4304.16</v>
      </c>
      <c r="G49" s="9">
        <v>4216.66</v>
      </c>
      <c r="H49" s="9">
        <v>4311.66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>
        <v>0.0</v>
      </c>
      <c r="O49" s="9">
        <v>29499.12</v>
      </c>
      <c r="Q49" s="10">
        <v>5.0</v>
      </c>
      <c r="R49" s="8" t="s">
        <v>1</v>
      </c>
      <c r="U49" s="11">
        <f t="shared" ref="U49:U57" si="54">IF(5 = Q49, B49 * -1, B49)</f>
        <v>-4166.66</v>
      </c>
      <c r="V49" s="11">
        <f t="shared" ref="V49:V57" si="55">IF(5 = Q49, C49 * -1, C49)</f>
        <v>-4166.66</v>
      </c>
      <c r="W49" s="11">
        <f t="shared" ref="W49:W57" si="56">IF(5 = Q49, D49 * -1, D49)</f>
        <v>-4166.66</v>
      </c>
      <c r="X49" s="11">
        <f t="shared" ref="X49:X57" si="57">IF(5 = Q49, E49 * -1, E49)</f>
        <v>-4166.66</v>
      </c>
      <c r="Y49" s="11">
        <f t="shared" ref="Y49:Y57" si="58">IF(5 = Q49, F49 * -1, F49)</f>
        <v>-4304.16</v>
      </c>
      <c r="Z49" s="11">
        <f t="shared" ref="Z49:Z57" si="59">IF(5 = Q49, G49 * -1, G49)</f>
        <v>-4216.66</v>
      </c>
      <c r="AA49" s="11">
        <f t="shared" ref="AA49:AA57" si="60">IF(5 = Q49, H49 * -1, H49)</f>
        <v>-4311.66</v>
      </c>
      <c r="AB49" s="11">
        <f t="shared" ref="AB49:AB57" si="61">IF(5 = Q49, I49 * -1, I49)</f>
        <v>0</v>
      </c>
      <c r="AC49" s="11">
        <f t="shared" ref="AC49:AC57" si="62">IF(5 = Q49, J49 * -1, J49)</f>
        <v>0</v>
      </c>
      <c r="AD49" s="11">
        <f t="shared" ref="AD49:AD57" si="63">IF(5 = Q49, K49 * -1, K49)</f>
        <v>0</v>
      </c>
      <c r="AE49" s="11">
        <f t="shared" ref="AE49:AE57" si="64">IF(5 = Q49, L49 * -1, L49)</f>
        <v>0</v>
      </c>
      <c r="AF49" s="11">
        <f t="shared" ref="AF49:AF57" si="65">IF(5 = Q49, M49 * -1, M49)</f>
        <v>0</v>
      </c>
      <c r="AG49" s="11">
        <f t="shared" ref="AG49:AG57" si="66">IF(5 = Q49, N49 * -1, N49)</f>
        <v>0</v>
      </c>
      <c r="AH49" s="11">
        <f t="shared" ref="AH49:AH57" si="67">IF(5 = Q49, O49 * -1, O49)</f>
        <v>-29499.12</v>
      </c>
    </row>
    <row r="50" ht="15.75" customHeight="1">
      <c r="A50" s="8" t="s">
        <v>70</v>
      </c>
      <c r="B50" s="9">
        <v>2184.08</v>
      </c>
      <c r="C50" s="9">
        <v>2110.48</v>
      </c>
      <c r="D50" s="9">
        <v>0.0</v>
      </c>
      <c r="E50" s="9">
        <v>0.0</v>
      </c>
      <c r="F50" s="9">
        <v>0.0</v>
      </c>
      <c r="G50" s="9">
        <v>0.0</v>
      </c>
      <c r="H50" s="9">
        <v>1218.4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0.0</v>
      </c>
      <c r="O50" s="9">
        <v>5512.96</v>
      </c>
      <c r="Q50" s="10">
        <v>5.0</v>
      </c>
      <c r="R50" s="8" t="s">
        <v>1</v>
      </c>
      <c r="U50" s="11">
        <f t="shared" si="54"/>
        <v>-2184.08</v>
      </c>
      <c r="V50" s="11">
        <f t="shared" si="55"/>
        <v>-2110.48</v>
      </c>
      <c r="W50" s="11">
        <f t="shared" si="56"/>
        <v>0</v>
      </c>
      <c r="X50" s="11">
        <f t="shared" si="57"/>
        <v>0</v>
      </c>
      <c r="Y50" s="11">
        <f t="shared" si="58"/>
        <v>0</v>
      </c>
      <c r="Z50" s="11">
        <f t="shared" si="59"/>
        <v>0</v>
      </c>
      <c r="AA50" s="11">
        <f t="shared" si="60"/>
        <v>-1218.4</v>
      </c>
      <c r="AB50" s="11">
        <f t="shared" si="61"/>
        <v>0</v>
      </c>
      <c r="AC50" s="11">
        <f t="shared" si="62"/>
        <v>0</v>
      </c>
      <c r="AD50" s="11">
        <f t="shared" si="63"/>
        <v>0</v>
      </c>
      <c r="AE50" s="11">
        <f t="shared" si="64"/>
        <v>0</v>
      </c>
      <c r="AF50" s="11">
        <f t="shared" si="65"/>
        <v>0</v>
      </c>
      <c r="AG50" s="11">
        <f t="shared" si="66"/>
        <v>0</v>
      </c>
      <c r="AH50" s="11">
        <f t="shared" si="67"/>
        <v>-5512.96</v>
      </c>
    </row>
    <row r="51" ht="15.75" customHeight="1">
      <c r="A51" s="8" t="s">
        <v>71</v>
      </c>
      <c r="B51" s="9">
        <v>3514.53</v>
      </c>
      <c r="C51" s="9">
        <v>4341.22</v>
      </c>
      <c r="D51" s="9">
        <v>3488.31</v>
      </c>
      <c r="E51" s="9">
        <v>3293.65</v>
      </c>
      <c r="F51" s="9">
        <v>4613.81</v>
      </c>
      <c r="G51" s="9">
        <v>3985.29</v>
      </c>
      <c r="H51" s="9">
        <v>3283.03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>
        <v>0.0</v>
      </c>
      <c r="O51" s="9">
        <v>26519.84</v>
      </c>
      <c r="Q51" s="10">
        <v>5.0</v>
      </c>
      <c r="R51" s="8" t="s">
        <v>1</v>
      </c>
      <c r="U51" s="11">
        <f t="shared" si="54"/>
        <v>-3514.53</v>
      </c>
      <c r="V51" s="11">
        <f t="shared" si="55"/>
        <v>-4341.22</v>
      </c>
      <c r="W51" s="11">
        <f t="shared" si="56"/>
        <v>-3488.31</v>
      </c>
      <c r="X51" s="11">
        <f t="shared" si="57"/>
        <v>-3293.65</v>
      </c>
      <c r="Y51" s="11">
        <f t="shared" si="58"/>
        <v>-4613.81</v>
      </c>
      <c r="Z51" s="11">
        <f t="shared" si="59"/>
        <v>-3985.29</v>
      </c>
      <c r="AA51" s="11">
        <f t="shared" si="60"/>
        <v>-3283.03</v>
      </c>
      <c r="AB51" s="11">
        <f t="shared" si="61"/>
        <v>0</v>
      </c>
      <c r="AC51" s="11">
        <f t="shared" si="62"/>
        <v>0</v>
      </c>
      <c r="AD51" s="11">
        <f t="shared" si="63"/>
        <v>0</v>
      </c>
      <c r="AE51" s="11">
        <f t="shared" si="64"/>
        <v>0</v>
      </c>
      <c r="AF51" s="11">
        <f t="shared" si="65"/>
        <v>0</v>
      </c>
      <c r="AG51" s="11">
        <f t="shared" si="66"/>
        <v>0</v>
      </c>
      <c r="AH51" s="11">
        <f t="shared" si="67"/>
        <v>-26519.84</v>
      </c>
    </row>
    <row r="52" ht="15.75" customHeight="1">
      <c r="A52" s="8" t="s">
        <v>72</v>
      </c>
      <c r="B52" s="9">
        <v>2157.2</v>
      </c>
      <c r="C52" s="9">
        <v>2568.6</v>
      </c>
      <c r="D52" s="9">
        <v>3631.1</v>
      </c>
      <c r="E52" s="9">
        <v>3514.36</v>
      </c>
      <c r="F52" s="9">
        <v>5380.94</v>
      </c>
      <c r="G52" s="9">
        <v>3750.74</v>
      </c>
      <c r="H52" s="9">
        <v>1834.2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22837.14</v>
      </c>
      <c r="Q52" s="10">
        <v>5.0</v>
      </c>
      <c r="R52" s="8" t="s">
        <v>1</v>
      </c>
      <c r="U52" s="11">
        <f t="shared" si="54"/>
        <v>-2157.2</v>
      </c>
      <c r="V52" s="11">
        <f t="shared" si="55"/>
        <v>-2568.6</v>
      </c>
      <c r="W52" s="11">
        <f t="shared" si="56"/>
        <v>-3631.1</v>
      </c>
      <c r="X52" s="11">
        <f t="shared" si="57"/>
        <v>-3514.36</v>
      </c>
      <c r="Y52" s="11">
        <f t="shared" si="58"/>
        <v>-5380.94</v>
      </c>
      <c r="Z52" s="11">
        <f t="shared" si="59"/>
        <v>-3750.74</v>
      </c>
      <c r="AA52" s="11">
        <f t="shared" si="60"/>
        <v>-1834.2</v>
      </c>
      <c r="AB52" s="11">
        <f t="shared" si="61"/>
        <v>0</v>
      </c>
      <c r="AC52" s="11">
        <f t="shared" si="62"/>
        <v>0</v>
      </c>
      <c r="AD52" s="11">
        <f t="shared" si="63"/>
        <v>0</v>
      </c>
      <c r="AE52" s="11">
        <f t="shared" si="64"/>
        <v>0</v>
      </c>
      <c r="AF52" s="11">
        <f t="shared" si="65"/>
        <v>0</v>
      </c>
      <c r="AG52" s="11">
        <f t="shared" si="66"/>
        <v>0</v>
      </c>
      <c r="AH52" s="11">
        <f t="shared" si="67"/>
        <v>-22837.14</v>
      </c>
    </row>
    <row r="53" ht="15.75" customHeight="1">
      <c r="A53" s="8" t="s">
        <v>73</v>
      </c>
      <c r="B53" s="9">
        <v>2514.23</v>
      </c>
      <c r="C53" s="9">
        <v>2222.43</v>
      </c>
      <c r="D53" s="9">
        <v>823.76</v>
      </c>
      <c r="E53" s="9">
        <v>2275.49</v>
      </c>
      <c r="F53" s="9">
        <v>2910.25</v>
      </c>
      <c r="G53" s="9">
        <v>2057.39</v>
      </c>
      <c r="H53" s="9">
        <v>2606.52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15410.07</v>
      </c>
      <c r="Q53" s="10">
        <v>5.0</v>
      </c>
      <c r="R53" s="8" t="s">
        <v>1</v>
      </c>
      <c r="U53" s="11">
        <f t="shared" si="54"/>
        <v>-2514.23</v>
      </c>
      <c r="V53" s="11">
        <f t="shared" si="55"/>
        <v>-2222.43</v>
      </c>
      <c r="W53" s="11">
        <f t="shared" si="56"/>
        <v>-823.76</v>
      </c>
      <c r="X53" s="11">
        <f t="shared" si="57"/>
        <v>-2275.49</v>
      </c>
      <c r="Y53" s="11">
        <f t="shared" si="58"/>
        <v>-2910.25</v>
      </c>
      <c r="Z53" s="11">
        <f t="shared" si="59"/>
        <v>-2057.39</v>
      </c>
      <c r="AA53" s="11">
        <f t="shared" si="60"/>
        <v>-2606.52</v>
      </c>
      <c r="AB53" s="11">
        <f t="shared" si="61"/>
        <v>0</v>
      </c>
      <c r="AC53" s="11">
        <f t="shared" si="62"/>
        <v>0</v>
      </c>
      <c r="AD53" s="11">
        <f t="shared" si="63"/>
        <v>0</v>
      </c>
      <c r="AE53" s="11">
        <f t="shared" si="64"/>
        <v>0</v>
      </c>
      <c r="AF53" s="11">
        <f t="shared" si="65"/>
        <v>0</v>
      </c>
      <c r="AG53" s="11">
        <f t="shared" si="66"/>
        <v>0</v>
      </c>
      <c r="AH53" s="11">
        <f t="shared" si="67"/>
        <v>-15410.07</v>
      </c>
    </row>
    <row r="54" ht="15.75" customHeight="1">
      <c r="A54" s="8" t="s">
        <v>74</v>
      </c>
      <c r="B54" s="9">
        <v>1116.37</v>
      </c>
      <c r="C54" s="9">
        <v>1116.37</v>
      </c>
      <c r="D54" s="9">
        <v>545.95</v>
      </c>
      <c r="E54" s="9">
        <v>646.63</v>
      </c>
      <c r="F54" s="9">
        <v>4140.01</v>
      </c>
      <c r="G54" s="9">
        <v>1202.91</v>
      </c>
      <c r="H54" s="9">
        <v>1154.23</v>
      </c>
      <c r="I54" s="9">
        <v>1786.19</v>
      </c>
      <c r="J54" s="9">
        <v>-564.46</v>
      </c>
      <c r="K54" s="9">
        <v>0.0</v>
      </c>
      <c r="L54" s="9">
        <v>0.0</v>
      </c>
      <c r="M54" s="9">
        <v>0.0</v>
      </c>
      <c r="N54" s="9">
        <v>0.0</v>
      </c>
      <c r="O54" s="9">
        <v>11144.2</v>
      </c>
      <c r="Q54" s="10">
        <v>5.0</v>
      </c>
      <c r="R54" s="8" t="s">
        <v>1</v>
      </c>
      <c r="U54" s="11">
        <f t="shared" si="54"/>
        <v>-1116.37</v>
      </c>
      <c r="V54" s="11">
        <f t="shared" si="55"/>
        <v>-1116.37</v>
      </c>
      <c r="W54" s="11">
        <f t="shared" si="56"/>
        <v>-545.95</v>
      </c>
      <c r="X54" s="11">
        <f t="shared" si="57"/>
        <v>-646.63</v>
      </c>
      <c r="Y54" s="11">
        <f t="shared" si="58"/>
        <v>-4140.01</v>
      </c>
      <c r="Z54" s="11">
        <f t="shared" si="59"/>
        <v>-1202.91</v>
      </c>
      <c r="AA54" s="11">
        <f t="shared" si="60"/>
        <v>-1154.23</v>
      </c>
      <c r="AB54" s="11">
        <f t="shared" si="61"/>
        <v>-1786.19</v>
      </c>
      <c r="AC54" s="11">
        <f t="shared" si="62"/>
        <v>564.46</v>
      </c>
      <c r="AD54" s="11">
        <f t="shared" si="63"/>
        <v>0</v>
      </c>
      <c r="AE54" s="11">
        <f t="shared" si="64"/>
        <v>0</v>
      </c>
      <c r="AF54" s="11">
        <f t="shared" si="65"/>
        <v>0</v>
      </c>
      <c r="AG54" s="11">
        <f t="shared" si="66"/>
        <v>0</v>
      </c>
      <c r="AH54" s="11">
        <f t="shared" si="67"/>
        <v>-11144.2</v>
      </c>
    </row>
    <row r="55" ht="15.75" customHeight="1">
      <c r="A55" s="8" t="s">
        <v>75</v>
      </c>
      <c r="B55" s="9">
        <v>0.0</v>
      </c>
      <c r="C55" s="9">
        <v>0.0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>
        <v>17995.38</v>
      </c>
      <c r="J55" s="9">
        <v>13266.11</v>
      </c>
      <c r="K55" s="9">
        <v>5220.17</v>
      </c>
      <c r="L55" s="9">
        <v>0.0</v>
      </c>
      <c r="M55" s="9">
        <v>0.0</v>
      </c>
      <c r="N55" s="9">
        <v>0.0</v>
      </c>
      <c r="O55" s="9">
        <v>36481.66</v>
      </c>
      <c r="Q55" s="10">
        <v>5.0</v>
      </c>
      <c r="R55" s="8" t="s">
        <v>1</v>
      </c>
      <c r="U55" s="11">
        <f t="shared" si="54"/>
        <v>0</v>
      </c>
      <c r="V55" s="11">
        <f t="shared" si="55"/>
        <v>0</v>
      </c>
      <c r="W55" s="11">
        <f t="shared" si="56"/>
        <v>0</v>
      </c>
      <c r="X55" s="11">
        <f t="shared" si="57"/>
        <v>0</v>
      </c>
      <c r="Y55" s="11">
        <f t="shared" si="58"/>
        <v>0</v>
      </c>
      <c r="Z55" s="11">
        <f t="shared" si="59"/>
        <v>0</v>
      </c>
      <c r="AA55" s="11">
        <f t="shared" si="60"/>
        <v>0</v>
      </c>
      <c r="AB55" s="11">
        <f t="shared" si="61"/>
        <v>-17995.38</v>
      </c>
      <c r="AC55" s="11">
        <f t="shared" si="62"/>
        <v>-13266.11</v>
      </c>
      <c r="AD55" s="11">
        <f t="shared" si="63"/>
        <v>-5220.17</v>
      </c>
      <c r="AE55" s="11">
        <f t="shared" si="64"/>
        <v>0</v>
      </c>
      <c r="AF55" s="11">
        <f t="shared" si="65"/>
        <v>0</v>
      </c>
      <c r="AG55" s="11">
        <f t="shared" si="66"/>
        <v>0</v>
      </c>
      <c r="AH55" s="11">
        <f t="shared" si="67"/>
        <v>-36481.66</v>
      </c>
    </row>
    <row r="56" ht="15.75" customHeight="1">
      <c r="A56" s="8" t="s">
        <v>76</v>
      </c>
      <c r="B56" s="9">
        <v>1152.59</v>
      </c>
      <c r="C56" s="9">
        <v>1216.77</v>
      </c>
      <c r="D56" s="9">
        <v>1050.0</v>
      </c>
      <c r="E56" s="9">
        <v>1225.7</v>
      </c>
      <c r="F56" s="9">
        <v>2491.42</v>
      </c>
      <c r="G56" s="9">
        <v>2001.18</v>
      </c>
      <c r="H56" s="9">
        <v>1434.63</v>
      </c>
      <c r="I56" s="9">
        <v>1736.25</v>
      </c>
      <c r="J56" s="9">
        <v>1044.84</v>
      </c>
      <c r="K56" s="9">
        <v>1181.01</v>
      </c>
      <c r="L56" s="9">
        <v>0.0</v>
      </c>
      <c r="M56" s="9">
        <v>0.0</v>
      </c>
      <c r="N56" s="9">
        <v>0.0</v>
      </c>
      <c r="O56" s="9">
        <v>14534.39</v>
      </c>
      <c r="Q56" s="10">
        <v>5.0</v>
      </c>
      <c r="R56" s="8" t="s">
        <v>1</v>
      </c>
      <c r="U56" s="11">
        <f t="shared" si="54"/>
        <v>-1152.59</v>
      </c>
      <c r="V56" s="11">
        <f t="shared" si="55"/>
        <v>-1216.77</v>
      </c>
      <c r="W56" s="11">
        <f t="shared" si="56"/>
        <v>-1050</v>
      </c>
      <c r="X56" s="11">
        <f t="shared" si="57"/>
        <v>-1225.7</v>
      </c>
      <c r="Y56" s="11">
        <f t="shared" si="58"/>
        <v>-2491.42</v>
      </c>
      <c r="Z56" s="11">
        <f t="shared" si="59"/>
        <v>-2001.18</v>
      </c>
      <c r="AA56" s="11">
        <f t="shared" si="60"/>
        <v>-1434.63</v>
      </c>
      <c r="AB56" s="11">
        <f t="shared" si="61"/>
        <v>-1736.25</v>
      </c>
      <c r="AC56" s="11">
        <f t="shared" si="62"/>
        <v>-1044.84</v>
      </c>
      <c r="AD56" s="11">
        <f t="shared" si="63"/>
        <v>-1181.01</v>
      </c>
      <c r="AE56" s="11">
        <f t="shared" si="64"/>
        <v>0</v>
      </c>
      <c r="AF56" s="11">
        <f t="shared" si="65"/>
        <v>0</v>
      </c>
      <c r="AG56" s="11">
        <f t="shared" si="66"/>
        <v>0</v>
      </c>
      <c r="AH56" s="11">
        <f t="shared" si="67"/>
        <v>-14534.39</v>
      </c>
    </row>
    <row r="57" ht="15.75" customHeight="1">
      <c r="A57" s="8" t="s">
        <v>77</v>
      </c>
      <c r="B57" s="9">
        <v>561.28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561.28</v>
      </c>
      <c r="Q57" s="10">
        <v>5.0</v>
      </c>
      <c r="R57" s="8" t="s">
        <v>1</v>
      </c>
      <c r="U57" s="11">
        <f t="shared" si="54"/>
        <v>-561.28</v>
      </c>
      <c r="V57" s="11">
        <f t="shared" si="55"/>
        <v>0</v>
      </c>
      <c r="W57" s="11">
        <f t="shared" si="56"/>
        <v>0</v>
      </c>
      <c r="X57" s="11">
        <f t="shared" si="57"/>
        <v>0</v>
      </c>
      <c r="Y57" s="11">
        <f t="shared" si="58"/>
        <v>0</v>
      </c>
      <c r="Z57" s="11">
        <f t="shared" si="59"/>
        <v>0</v>
      </c>
      <c r="AA57" s="11">
        <f t="shared" si="60"/>
        <v>0</v>
      </c>
      <c r="AB57" s="11">
        <f t="shared" si="61"/>
        <v>0</v>
      </c>
      <c r="AC57" s="11">
        <f t="shared" si="62"/>
        <v>0</v>
      </c>
      <c r="AD57" s="11">
        <f t="shared" si="63"/>
        <v>0</v>
      </c>
      <c r="AE57" s="11">
        <f t="shared" si="64"/>
        <v>0</v>
      </c>
      <c r="AF57" s="11">
        <f t="shared" si="65"/>
        <v>0</v>
      </c>
      <c r="AG57" s="11">
        <f t="shared" si="66"/>
        <v>0</v>
      </c>
      <c r="AH57" s="11">
        <f t="shared" si="67"/>
        <v>-561.28</v>
      </c>
    </row>
    <row r="58" ht="15.75" customHeight="1">
      <c r="A58" s="13" t="s">
        <v>68</v>
      </c>
      <c r="B58" s="14">
        <f>IF(5 = Q58, U58 * -1, U58)</f>
        <v>17366.94</v>
      </c>
      <c r="C58" s="14">
        <f>IF(5 = Q58, V58 * -1, V58)</f>
        <v>17742.53</v>
      </c>
      <c r="D58" s="14">
        <f>IF(5 = Q58, W58 * -1, W58)</f>
        <v>13705.78</v>
      </c>
      <c r="E58" s="14">
        <f>IF(5 = Q58, X58 * -1, X58)</f>
        <v>15122.49</v>
      </c>
      <c r="F58" s="14">
        <f>IF(5 = Q58, Y58 * -1, Y58)</f>
        <v>23840.59</v>
      </c>
      <c r="G58" s="14">
        <f>IF(5 = Q58, Z58 * -1, Z58)</f>
        <v>17214.17</v>
      </c>
      <c r="H58" s="14">
        <f>IF(5 = Q58, AA58 * -1, AA58)</f>
        <v>15842.67</v>
      </c>
      <c r="I58" s="14">
        <f>IF(5 = Q58, AB58 * -1, AB58)</f>
        <v>21517.82</v>
      </c>
      <c r="J58" s="14">
        <f>IF(5 = Q58, AC58 * -1, AC58)</f>
        <v>13746.49</v>
      </c>
      <c r="K58" s="14">
        <f>IF(5 = Q58, AD58 * -1, AD58)</f>
        <v>6401.18</v>
      </c>
      <c r="L58" s="14">
        <f>IF(5 = Q58, AE58 * -1, AE58)</f>
        <v>0</v>
      </c>
      <c r="M58" s="14">
        <f>IF(5 = Q58, AF58 * -1, AF58)</f>
        <v>0</v>
      </c>
      <c r="N58" s="14">
        <f>IF(5 = Q58, AG58 * -1, AG58)</f>
        <v>0</v>
      </c>
      <c r="O58" s="14">
        <f>IF(5 = Q58, AH58 * -1, AH58)</f>
        <v>162500.66</v>
      </c>
      <c r="Q58" s="15">
        <v>5.0</v>
      </c>
      <c r="R58" s="16" t="str">
        <f t="shared" ref="R58:T58" si="68">R57</f>
        <v>Loft Vue</v>
      </c>
      <c r="S58" s="16" t="str">
        <f t="shared" si="68"/>
        <v/>
      </c>
      <c r="T58" s="15" t="str">
        <f t="shared" si="68"/>
        <v/>
      </c>
      <c r="U58" s="17">
        <f t="shared" ref="U58:AH58" si="69">SUM(U49:U57)</f>
        <v>-17366.94</v>
      </c>
      <c r="V58" s="17">
        <f t="shared" si="69"/>
        <v>-17742.53</v>
      </c>
      <c r="W58" s="17">
        <f t="shared" si="69"/>
        <v>-13705.78</v>
      </c>
      <c r="X58" s="17">
        <f t="shared" si="69"/>
        <v>-15122.49</v>
      </c>
      <c r="Y58" s="17">
        <f t="shared" si="69"/>
        <v>-23840.59</v>
      </c>
      <c r="Z58" s="17">
        <f t="shared" si="69"/>
        <v>-17214.17</v>
      </c>
      <c r="AA58" s="17">
        <f t="shared" si="69"/>
        <v>-15842.67</v>
      </c>
      <c r="AB58" s="17">
        <f t="shared" si="69"/>
        <v>-21517.82</v>
      </c>
      <c r="AC58" s="17">
        <f t="shared" si="69"/>
        <v>-13746.49</v>
      </c>
      <c r="AD58" s="17">
        <f t="shared" si="69"/>
        <v>-6401.18</v>
      </c>
      <c r="AE58" s="17">
        <f t="shared" si="69"/>
        <v>0</v>
      </c>
      <c r="AF58" s="17">
        <f t="shared" si="69"/>
        <v>0</v>
      </c>
      <c r="AG58" s="17">
        <f t="shared" si="69"/>
        <v>0</v>
      </c>
      <c r="AH58" s="17">
        <f t="shared" si="69"/>
        <v>-162500.66</v>
      </c>
    </row>
    <row r="59" ht="15.75" customHeight="1"/>
    <row r="60" ht="15.75" customHeight="1">
      <c r="A60" s="7" t="s">
        <v>78</v>
      </c>
    </row>
    <row r="61" ht="15.75" customHeight="1">
      <c r="A61" s="8" t="s">
        <v>79</v>
      </c>
      <c r="B61" s="9">
        <v>6570.51</v>
      </c>
      <c r="C61" s="9">
        <v>4891.97</v>
      </c>
      <c r="D61" s="9">
        <v>4784.15</v>
      </c>
      <c r="E61" s="9">
        <v>3615.81</v>
      </c>
      <c r="F61" s="9">
        <v>5695.01</v>
      </c>
      <c r="G61" s="9">
        <v>9050.47</v>
      </c>
      <c r="H61" s="9">
        <v>5985.5</v>
      </c>
      <c r="I61" s="9">
        <v>5137.9</v>
      </c>
      <c r="J61" s="9">
        <v>5257.44</v>
      </c>
      <c r="K61" s="9">
        <v>0.0</v>
      </c>
      <c r="L61" s="9">
        <v>0.0</v>
      </c>
      <c r="M61" s="9">
        <v>0.0</v>
      </c>
      <c r="N61" s="9">
        <v>0.0</v>
      </c>
      <c r="O61" s="9">
        <v>50988.76</v>
      </c>
      <c r="Q61" s="10">
        <v>5.0</v>
      </c>
      <c r="R61" s="8" t="s">
        <v>1</v>
      </c>
      <c r="U61" s="11">
        <f t="shared" ref="U61:U68" si="70">IF(5 = Q61, B61 * -1, B61)</f>
        <v>-6570.51</v>
      </c>
      <c r="V61" s="11">
        <f t="shared" ref="V61:V68" si="71">IF(5 = Q61, C61 * -1, C61)</f>
        <v>-4891.97</v>
      </c>
      <c r="W61" s="11">
        <f t="shared" ref="W61:W68" si="72">IF(5 = Q61, D61 * -1, D61)</f>
        <v>-4784.15</v>
      </c>
      <c r="X61" s="11">
        <f t="shared" ref="X61:X68" si="73">IF(5 = Q61, E61 * -1, E61)</f>
        <v>-3615.81</v>
      </c>
      <c r="Y61" s="11">
        <f t="shared" ref="Y61:Y68" si="74">IF(5 = Q61, F61 * -1, F61)</f>
        <v>-5695.01</v>
      </c>
      <c r="Z61" s="11">
        <f t="shared" ref="Z61:Z68" si="75">IF(5 = Q61, G61 * -1, G61)</f>
        <v>-9050.47</v>
      </c>
      <c r="AA61" s="11">
        <f t="shared" ref="AA61:AA68" si="76">IF(5 = Q61, H61 * -1, H61)</f>
        <v>-5985.5</v>
      </c>
      <c r="AB61" s="11">
        <f t="shared" ref="AB61:AB68" si="77">IF(5 = Q61, I61 * -1, I61)</f>
        <v>-5137.9</v>
      </c>
      <c r="AC61" s="11">
        <f t="shared" ref="AC61:AC68" si="78">IF(5 = Q61, J61 * -1, J61)</f>
        <v>-5257.44</v>
      </c>
      <c r="AD61" s="11">
        <f t="shared" ref="AD61:AD68" si="79">IF(5 = Q61, K61 * -1, K61)</f>
        <v>0</v>
      </c>
      <c r="AE61" s="11">
        <f t="shared" ref="AE61:AE68" si="80">IF(5 = Q61, L61 * -1, L61)</f>
        <v>0</v>
      </c>
      <c r="AF61" s="11">
        <f t="shared" ref="AF61:AF68" si="81">IF(5 = Q61, M61 * -1, M61)</f>
        <v>0</v>
      </c>
      <c r="AG61" s="11">
        <f t="shared" ref="AG61:AG68" si="82">IF(5 = Q61, N61 * -1, N61)</f>
        <v>0</v>
      </c>
      <c r="AH61" s="11">
        <f t="shared" ref="AH61:AH68" si="83">IF(5 = Q61, O61 * -1, O61)</f>
        <v>-50988.76</v>
      </c>
    </row>
    <row r="62" ht="15.75" customHeight="1">
      <c r="A62" s="8" t="s">
        <v>80</v>
      </c>
      <c r="B62" s="9">
        <v>54.8</v>
      </c>
      <c r="C62" s="9">
        <v>54.81</v>
      </c>
      <c r="D62" s="9">
        <v>59.93</v>
      </c>
      <c r="E62" s="9">
        <v>67.94</v>
      </c>
      <c r="F62" s="9">
        <v>72.78</v>
      </c>
      <c r="G62" s="9">
        <v>64.17</v>
      </c>
      <c r="H62" s="9">
        <v>64.81</v>
      </c>
      <c r="I62" s="9">
        <v>72.87</v>
      </c>
      <c r="J62" s="9">
        <v>63.46</v>
      </c>
      <c r="K62" s="9">
        <v>65.87</v>
      </c>
      <c r="L62" s="9">
        <v>0.0</v>
      </c>
      <c r="M62" s="9">
        <v>0.0</v>
      </c>
      <c r="N62" s="9">
        <v>0.0</v>
      </c>
      <c r="O62" s="9">
        <v>641.44</v>
      </c>
      <c r="Q62" s="10">
        <v>5.0</v>
      </c>
      <c r="R62" s="8" t="s">
        <v>1</v>
      </c>
      <c r="U62" s="11">
        <f t="shared" si="70"/>
        <v>-54.8</v>
      </c>
      <c r="V62" s="11">
        <f t="shared" si="71"/>
        <v>-54.81</v>
      </c>
      <c r="W62" s="11">
        <f t="shared" si="72"/>
        <v>-59.93</v>
      </c>
      <c r="X62" s="11">
        <f t="shared" si="73"/>
        <v>-67.94</v>
      </c>
      <c r="Y62" s="11">
        <f t="shared" si="74"/>
        <v>-72.78</v>
      </c>
      <c r="Z62" s="11">
        <f t="shared" si="75"/>
        <v>-64.17</v>
      </c>
      <c r="AA62" s="11">
        <f t="shared" si="76"/>
        <v>-64.81</v>
      </c>
      <c r="AB62" s="11">
        <f t="shared" si="77"/>
        <v>-72.87</v>
      </c>
      <c r="AC62" s="11">
        <f t="shared" si="78"/>
        <v>-63.46</v>
      </c>
      <c r="AD62" s="11">
        <f t="shared" si="79"/>
        <v>-65.87</v>
      </c>
      <c r="AE62" s="11">
        <f t="shared" si="80"/>
        <v>0</v>
      </c>
      <c r="AF62" s="11">
        <f t="shared" si="81"/>
        <v>0</v>
      </c>
      <c r="AG62" s="11">
        <f t="shared" si="82"/>
        <v>0</v>
      </c>
      <c r="AH62" s="11">
        <f t="shared" si="83"/>
        <v>-641.44</v>
      </c>
    </row>
    <row r="63" ht="15.75" customHeight="1">
      <c r="A63" s="8" t="s">
        <v>81</v>
      </c>
      <c r="B63" s="9">
        <v>5322.94</v>
      </c>
      <c r="C63" s="9">
        <v>6519.38</v>
      </c>
      <c r="D63" s="9">
        <v>6765.75</v>
      </c>
      <c r="E63" s="9">
        <v>7332.23</v>
      </c>
      <c r="F63" s="9">
        <v>8377.16</v>
      </c>
      <c r="G63" s="9">
        <v>8928.12</v>
      </c>
      <c r="H63" s="9">
        <v>6844.59</v>
      </c>
      <c r="I63" s="9">
        <v>8585.02</v>
      </c>
      <c r="J63" s="9">
        <v>8478.98</v>
      </c>
      <c r="K63" s="9">
        <v>2000.6</v>
      </c>
      <c r="L63" s="9">
        <v>10055.83</v>
      </c>
      <c r="M63" s="9">
        <v>0.0</v>
      </c>
      <c r="N63" s="9">
        <v>0.0</v>
      </c>
      <c r="O63" s="9">
        <v>79210.6</v>
      </c>
      <c r="Q63" s="10">
        <v>5.0</v>
      </c>
      <c r="R63" s="8" t="s">
        <v>1</v>
      </c>
      <c r="U63" s="11">
        <f t="shared" si="70"/>
        <v>-5322.94</v>
      </c>
      <c r="V63" s="11">
        <f t="shared" si="71"/>
        <v>-6519.38</v>
      </c>
      <c r="W63" s="11">
        <f t="shared" si="72"/>
        <v>-6765.75</v>
      </c>
      <c r="X63" s="11">
        <f t="shared" si="73"/>
        <v>-7332.23</v>
      </c>
      <c r="Y63" s="11">
        <f t="shared" si="74"/>
        <v>-8377.16</v>
      </c>
      <c r="Z63" s="11">
        <f t="shared" si="75"/>
        <v>-8928.12</v>
      </c>
      <c r="AA63" s="11">
        <f t="shared" si="76"/>
        <v>-6844.59</v>
      </c>
      <c r="AB63" s="11">
        <f t="shared" si="77"/>
        <v>-8585.02</v>
      </c>
      <c r="AC63" s="11">
        <f t="shared" si="78"/>
        <v>-8478.98</v>
      </c>
      <c r="AD63" s="11">
        <f t="shared" si="79"/>
        <v>-2000.6</v>
      </c>
      <c r="AE63" s="11">
        <f t="shared" si="80"/>
        <v>-10055.83</v>
      </c>
      <c r="AF63" s="11">
        <f t="shared" si="81"/>
        <v>0</v>
      </c>
      <c r="AG63" s="11">
        <f t="shared" si="82"/>
        <v>0</v>
      </c>
      <c r="AH63" s="11">
        <f t="shared" si="83"/>
        <v>-79210.6</v>
      </c>
    </row>
    <row r="64" ht="15.75" customHeight="1">
      <c r="A64" s="8" t="s">
        <v>82</v>
      </c>
      <c r="B64" s="9">
        <v>3417.27</v>
      </c>
      <c r="C64" s="9">
        <v>3024.12</v>
      </c>
      <c r="D64" s="9">
        <v>3015.11</v>
      </c>
      <c r="E64" s="9">
        <v>3028.56</v>
      </c>
      <c r="F64" s="9">
        <v>3209.66</v>
      </c>
      <c r="G64" s="9">
        <v>3228.41</v>
      </c>
      <c r="H64" s="9">
        <v>3291.71</v>
      </c>
      <c r="I64" s="9">
        <v>3343.24</v>
      </c>
      <c r="J64" s="9">
        <v>3331.68</v>
      </c>
      <c r="K64" s="9">
        <v>0.0</v>
      </c>
      <c r="L64" s="9">
        <v>0.0</v>
      </c>
      <c r="M64" s="9">
        <v>0.0</v>
      </c>
      <c r="N64" s="9">
        <v>0.0</v>
      </c>
      <c r="O64" s="9">
        <v>28889.76</v>
      </c>
      <c r="Q64" s="10">
        <v>5.0</v>
      </c>
      <c r="R64" s="8" t="s">
        <v>1</v>
      </c>
      <c r="U64" s="11">
        <f t="shared" si="70"/>
        <v>-3417.27</v>
      </c>
      <c r="V64" s="11">
        <f t="shared" si="71"/>
        <v>-3024.12</v>
      </c>
      <c r="W64" s="11">
        <f t="shared" si="72"/>
        <v>-3015.11</v>
      </c>
      <c r="X64" s="11">
        <f t="shared" si="73"/>
        <v>-3028.56</v>
      </c>
      <c r="Y64" s="11">
        <f t="shared" si="74"/>
        <v>-3209.66</v>
      </c>
      <c r="Z64" s="11">
        <f t="shared" si="75"/>
        <v>-3228.41</v>
      </c>
      <c r="AA64" s="11">
        <f t="shared" si="76"/>
        <v>-3291.71</v>
      </c>
      <c r="AB64" s="11">
        <f t="shared" si="77"/>
        <v>-3343.24</v>
      </c>
      <c r="AC64" s="11">
        <f t="shared" si="78"/>
        <v>-3331.68</v>
      </c>
      <c r="AD64" s="11">
        <f t="shared" si="79"/>
        <v>0</v>
      </c>
      <c r="AE64" s="11">
        <f t="shared" si="80"/>
        <v>0</v>
      </c>
      <c r="AF64" s="11">
        <f t="shared" si="81"/>
        <v>0</v>
      </c>
      <c r="AG64" s="11">
        <f t="shared" si="82"/>
        <v>0</v>
      </c>
      <c r="AH64" s="11">
        <f t="shared" si="83"/>
        <v>-28889.76</v>
      </c>
    </row>
    <row r="65" ht="15.75" customHeight="1">
      <c r="A65" s="8" t="s">
        <v>83</v>
      </c>
      <c r="B65" s="9">
        <v>2227.41</v>
      </c>
      <c r="C65" s="9">
        <v>2227.47</v>
      </c>
      <c r="D65" s="9">
        <v>2227.48</v>
      </c>
      <c r="E65" s="9">
        <v>2291.37</v>
      </c>
      <c r="F65" s="9">
        <v>2291.37</v>
      </c>
      <c r="G65" s="9">
        <v>2227.48</v>
      </c>
      <c r="H65" s="9">
        <v>2231.46</v>
      </c>
      <c r="I65" s="9">
        <v>2227.48</v>
      </c>
      <c r="J65" s="9">
        <v>2323.23</v>
      </c>
      <c r="K65" s="9">
        <v>0.0</v>
      </c>
      <c r="L65" s="9">
        <v>2127.97</v>
      </c>
      <c r="M65" s="9">
        <v>0.0</v>
      </c>
      <c r="N65" s="9">
        <v>3821.73</v>
      </c>
      <c r="O65" s="9">
        <v>26224.45</v>
      </c>
      <c r="Q65" s="10">
        <v>5.0</v>
      </c>
      <c r="R65" s="8" t="s">
        <v>1</v>
      </c>
      <c r="U65" s="11">
        <f t="shared" si="70"/>
        <v>-2227.41</v>
      </c>
      <c r="V65" s="11">
        <f t="shared" si="71"/>
        <v>-2227.47</v>
      </c>
      <c r="W65" s="11">
        <f t="shared" si="72"/>
        <v>-2227.48</v>
      </c>
      <c r="X65" s="11">
        <f t="shared" si="73"/>
        <v>-2291.37</v>
      </c>
      <c r="Y65" s="11">
        <f t="shared" si="74"/>
        <v>-2291.37</v>
      </c>
      <c r="Z65" s="11">
        <f t="shared" si="75"/>
        <v>-2227.48</v>
      </c>
      <c r="AA65" s="11">
        <f t="shared" si="76"/>
        <v>-2231.46</v>
      </c>
      <c r="AB65" s="11">
        <f t="shared" si="77"/>
        <v>-2227.48</v>
      </c>
      <c r="AC65" s="11">
        <f t="shared" si="78"/>
        <v>-2323.23</v>
      </c>
      <c r="AD65" s="11">
        <f t="shared" si="79"/>
        <v>0</v>
      </c>
      <c r="AE65" s="11">
        <f t="shared" si="80"/>
        <v>-2127.97</v>
      </c>
      <c r="AF65" s="11">
        <f t="shared" si="81"/>
        <v>0</v>
      </c>
      <c r="AG65" s="11">
        <f t="shared" si="82"/>
        <v>-3821.73</v>
      </c>
      <c r="AH65" s="11">
        <f t="shared" si="83"/>
        <v>-26224.45</v>
      </c>
    </row>
    <row r="66" ht="15.75" customHeight="1">
      <c r="A66" s="8" t="s">
        <v>84</v>
      </c>
      <c r="B66" s="9">
        <v>4463.2</v>
      </c>
      <c r="C66" s="9">
        <v>4491.72</v>
      </c>
      <c r="D66" s="9">
        <v>4557.16</v>
      </c>
      <c r="E66" s="9">
        <v>4556.2</v>
      </c>
      <c r="F66" s="9">
        <v>4711.91</v>
      </c>
      <c r="G66" s="9">
        <v>4699.94</v>
      </c>
      <c r="H66" s="9">
        <v>4767.1</v>
      </c>
      <c r="I66" s="9">
        <v>4769.15</v>
      </c>
      <c r="J66" s="9">
        <v>9206.64</v>
      </c>
      <c r="K66" s="9">
        <v>0.0</v>
      </c>
      <c r="L66" s="9">
        <v>0.0</v>
      </c>
      <c r="M66" s="9">
        <v>0.0</v>
      </c>
      <c r="N66" s="9">
        <v>0.0</v>
      </c>
      <c r="O66" s="9">
        <v>46223.02</v>
      </c>
      <c r="Q66" s="10">
        <v>5.0</v>
      </c>
      <c r="R66" s="8" t="s">
        <v>1</v>
      </c>
      <c r="U66" s="11">
        <f t="shared" si="70"/>
        <v>-4463.2</v>
      </c>
      <c r="V66" s="11">
        <f t="shared" si="71"/>
        <v>-4491.72</v>
      </c>
      <c r="W66" s="11">
        <f t="shared" si="72"/>
        <v>-4557.16</v>
      </c>
      <c r="X66" s="11">
        <f t="shared" si="73"/>
        <v>-4556.2</v>
      </c>
      <c r="Y66" s="11">
        <f t="shared" si="74"/>
        <v>-4711.91</v>
      </c>
      <c r="Z66" s="11">
        <f t="shared" si="75"/>
        <v>-4699.94</v>
      </c>
      <c r="AA66" s="11">
        <f t="shared" si="76"/>
        <v>-4767.1</v>
      </c>
      <c r="AB66" s="11">
        <f t="shared" si="77"/>
        <v>-4769.15</v>
      </c>
      <c r="AC66" s="11">
        <f t="shared" si="78"/>
        <v>-9206.64</v>
      </c>
      <c r="AD66" s="11">
        <f t="shared" si="79"/>
        <v>0</v>
      </c>
      <c r="AE66" s="11">
        <f t="shared" si="80"/>
        <v>0</v>
      </c>
      <c r="AF66" s="11">
        <f t="shared" si="81"/>
        <v>0</v>
      </c>
      <c r="AG66" s="11">
        <f t="shared" si="82"/>
        <v>0</v>
      </c>
      <c r="AH66" s="11">
        <f t="shared" si="83"/>
        <v>-46223.02</v>
      </c>
    </row>
    <row r="67" ht="15.75" customHeight="1">
      <c r="A67" s="8" t="s">
        <v>85</v>
      </c>
      <c r="B67" s="9">
        <v>0.0</v>
      </c>
      <c r="C67" s="9">
        <v>0.0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441.21</v>
      </c>
      <c r="J67" s="9">
        <v>317.0</v>
      </c>
      <c r="K67" s="9">
        <v>333.69</v>
      </c>
      <c r="L67" s="9">
        <v>0.0</v>
      </c>
      <c r="M67" s="9">
        <v>0.0</v>
      </c>
      <c r="N67" s="9">
        <v>0.0</v>
      </c>
      <c r="O67" s="9">
        <v>1091.9</v>
      </c>
      <c r="Q67" s="10">
        <v>5.0</v>
      </c>
      <c r="R67" s="8" t="s">
        <v>1</v>
      </c>
      <c r="U67" s="11">
        <f t="shared" si="70"/>
        <v>0</v>
      </c>
      <c r="V67" s="11">
        <f t="shared" si="71"/>
        <v>0</v>
      </c>
      <c r="W67" s="11">
        <f t="shared" si="72"/>
        <v>0</v>
      </c>
      <c r="X67" s="11">
        <f t="shared" si="73"/>
        <v>0</v>
      </c>
      <c r="Y67" s="11">
        <f t="shared" si="74"/>
        <v>0</v>
      </c>
      <c r="Z67" s="11">
        <f t="shared" si="75"/>
        <v>0</v>
      </c>
      <c r="AA67" s="11">
        <f t="shared" si="76"/>
        <v>0</v>
      </c>
      <c r="AB67" s="11">
        <f t="shared" si="77"/>
        <v>-441.21</v>
      </c>
      <c r="AC67" s="11">
        <f t="shared" si="78"/>
        <v>-317</v>
      </c>
      <c r="AD67" s="11">
        <f t="shared" si="79"/>
        <v>-333.69</v>
      </c>
      <c r="AE67" s="11">
        <f t="shared" si="80"/>
        <v>0</v>
      </c>
      <c r="AF67" s="11">
        <f t="shared" si="81"/>
        <v>0</v>
      </c>
      <c r="AG67" s="11">
        <f t="shared" si="82"/>
        <v>0</v>
      </c>
      <c r="AH67" s="11">
        <f t="shared" si="83"/>
        <v>-1091.9</v>
      </c>
    </row>
    <row r="68" ht="15.75" customHeight="1">
      <c r="A68" s="8" t="s">
        <v>86</v>
      </c>
      <c r="B68" s="9">
        <v>450.0</v>
      </c>
      <c r="C68" s="9">
        <v>493.5</v>
      </c>
      <c r="D68" s="9">
        <v>427.4</v>
      </c>
      <c r="E68" s="9">
        <v>371.4</v>
      </c>
      <c r="F68" s="9">
        <v>465.6</v>
      </c>
      <c r="G68" s="9">
        <v>549.06</v>
      </c>
      <c r="H68" s="9">
        <v>538.98</v>
      </c>
      <c r="I68" s="9">
        <v>555.3</v>
      </c>
      <c r="J68" s="9">
        <v>554.66</v>
      </c>
      <c r="K68" s="9">
        <v>0.0</v>
      </c>
      <c r="L68" s="9">
        <v>571.38</v>
      </c>
      <c r="M68" s="9">
        <v>0.0</v>
      </c>
      <c r="N68" s="9">
        <v>0.0</v>
      </c>
      <c r="O68" s="9">
        <v>4977.28</v>
      </c>
      <c r="Q68" s="10">
        <v>5.0</v>
      </c>
      <c r="R68" s="8" t="s">
        <v>1</v>
      </c>
      <c r="U68" s="11">
        <f t="shared" si="70"/>
        <v>-450</v>
      </c>
      <c r="V68" s="11">
        <f t="shared" si="71"/>
        <v>-493.5</v>
      </c>
      <c r="W68" s="11">
        <f t="shared" si="72"/>
        <v>-427.4</v>
      </c>
      <c r="X68" s="11">
        <f t="shared" si="73"/>
        <v>-371.4</v>
      </c>
      <c r="Y68" s="11">
        <f t="shared" si="74"/>
        <v>-465.6</v>
      </c>
      <c r="Z68" s="11">
        <f t="shared" si="75"/>
        <v>-549.06</v>
      </c>
      <c r="AA68" s="11">
        <f t="shared" si="76"/>
        <v>-538.98</v>
      </c>
      <c r="AB68" s="11">
        <f t="shared" si="77"/>
        <v>-555.3</v>
      </c>
      <c r="AC68" s="11">
        <f t="shared" si="78"/>
        <v>-554.66</v>
      </c>
      <c r="AD68" s="11">
        <f t="shared" si="79"/>
        <v>0</v>
      </c>
      <c r="AE68" s="11">
        <f t="shared" si="80"/>
        <v>-571.38</v>
      </c>
      <c r="AF68" s="11">
        <f t="shared" si="81"/>
        <v>0</v>
      </c>
      <c r="AG68" s="11">
        <f t="shared" si="82"/>
        <v>0</v>
      </c>
      <c r="AH68" s="11">
        <f t="shared" si="83"/>
        <v>-4977.28</v>
      </c>
    </row>
    <row r="69" ht="15.75" customHeight="1">
      <c r="A69" s="13" t="s">
        <v>78</v>
      </c>
      <c r="B69" s="14">
        <f>IF(5 = Q69, U69 * -1, U69)</f>
        <v>22506.13</v>
      </c>
      <c r="C69" s="14">
        <f>IF(5 = Q69, V69 * -1, V69)</f>
        <v>21702.97</v>
      </c>
      <c r="D69" s="14">
        <f>IF(5 = Q69, W69 * -1, W69)</f>
        <v>21836.98</v>
      </c>
      <c r="E69" s="14">
        <f>IF(5 = Q69, X69 * -1, X69)</f>
        <v>21263.51</v>
      </c>
      <c r="F69" s="14">
        <f>IF(5 = Q69, Y69 * -1, Y69)</f>
        <v>24823.49</v>
      </c>
      <c r="G69" s="14">
        <f>IF(5 = Q69, Z69 * -1, Z69)</f>
        <v>28747.65</v>
      </c>
      <c r="H69" s="14">
        <f>IF(5 = Q69, AA69 * -1, AA69)</f>
        <v>23724.15</v>
      </c>
      <c r="I69" s="14">
        <f>IF(5 = Q69, AB69 * -1, AB69)</f>
        <v>25132.17</v>
      </c>
      <c r="J69" s="14">
        <f>IF(5 = Q69, AC69 * -1, AC69)</f>
        <v>29533.09</v>
      </c>
      <c r="K69" s="14">
        <f>IF(5 = Q69, AD69 * -1, AD69)</f>
        <v>2400.16</v>
      </c>
      <c r="L69" s="14">
        <f>IF(5 = Q69, AE69 * -1, AE69)</f>
        <v>12755.18</v>
      </c>
      <c r="M69" s="14">
        <f>IF(5 = Q69, AF69 * -1, AF69)</f>
        <v>0</v>
      </c>
      <c r="N69" s="14">
        <f>IF(5 = Q69, AG69 * -1, AG69)</f>
        <v>3821.73</v>
      </c>
      <c r="O69" s="14">
        <f>IF(5 = Q69, AH69 * -1, AH69)</f>
        <v>238247.21</v>
      </c>
      <c r="Q69" s="15">
        <v>5.0</v>
      </c>
      <c r="R69" s="16" t="str">
        <f t="shared" ref="R69:T69" si="84">R68</f>
        <v>Loft Vue</v>
      </c>
      <c r="S69" s="16" t="str">
        <f t="shared" si="84"/>
        <v/>
      </c>
      <c r="T69" s="15" t="str">
        <f t="shared" si="84"/>
        <v/>
      </c>
      <c r="U69" s="17">
        <f t="shared" ref="U69:AH69" si="85">SUM(U61:U68)</f>
        <v>-22506.13</v>
      </c>
      <c r="V69" s="17">
        <f t="shared" si="85"/>
        <v>-21702.97</v>
      </c>
      <c r="W69" s="17">
        <f t="shared" si="85"/>
        <v>-21836.98</v>
      </c>
      <c r="X69" s="17">
        <f t="shared" si="85"/>
        <v>-21263.51</v>
      </c>
      <c r="Y69" s="17">
        <f t="shared" si="85"/>
        <v>-24823.49</v>
      </c>
      <c r="Z69" s="17">
        <f t="shared" si="85"/>
        <v>-28747.65</v>
      </c>
      <c r="AA69" s="17">
        <f t="shared" si="85"/>
        <v>-23724.15</v>
      </c>
      <c r="AB69" s="17">
        <f t="shared" si="85"/>
        <v>-25132.17</v>
      </c>
      <c r="AC69" s="17">
        <f t="shared" si="85"/>
        <v>-29533.09</v>
      </c>
      <c r="AD69" s="17">
        <f t="shared" si="85"/>
        <v>-2400.16</v>
      </c>
      <c r="AE69" s="17">
        <f t="shared" si="85"/>
        <v>-12755.18</v>
      </c>
      <c r="AF69" s="17">
        <f t="shared" si="85"/>
        <v>0</v>
      </c>
      <c r="AG69" s="17">
        <f t="shared" si="85"/>
        <v>-3821.73</v>
      </c>
      <c r="AH69" s="17">
        <f t="shared" si="85"/>
        <v>-238247.21</v>
      </c>
    </row>
    <row r="70" ht="15.75" customHeight="1"/>
    <row r="71" ht="15.75" customHeight="1">
      <c r="A71" s="7" t="s">
        <v>87</v>
      </c>
    </row>
    <row r="72" ht="15.75" customHeight="1">
      <c r="A72" s="8" t="s">
        <v>88</v>
      </c>
      <c r="B72" s="9">
        <v>285.84</v>
      </c>
      <c r="C72" s="9">
        <v>285.84</v>
      </c>
      <c r="D72" s="9">
        <v>285.84</v>
      </c>
      <c r="E72" s="9">
        <v>285.84</v>
      </c>
      <c r="F72" s="9">
        <v>285.84</v>
      </c>
      <c r="G72" s="9">
        <v>259.79</v>
      </c>
      <c r="H72" s="9">
        <v>259.79</v>
      </c>
      <c r="I72" s="9">
        <v>604.79</v>
      </c>
      <c r="J72" s="9">
        <v>3624.79</v>
      </c>
      <c r="K72" s="9">
        <v>259.79</v>
      </c>
      <c r="L72" s="9">
        <v>259.79</v>
      </c>
      <c r="M72" s="9">
        <v>214.37</v>
      </c>
      <c r="N72" s="9">
        <v>214.37</v>
      </c>
      <c r="O72" s="9">
        <v>7126.68</v>
      </c>
      <c r="Q72" s="10">
        <v>5.0</v>
      </c>
      <c r="R72" s="8" t="s">
        <v>1</v>
      </c>
      <c r="U72" s="11">
        <f t="shared" ref="U72:U73" si="86">IF(5 = Q72, B72 * -1, B72)</f>
        <v>-285.84</v>
      </c>
      <c r="V72" s="11">
        <f t="shared" ref="V72:V73" si="87">IF(5 = Q72, C72 * -1, C72)</f>
        <v>-285.84</v>
      </c>
      <c r="W72" s="11">
        <f t="shared" ref="W72:W73" si="88">IF(5 = Q72, D72 * -1, D72)</f>
        <v>-285.84</v>
      </c>
      <c r="X72" s="11">
        <f t="shared" ref="X72:X73" si="89">IF(5 = Q72, E72 * -1, E72)</f>
        <v>-285.84</v>
      </c>
      <c r="Y72" s="11">
        <f t="shared" ref="Y72:Y73" si="90">IF(5 = Q72, F72 * -1, F72)</f>
        <v>-285.84</v>
      </c>
      <c r="Z72" s="11">
        <f t="shared" ref="Z72:Z73" si="91">IF(5 = Q72, G72 * -1, G72)</f>
        <v>-259.79</v>
      </c>
      <c r="AA72" s="11">
        <f t="shared" ref="AA72:AA73" si="92">IF(5 = Q72, H72 * -1, H72)</f>
        <v>-259.79</v>
      </c>
      <c r="AB72" s="11">
        <f t="shared" ref="AB72:AB73" si="93">IF(5 = Q72, I72 * -1, I72)</f>
        <v>-604.79</v>
      </c>
      <c r="AC72" s="11">
        <f t="shared" ref="AC72:AC73" si="94">IF(5 = Q72, J72 * -1, J72)</f>
        <v>-3624.79</v>
      </c>
      <c r="AD72" s="11">
        <f t="shared" ref="AD72:AD73" si="95">IF(5 = Q72, K72 * -1, K72)</f>
        <v>-259.79</v>
      </c>
      <c r="AE72" s="11">
        <f t="shared" ref="AE72:AE73" si="96">IF(5 = Q72, L72 * -1, L72)</f>
        <v>-259.79</v>
      </c>
      <c r="AF72" s="11">
        <f t="shared" ref="AF72:AF73" si="97">IF(5 = Q72, M72 * -1, M72)</f>
        <v>-214.37</v>
      </c>
      <c r="AG72" s="11">
        <f t="shared" ref="AG72:AG73" si="98">IF(5 = Q72, N72 * -1, N72)</f>
        <v>-214.37</v>
      </c>
      <c r="AH72" s="11">
        <f t="shared" ref="AH72:AH73" si="99">IF(5 = Q72, O72 * -1, O72)</f>
        <v>-7126.68</v>
      </c>
    </row>
    <row r="73" ht="15.75" customHeight="1">
      <c r="A73" s="8" t="s">
        <v>89</v>
      </c>
      <c r="B73" s="9">
        <v>903.33</v>
      </c>
      <c r="C73" s="9">
        <v>903.33</v>
      </c>
      <c r="D73" s="9">
        <v>1006.24</v>
      </c>
      <c r="E73" s="9">
        <v>929.07</v>
      </c>
      <c r="F73" s="9">
        <v>929.11</v>
      </c>
      <c r="G73" s="9">
        <v>929.07</v>
      </c>
      <c r="H73" s="9">
        <v>929.07</v>
      </c>
      <c r="I73" s="9">
        <v>929.07</v>
      </c>
      <c r="J73" s="9">
        <v>12132.94</v>
      </c>
      <c r="K73" s="9">
        <v>929.07</v>
      </c>
      <c r="L73" s="9">
        <v>929.07</v>
      </c>
      <c r="M73" s="9">
        <v>10565.05</v>
      </c>
      <c r="N73" s="9">
        <v>83.33</v>
      </c>
      <c r="O73" s="9">
        <v>32097.75</v>
      </c>
      <c r="Q73" s="10">
        <v>5.0</v>
      </c>
      <c r="R73" s="8" t="s">
        <v>1</v>
      </c>
      <c r="U73" s="11">
        <f t="shared" si="86"/>
        <v>-903.33</v>
      </c>
      <c r="V73" s="11">
        <f t="shared" si="87"/>
        <v>-903.33</v>
      </c>
      <c r="W73" s="11">
        <f t="shared" si="88"/>
        <v>-1006.24</v>
      </c>
      <c r="X73" s="11">
        <f t="shared" si="89"/>
        <v>-929.07</v>
      </c>
      <c r="Y73" s="11">
        <f t="shared" si="90"/>
        <v>-929.11</v>
      </c>
      <c r="Z73" s="11">
        <f t="shared" si="91"/>
        <v>-929.07</v>
      </c>
      <c r="AA73" s="11">
        <f t="shared" si="92"/>
        <v>-929.07</v>
      </c>
      <c r="AB73" s="11">
        <f t="shared" si="93"/>
        <v>-929.07</v>
      </c>
      <c r="AC73" s="11">
        <f t="shared" si="94"/>
        <v>-12132.94</v>
      </c>
      <c r="AD73" s="11">
        <f t="shared" si="95"/>
        <v>-929.07</v>
      </c>
      <c r="AE73" s="11">
        <f t="shared" si="96"/>
        <v>-929.07</v>
      </c>
      <c r="AF73" s="11">
        <f t="shared" si="97"/>
        <v>-10565.05</v>
      </c>
      <c r="AG73" s="11">
        <f t="shared" si="98"/>
        <v>-83.33</v>
      </c>
      <c r="AH73" s="11">
        <f t="shared" si="99"/>
        <v>-32097.75</v>
      </c>
    </row>
    <row r="74" ht="15.75" customHeight="1">
      <c r="A74" s="13" t="s">
        <v>87</v>
      </c>
      <c r="B74" s="14">
        <f>IF(5 = Q74, U74 * -1, U74)</f>
        <v>1189.17</v>
      </c>
      <c r="C74" s="14">
        <f>IF(5 = Q74, V74 * -1, V74)</f>
        <v>1189.17</v>
      </c>
      <c r="D74" s="14">
        <f>IF(5 = Q74, W74 * -1, W74)</f>
        <v>1292.08</v>
      </c>
      <c r="E74" s="14">
        <f>IF(5 = Q74, X74 * -1, X74)</f>
        <v>1214.91</v>
      </c>
      <c r="F74" s="14">
        <f>IF(5 = Q74, Y74 * -1, Y74)</f>
        <v>1214.95</v>
      </c>
      <c r="G74" s="14">
        <f>IF(5 = Q74, Z74 * -1, Z74)</f>
        <v>1188.86</v>
      </c>
      <c r="H74" s="14">
        <f>IF(5 = Q74, AA74 * -1, AA74)</f>
        <v>1188.86</v>
      </c>
      <c r="I74" s="14">
        <f>IF(5 = Q74, AB74 * -1, AB74)</f>
        <v>1533.86</v>
      </c>
      <c r="J74" s="14">
        <f>IF(5 = Q74, AC74 * -1, AC74)</f>
        <v>15757.73</v>
      </c>
      <c r="K74" s="14">
        <f>IF(5 = Q74, AD74 * -1, AD74)</f>
        <v>1188.86</v>
      </c>
      <c r="L74" s="14">
        <f>IF(5 = Q74, AE74 * -1, AE74)</f>
        <v>1188.86</v>
      </c>
      <c r="M74" s="14">
        <f>IF(5 = Q74, AF74 * -1, AF74)</f>
        <v>10779.42</v>
      </c>
      <c r="N74" s="14">
        <f>IF(5 = Q74, AG74 * -1, AG74)</f>
        <v>297.7</v>
      </c>
      <c r="O74" s="14">
        <f>IF(5 = Q74, AH74 * -1, AH74)</f>
        <v>39224.43</v>
      </c>
      <c r="Q74" s="15">
        <v>5.0</v>
      </c>
      <c r="R74" s="16" t="str">
        <f t="shared" ref="R74:T74" si="100">R73</f>
        <v>Loft Vue</v>
      </c>
      <c r="S74" s="16" t="str">
        <f t="shared" si="100"/>
        <v/>
      </c>
      <c r="T74" s="15" t="str">
        <f t="shared" si="100"/>
        <v/>
      </c>
      <c r="U74" s="17">
        <f t="shared" ref="U74:AH74" si="101">SUM(U72:U73)</f>
        <v>-1189.17</v>
      </c>
      <c r="V74" s="17">
        <f t="shared" si="101"/>
        <v>-1189.17</v>
      </c>
      <c r="W74" s="17">
        <f t="shared" si="101"/>
        <v>-1292.08</v>
      </c>
      <c r="X74" s="17">
        <f t="shared" si="101"/>
        <v>-1214.91</v>
      </c>
      <c r="Y74" s="17">
        <f t="shared" si="101"/>
        <v>-1214.95</v>
      </c>
      <c r="Z74" s="17">
        <f t="shared" si="101"/>
        <v>-1188.86</v>
      </c>
      <c r="AA74" s="17">
        <f t="shared" si="101"/>
        <v>-1188.86</v>
      </c>
      <c r="AB74" s="17">
        <f t="shared" si="101"/>
        <v>-1533.86</v>
      </c>
      <c r="AC74" s="17">
        <f t="shared" si="101"/>
        <v>-15757.73</v>
      </c>
      <c r="AD74" s="17">
        <f t="shared" si="101"/>
        <v>-1188.86</v>
      </c>
      <c r="AE74" s="17">
        <f t="shared" si="101"/>
        <v>-1188.86</v>
      </c>
      <c r="AF74" s="17">
        <f t="shared" si="101"/>
        <v>-10779.42</v>
      </c>
      <c r="AG74" s="17">
        <f t="shared" si="101"/>
        <v>-297.7</v>
      </c>
      <c r="AH74" s="17">
        <f t="shared" si="101"/>
        <v>-39224.43</v>
      </c>
    </row>
    <row r="75" ht="15.75" customHeight="1"/>
    <row r="76" ht="15.75" customHeight="1">
      <c r="A76" s="7" t="s">
        <v>90</v>
      </c>
    </row>
    <row r="77" ht="15.75" customHeight="1">
      <c r="A77" s="8" t="s">
        <v>91</v>
      </c>
      <c r="B77" s="9">
        <v>457.09</v>
      </c>
      <c r="C77" s="9">
        <v>457.09</v>
      </c>
      <c r="D77" s="9">
        <v>457.09</v>
      </c>
      <c r="E77" s="9">
        <v>457.09</v>
      </c>
      <c r="F77" s="9">
        <v>457.09</v>
      </c>
      <c r="G77" s="9">
        <v>457.09</v>
      </c>
      <c r="H77" s="9">
        <v>1121.82</v>
      </c>
      <c r="I77" s="9">
        <v>457.09</v>
      </c>
      <c r="J77" s="9">
        <v>457.09</v>
      </c>
      <c r="K77" s="9">
        <v>0.0</v>
      </c>
      <c r="L77" s="9">
        <v>457.09</v>
      </c>
      <c r="M77" s="9">
        <v>457.09</v>
      </c>
      <c r="N77" s="9">
        <v>0.0</v>
      </c>
      <c r="O77" s="9">
        <v>5692.72</v>
      </c>
      <c r="Q77" s="10">
        <v>5.0</v>
      </c>
      <c r="R77" s="8" t="s">
        <v>1</v>
      </c>
      <c r="U77" s="11">
        <f t="shared" ref="U77:U83" si="102">IF(5 = Q77, B77 * -1, B77)</f>
        <v>-457.09</v>
      </c>
      <c r="V77" s="11">
        <f t="shared" ref="V77:V83" si="103">IF(5 = Q77, C77 * -1, C77)</f>
        <v>-457.09</v>
      </c>
      <c r="W77" s="11">
        <f t="shared" ref="W77:W83" si="104">IF(5 = Q77, D77 * -1, D77)</f>
        <v>-457.09</v>
      </c>
      <c r="X77" s="11">
        <f t="shared" ref="X77:X83" si="105">IF(5 = Q77, E77 * -1, E77)</f>
        <v>-457.09</v>
      </c>
      <c r="Y77" s="11">
        <f t="shared" ref="Y77:Y83" si="106">IF(5 = Q77, F77 * -1, F77)</f>
        <v>-457.09</v>
      </c>
      <c r="Z77" s="11">
        <f t="shared" ref="Z77:Z83" si="107">IF(5 = Q77, G77 * -1, G77)</f>
        <v>-457.09</v>
      </c>
      <c r="AA77" s="11">
        <f t="shared" ref="AA77:AA83" si="108">IF(5 = Q77, H77 * -1, H77)</f>
        <v>-1121.82</v>
      </c>
      <c r="AB77" s="11">
        <f t="shared" ref="AB77:AB83" si="109">IF(5 = Q77, I77 * -1, I77)</f>
        <v>-457.09</v>
      </c>
      <c r="AC77" s="11">
        <f t="shared" ref="AC77:AC83" si="110">IF(5 = Q77, J77 * -1, J77)</f>
        <v>-457.09</v>
      </c>
      <c r="AD77" s="11">
        <f t="shared" ref="AD77:AD83" si="111">IF(5 = Q77, K77 * -1, K77)</f>
        <v>0</v>
      </c>
      <c r="AE77" s="11">
        <f t="shared" ref="AE77:AE83" si="112">IF(5 = Q77, L77 * -1, L77)</f>
        <v>-457.09</v>
      </c>
      <c r="AF77" s="11">
        <f t="shared" ref="AF77:AF83" si="113">IF(5 = Q77, M77 * -1, M77)</f>
        <v>-457.09</v>
      </c>
      <c r="AG77" s="11">
        <f t="shared" ref="AG77:AG83" si="114">IF(5 = Q77, N77 * -1, N77)</f>
        <v>0</v>
      </c>
      <c r="AH77" s="11">
        <f t="shared" ref="AH77:AH83" si="115">IF(5 = Q77, O77 * -1, O77)</f>
        <v>-5692.72</v>
      </c>
    </row>
    <row r="78" ht="15.75" customHeight="1">
      <c r="A78" s="8" t="s">
        <v>92</v>
      </c>
      <c r="B78" s="9">
        <v>220.32</v>
      </c>
      <c r="C78" s="9">
        <v>160.92</v>
      </c>
      <c r="D78" s="9">
        <v>160.92</v>
      </c>
      <c r="E78" s="9">
        <v>160.92</v>
      </c>
      <c r="F78" s="9">
        <v>160.92</v>
      </c>
      <c r="G78" s="9">
        <v>0.0</v>
      </c>
      <c r="H78" s="9">
        <v>160.92</v>
      </c>
      <c r="I78" s="9">
        <v>160.92</v>
      </c>
      <c r="J78" s="9">
        <v>322.58</v>
      </c>
      <c r="K78" s="9">
        <v>322.21</v>
      </c>
      <c r="L78" s="9">
        <v>322.21</v>
      </c>
      <c r="M78" s="9">
        <v>0.0</v>
      </c>
      <c r="N78" s="9">
        <v>0.0</v>
      </c>
      <c r="O78" s="9">
        <v>2152.84</v>
      </c>
      <c r="Q78" s="10">
        <v>5.0</v>
      </c>
      <c r="R78" s="8" t="s">
        <v>1</v>
      </c>
      <c r="U78" s="11">
        <f t="shared" si="102"/>
        <v>-220.32</v>
      </c>
      <c r="V78" s="11">
        <f t="shared" si="103"/>
        <v>-160.92</v>
      </c>
      <c r="W78" s="11">
        <f t="shared" si="104"/>
        <v>-160.92</v>
      </c>
      <c r="X78" s="11">
        <f t="shared" si="105"/>
        <v>-160.92</v>
      </c>
      <c r="Y78" s="11">
        <f t="shared" si="106"/>
        <v>-160.92</v>
      </c>
      <c r="Z78" s="11">
        <f t="shared" si="107"/>
        <v>0</v>
      </c>
      <c r="AA78" s="11">
        <f t="shared" si="108"/>
        <v>-160.92</v>
      </c>
      <c r="AB78" s="11">
        <f t="shared" si="109"/>
        <v>-160.92</v>
      </c>
      <c r="AC78" s="11">
        <f t="shared" si="110"/>
        <v>-322.58</v>
      </c>
      <c r="AD78" s="11">
        <f t="shared" si="111"/>
        <v>-322.21</v>
      </c>
      <c r="AE78" s="11">
        <f t="shared" si="112"/>
        <v>-322.21</v>
      </c>
      <c r="AF78" s="11">
        <f t="shared" si="113"/>
        <v>0</v>
      </c>
      <c r="AG78" s="11">
        <f t="shared" si="114"/>
        <v>0</v>
      </c>
      <c r="AH78" s="11">
        <f t="shared" si="115"/>
        <v>-2152.84</v>
      </c>
    </row>
    <row r="79" ht="15.75" customHeight="1">
      <c r="A79" s="8" t="s">
        <v>93</v>
      </c>
      <c r="B79" s="9">
        <v>104.98</v>
      </c>
      <c r="C79" s="9">
        <v>243.56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>
        <v>0.0</v>
      </c>
      <c r="J79" s="9">
        <v>200.0</v>
      </c>
      <c r="K79" s="9">
        <v>0.0</v>
      </c>
      <c r="L79" s="9">
        <v>0.0</v>
      </c>
      <c r="M79" s="9">
        <v>0.0</v>
      </c>
      <c r="N79" s="9">
        <v>0.0</v>
      </c>
      <c r="O79" s="9">
        <v>548.54</v>
      </c>
      <c r="P79" s="12">
        <f>O74+O84</f>
        <v>65348.4</v>
      </c>
      <c r="Q79" s="10">
        <v>5.0</v>
      </c>
      <c r="R79" s="8" t="s">
        <v>1</v>
      </c>
      <c r="U79" s="11">
        <f t="shared" si="102"/>
        <v>-104.98</v>
      </c>
      <c r="V79" s="11">
        <f t="shared" si="103"/>
        <v>-243.56</v>
      </c>
      <c r="W79" s="11">
        <f t="shared" si="104"/>
        <v>0</v>
      </c>
      <c r="X79" s="11">
        <f t="shared" si="105"/>
        <v>0</v>
      </c>
      <c r="Y79" s="11">
        <f t="shared" si="106"/>
        <v>0</v>
      </c>
      <c r="Z79" s="11">
        <f t="shared" si="107"/>
        <v>0</v>
      </c>
      <c r="AA79" s="11">
        <f t="shared" si="108"/>
        <v>0</v>
      </c>
      <c r="AB79" s="11">
        <f t="shared" si="109"/>
        <v>0</v>
      </c>
      <c r="AC79" s="11">
        <f t="shared" si="110"/>
        <v>-200</v>
      </c>
      <c r="AD79" s="11">
        <f t="shared" si="111"/>
        <v>0</v>
      </c>
      <c r="AE79" s="11">
        <f t="shared" si="112"/>
        <v>0</v>
      </c>
      <c r="AF79" s="11">
        <f t="shared" si="113"/>
        <v>0</v>
      </c>
      <c r="AG79" s="11">
        <f t="shared" si="114"/>
        <v>0</v>
      </c>
      <c r="AH79" s="11">
        <f t="shared" si="115"/>
        <v>-548.54</v>
      </c>
    </row>
    <row r="80" ht="15.75" customHeight="1">
      <c r="A80" s="8" t="s">
        <v>94</v>
      </c>
      <c r="B80" s="9">
        <v>2300.69</v>
      </c>
      <c r="C80" s="9">
        <v>1506.84</v>
      </c>
      <c r="D80" s="9">
        <v>1506.84</v>
      </c>
      <c r="E80" s="9">
        <v>1506.84</v>
      </c>
      <c r="F80" s="9">
        <v>1506.84</v>
      </c>
      <c r="G80" s="9">
        <v>1506.84</v>
      </c>
      <c r="H80" s="9">
        <v>0.0</v>
      </c>
      <c r="I80" s="9">
        <v>0.0</v>
      </c>
      <c r="J80" s="9">
        <v>-35.12</v>
      </c>
      <c r="K80" s="9">
        <v>138.0</v>
      </c>
      <c r="L80" s="9">
        <v>277.32</v>
      </c>
      <c r="M80" s="9">
        <v>303.37</v>
      </c>
      <c r="N80" s="9">
        <v>0.0</v>
      </c>
      <c r="O80" s="9">
        <v>10518.46</v>
      </c>
      <c r="Q80" s="10">
        <v>5.0</v>
      </c>
      <c r="R80" s="8" t="s">
        <v>1</v>
      </c>
      <c r="U80" s="11">
        <f t="shared" si="102"/>
        <v>-2300.69</v>
      </c>
      <c r="V80" s="11">
        <f t="shared" si="103"/>
        <v>-1506.84</v>
      </c>
      <c r="W80" s="11">
        <f t="shared" si="104"/>
        <v>-1506.84</v>
      </c>
      <c r="X80" s="11">
        <f t="shared" si="105"/>
        <v>-1506.84</v>
      </c>
      <c r="Y80" s="11">
        <f t="shared" si="106"/>
        <v>-1506.84</v>
      </c>
      <c r="Z80" s="11">
        <f t="shared" si="107"/>
        <v>-1506.84</v>
      </c>
      <c r="AA80" s="11">
        <f t="shared" si="108"/>
        <v>0</v>
      </c>
      <c r="AB80" s="11">
        <f t="shared" si="109"/>
        <v>0</v>
      </c>
      <c r="AC80" s="11">
        <f t="shared" si="110"/>
        <v>35.12</v>
      </c>
      <c r="AD80" s="11">
        <f t="shared" si="111"/>
        <v>-138</v>
      </c>
      <c r="AE80" s="11">
        <f t="shared" si="112"/>
        <v>-277.32</v>
      </c>
      <c r="AF80" s="11">
        <f t="shared" si="113"/>
        <v>-303.37</v>
      </c>
      <c r="AG80" s="11">
        <f t="shared" si="114"/>
        <v>0</v>
      </c>
      <c r="AH80" s="11">
        <f t="shared" si="115"/>
        <v>-10518.46</v>
      </c>
    </row>
    <row r="81" ht="15.75" customHeight="1">
      <c r="A81" s="8" t="s">
        <v>95</v>
      </c>
      <c r="B81" s="9">
        <v>0.0</v>
      </c>
      <c r="C81" s="9">
        <v>29.32</v>
      </c>
      <c r="D81" s="9">
        <v>86.52</v>
      </c>
      <c r="E81" s="9">
        <v>0.0</v>
      </c>
      <c r="F81" s="9">
        <v>1746.8</v>
      </c>
      <c r="G81" s="9">
        <v>80.26</v>
      </c>
      <c r="H81" s="9">
        <v>0.0</v>
      </c>
      <c r="I81" s="9">
        <v>455.93</v>
      </c>
      <c r="J81" s="9">
        <v>-136.35</v>
      </c>
      <c r="K81" s="9">
        <v>0.0</v>
      </c>
      <c r="L81" s="9">
        <v>416.99</v>
      </c>
      <c r="M81" s="9">
        <v>586.42</v>
      </c>
      <c r="N81" s="9">
        <v>0.0</v>
      </c>
      <c r="O81" s="9">
        <v>3265.89</v>
      </c>
      <c r="Q81" s="10">
        <v>5.0</v>
      </c>
      <c r="R81" s="8" t="s">
        <v>1</v>
      </c>
      <c r="U81" s="11">
        <f t="shared" si="102"/>
        <v>0</v>
      </c>
      <c r="V81" s="11">
        <f t="shared" si="103"/>
        <v>-29.32</v>
      </c>
      <c r="W81" s="11">
        <f t="shared" si="104"/>
        <v>-86.52</v>
      </c>
      <c r="X81" s="11">
        <f t="shared" si="105"/>
        <v>0</v>
      </c>
      <c r="Y81" s="11">
        <f t="shared" si="106"/>
        <v>-1746.8</v>
      </c>
      <c r="Z81" s="11">
        <f t="shared" si="107"/>
        <v>-80.26</v>
      </c>
      <c r="AA81" s="11">
        <f t="shared" si="108"/>
        <v>0</v>
      </c>
      <c r="AB81" s="11">
        <f t="shared" si="109"/>
        <v>-455.93</v>
      </c>
      <c r="AC81" s="11">
        <f t="shared" si="110"/>
        <v>136.35</v>
      </c>
      <c r="AD81" s="11">
        <f t="shared" si="111"/>
        <v>0</v>
      </c>
      <c r="AE81" s="11">
        <f t="shared" si="112"/>
        <v>-416.99</v>
      </c>
      <c r="AF81" s="11">
        <f t="shared" si="113"/>
        <v>-586.42</v>
      </c>
      <c r="AG81" s="11">
        <f t="shared" si="114"/>
        <v>0</v>
      </c>
      <c r="AH81" s="11">
        <f t="shared" si="115"/>
        <v>-3265.89</v>
      </c>
    </row>
    <row r="82" ht="15.75" customHeight="1">
      <c r="A82" s="8" t="s">
        <v>96</v>
      </c>
      <c r="B82" s="9">
        <v>935.66</v>
      </c>
      <c r="C82" s="9">
        <v>51.98</v>
      </c>
      <c r="D82" s="9">
        <v>67.07</v>
      </c>
      <c r="E82" s="9">
        <v>59.51</v>
      </c>
      <c r="F82" s="9">
        <v>238.25</v>
      </c>
      <c r="G82" s="9">
        <v>2047.96</v>
      </c>
      <c r="H82" s="9">
        <v>38.45</v>
      </c>
      <c r="I82" s="9">
        <v>80.06</v>
      </c>
      <c r="J82" s="9">
        <v>0.0</v>
      </c>
      <c r="K82" s="9">
        <v>0.0</v>
      </c>
      <c r="L82" s="9">
        <v>0.0</v>
      </c>
      <c r="M82" s="9">
        <v>0.0</v>
      </c>
      <c r="N82" s="9">
        <v>0.0</v>
      </c>
      <c r="O82" s="9">
        <v>3518.94</v>
      </c>
      <c r="Q82" s="10">
        <v>5.0</v>
      </c>
      <c r="R82" s="8" t="s">
        <v>1</v>
      </c>
      <c r="U82" s="11">
        <f t="shared" si="102"/>
        <v>-935.66</v>
      </c>
      <c r="V82" s="11">
        <f t="shared" si="103"/>
        <v>-51.98</v>
      </c>
      <c r="W82" s="11">
        <f t="shared" si="104"/>
        <v>-67.07</v>
      </c>
      <c r="X82" s="11">
        <f t="shared" si="105"/>
        <v>-59.51</v>
      </c>
      <c r="Y82" s="11">
        <f t="shared" si="106"/>
        <v>-238.25</v>
      </c>
      <c r="Z82" s="11">
        <f t="shared" si="107"/>
        <v>-2047.96</v>
      </c>
      <c r="AA82" s="11">
        <f t="shared" si="108"/>
        <v>-38.45</v>
      </c>
      <c r="AB82" s="11">
        <f t="shared" si="109"/>
        <v>-80.06</v>
      </c>
      <c r="AC82" s="11">
        <f t="shared" si="110"/>
        <v>0</v>
      </c>
      <c r="AD82" s="11">
        <f t="shared" si="111"/>
        <v>0</v>
      </c>
      <c r="AE82" s="11">
        <f t="shared" si="112"/>
        <v>0</v>
      </c>
      <c r="AF82" s="11">
        <f t="shared" si="113"/>
        <v>0</v>
      </c>
      <c r="AG82" s="11">
        <f t="shared" si="114"/>
        <v>0</v>
      </c>
      <c r="AH82" s="11">
        <f t="shared" si="115"/>
        <v>-3518.94</v>
      </c>
    </row>
    <row r="83" ht="15.75" customHeight="1">
      <c r="A83" s="8" t="s">
        <v>97</v>
      </c>
      <c r="B83" s="9">
        <v>0.0</v>
      </c>
      <c r="C83" s="9">
        <v>0.0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>
        <v>426.58</v>
      </c>
      <c r="N83" s="9">
        <v>0.0</v>
      </c>
      <c r="O83" s="9">
        <v>426.58</v>
      </c>
      <c r="Q83" s="10">
        <v>5.0</v>
      </c>
      <c r="R83" s="8" t="s">
        <v>1</v>
      </c>
      <c r="U83" s="11">
        <f t="shared" si="102"/>
        <v>0</v>
      </c>
      <c r="V83" s="11">
        <f t="shared" si="103"/>
        <v>0</v>
      </c>
      <c r="W83" s="11">
        <f t="shared" si="104"/>
        <v>0</v>
      </c>
      <c r="X83" s="11">
        <f t="shared" si="105"/>
        <v>0</v>
      </c>
      <c r="Y83" s="11">
        <f t="shared" si="106"/>
        <v>0</v>
      </c>
      <c r="Z83" s="11">
        <f t="shared" si="107"/>
        <v>0</v>
      </c>
      <c r="AA83" s="11">
        <f t="shared" si="108"/>
        <v>0</v>
      </c>
      <c r="AB83" s="11">
        <f t="shared" si="109"/>
        <v>0</v>
      </c>
      <c r="AC83" s="11">
        <f t="shared" si="110"/>
        <v>0</v>
      </c>
      <c r="AD83" s="11">
        <f t="shared" si="111"/>
        <v>0</v>
      </c>
      <c r="AE83" s="11">
        <f t="shared" si="112"/>
        <v>0</v>
      </c>
      <c r="AF83" s="11">
        <f t="shared" si="113"/>
        <v>-426.58</v>
      </c>
      <c r="AG83" s="11">
        <f t="shared" si="114"/>
        <v>0</v>
      </c>
      <c r="AH83" s="11">
        <f t="shared" si="115"/>
        <v>-426.58</v>
      </c>
    </row>
    <row r="84" ht="15.75" customHeight="1">
      <c r="A84" s="13" t="s">
        <v>90</v>
      </c>
      <c r="B84" s="14">
        <f>IF(5 = Q84, U84 * -1, U84)</f>
        <v>4018.74</v>
      </c>
      <c r="C84" s="14">
        <f>IF(5 = Q84, V84 * -1, V84)</f>
        <v>2449.71</v>
      </c>
      <c r="D84" s="14">
        <f>IF(5 = Q84, W84 * -1, W84)</f>
        <v>2278.44</v>
      </c>
      <c r="E84" s="14">
        <f>IF(5 = Q84, X84 * -1, X84)</f>
        <v>2184.36</v>
      </c>
      <c r="F84" s="14">
        <f>IF(5 = Q84, Y84 * -1, Y84)</f>
        <v>4109.9</v>
      </c>
      <c r="G84" s="14">
        <f>IF(5 = Q84, Z84 * -1, Z84)</f>
        <v>4092.15</v>
      </c>
      <c r="H84" s="14">
        <f>IF(5 = Q84, AA84 * -1, AA84)</f>
        <v>1321.19</v>
      </c>
      <c r="I84" s="14">
        <f>IF(5 = Q84, AB84 * -1, AB84)</f>
        <v>1154</v>
      </c>
      <c r="J84" s="14">
        <f>IF(5 = Q84, AC84 * -1, AC84)</f>
        <v>808.2</v>
      </c>
      <c r="K84" s="14">
        <f>IF(5 = Q84, AD84 * -1, AD84)</f>
        <v>460.21</v>
      </c>
      <c r="L84" s="14">
        <f>IF(5 = Q84, AE84 * -1, AE84)</f>
        <v>1473.61</v>
      </c>
      <c r="M84" s="14">
        <f>IF(5 = Q84, AF84 * -1, AF84)</f>
        <v>1773.46</v>
      </c>
      <c r="N84" s="14">
        <f>IF(5 = Q84, AG84 * -1, AG84)</f>
        <v>0</v>
      </c>
      <c r="O84" s="14">
        <f>IF(5 = Q84, AH84 * -1, AH84)</f>
        <v>26123.97</v>
      </c>
      <c r="Q84" s="15">
        <v>5.0</v>
      </c>
      <c r="R84" s="16" t="str">
        <f t="shared" ref="R84:T84" si="116">R83</f>
        <v>Loft Vue</v>
      </c>
      <c r="S84" s="16" t="str">
        <f t="shared" si="116"/>
        <v/>
      </c>
      <c r="T84" s="15" t="str">
        <f t="shared" si="116"/>
        <v/>
      </c>
      <c r="U84" s="17">
        <f t="shared" ref="U84:AH84" si="117">SUM(U77:U83)</f>
        <v>-4018.74</v>
      </c>
      <c r="V84" s="17">
        <f t="shared" si="117"/>
        <v>-2449.71</v>
      </c>
      <c r="W84" s="17">
        <f t="shared" si="117"/>
        <v>-2278.44</v>
      </c>
      <c r="X84" s="17">
        <f t="shared" si="117"/>
        <v>-2184.36</v>
      </c>
      <c r="Y84" s="17">
        <f t="shared" si="117"/>
        <v>-4109.9</v>
      </c>
      <c r="Z84" s="17">
        <f t="shared" si="117"/>
        <v>-4092.15</v>
      </c>
      <c r="AA84" s="17">
        <f t="shared" si="117"/>
        <v>-1321.19</v>
      </c>
      <c r="AB84" s="17">
        <f t="shared" si="117"/>
        <v>-1154</v>
      </c>
      <c r="AC84" s="17">
        <f t="shared" si="117"/>
        <v>-808.2</v>
      </c>
      <c r="AD84" s="17">
        <f t="shared" si="117"/>
        <v>-460.21</v>
      </c>
      <c r="AE84" s="17">
        <f t="shared" si="117"/>
        <v>-1473.61</v>
      </c>
      <c r="AF84" s="17">
        <f t="shared" si="117"/>
        <v>-1773.46</v>
      </c>
      <c r="AG84" s="17">
        <f t="shared" si="117"/>
        <v>0</v>
      </c>
      <c r="AH84" s="17">
        <f t="shared" si="117"/>
        <v>-26123.97</v>
      </c>
    </row>
    <row r="85" ht="15.75" customHeight="1"/>
    <row r="86" ht="15.75" customHeight="1">
      <c r="A86" s="7" t="s">
        <v>98</v>
      </c>
    </row>
    <row r="87" ht="15.75" customHeight="1">
      <c r="A87" s="8" t="s">
        <v>99</v>
      </c>
      <c r="B87" s="9">
        <v>0.0</v>
      </c>
      <c r="C87" s="9">
        <v>6.75</v>
      </c>
      <c r="D87" s="9">
        <v>84.4</v>
      </c>
      <c r="E87" s="9">
        <v>0.0</v>
      </c>
      <c r="F87" s="9">
        <v>478.5</v>
      </c>
      <c r="G87" s="9">
        <v>0.0</v>
      </c>
      <c r="H87" s="9">
        <v>0.0</v>
      </c>
      <c r="I87" s="9">
        <v>7.57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577.22</v>
      </c>
      <c r="Q87" s="10">
        <v>5.0</v>
      </c>
      <c r="R87" s="8" t="s">
        <v>1</v>
      </c>
      <c r="U87" s="11">
        <f t="shared" ref="U87:U94" si="118">IF(5 = Q87, B87 * -1, B87)</f>
        <v>0</v>
      </c>
      <c r="V87" s="11">
        <f t="shared" ref="V87:V94" si="119">IF(5 = Q87, C87 * -1, C87)</f>
        <v>-6.75</v>
      </c>
      <c r="W87" s="11">
        <f t="shared" ref="W87:W94" si="120">IF(5 = Q87, D87 * -1, D87)</f>
        <v>-84.4</v>
      </c>
      <c r="X87" s="11">
        <f t="shared" ref="X87:X94" si="121">IF(5 = Q87, E87 * -1, E87)</f>
        <v>0</v>
      </c>
      <c r="Y87" s="11">
        <f t="shared" ref="Y87:Y94" si="122">IF(5 = Q87, F87 * -1, F87)</f>
        <v>-478.5</v>
      </c>
      <c r="Z87" s="11">
        <f t="shared" ref="Z87:Z94" si="123">IF(5 = Q87, G87 * -1, G87)</f>
        <v>0</v>
      </c>
      <c r="AA87" s="11">
        <f t="shared" ref="AA87:AA94" si="124">IF(5 = Q87, H87 * -1, H87)</f>
        <v>0</v>
      </c>
      <c r="AB87" s="11">
        <f t="shared" ref="AB87:AB94" si="125">IF(5 = Q87, I87 * -1, I87)</f>
        <v>-7.57</v>
      </c>
      <c r="AC87" s="11">
        <f t="shared" ref="AC87:AC94" si="126">IF(5 = Q87, J87 * -1, J87)</f>
        <v>0</v>
      </c>
      <c r="AD87" s="11">
        <f t="shared" ref="AD87:AD94" si="127">IF(5 = Q87, K87 * -1, K87)</f>
        <v>0</v>
      </c>
      <c r="AE87" s="11">
        <f t="shared" ref="AE87:AE94" si="128">IF(5 = Q87, L87 * -1, L87)</f>
        <v>0</v>
      </c>
      <c r="AF87" s="11">
        <f t="shared" ref="AF87:AF94" si="129">IF(5 = Q87, M87 * -1, M87)</f>
        <v>0</v>
      </c>
      <c r="AG87" s="11">
        <f t="shared" ref="AG87:AG94" si="130">IF(5 = Q87, N87 * -1, N87)</f>
        <v>0</v>
      </c>
      <c r="AH87" s="11">
        <f t="shared" ref="AH87:AH94" si="131">IF(5 = Q87, O87 * -1, O87)</f>
        <v>-577.22</v>
      </c>
    </row>
    <row r="88" ht="15.75" customHeight="1">
      <c r="A88" s="8" t="s">
        <v>100</v>
      </c>
      <c r="B88" s="9">
        <v>586.07</v>
      </c>
      <c r="C88" s="9">
        <v>0.0</v>
      </c>
      <c r="D88" s="9">
        <v>0.0</v>
      </c>
      <c r="E88" s="9">
        <v>165.53</v>
      </c>
      <c r="F88" s="9">
        <v>146.47</v>
      </c>
      <c r="G88" s="9">
        <v>72.1</v>
      </c>
      <c r="H88" s="9">
        <v>750.0</v>
      </c>
      <c r="I88" s="9">
        <v>0.0</v>
      </c>
      <c r="J88" s="9">
        <v>410.0</v>
      </c>
      <c r="K88" s="9">
        <v>285.0</v>
      </c>
      <c r="L88" s="9">
        <v>0.0</v>
      </c>
      <c r="M88" s="9">
        <v>37.5</v>
      </c>
      <c r="N88" s="9">
        <v>0.0</v>
      </c>
      <c r="O88" s="9">
        <v>2452.67</v>
      </c>
      <c r="Q88" s="10">
        <v>5.0</v>
      </c>
      <c r="R88" s="8" t="s">
        <v>1</v>
      </c>
      <c r="U88" s="11">
        <f t="shared" si="118"/>
        <v>-586.07</v>
      </c>
      <c r="V88" s="11">
        <f t="shared" si="119"/>
        <v>0</v>
      </c>
      <c r="W88" s="11">
        <f t="shared" si="120"/>
        <v>0</v>
      </c>
      <c r="X88" s="11">
        <f t="shared" si="121"/>
        <v>-165.53</v>
      </c>
      <c r="Y88" s="11">
        <f t="shared" si="122"/>
        <v>-146.47</v>
      </c>
      <c r="Z88" s="11">
        <f t="shared" si="123"/>
        <v>-72.1</v>
      </c>
      <c r="AA88" s="11">
        <f t="shared" si="124"/>
        <v>-750</v>
      </c>
      <c r="AB88" s="11">
        <f t="shared" si="125"/>
        <v>0</v>
      </c>
      <c r="AC88" s="11">
        <f t="shared" si="126"/>
        <v>-410</v>
      </c>
      <c r="AD88" s="11">
        <f t="shared" si="127"/>
        <v>-285</v>
      </c>
      <c r="AE88" s="11">
        <f t="shared" si="128"/>
        <v>0</v>
      </c>
      <c r="AF88" s="11">
        <f t="shared" si="129"/>
        <v>-37.5</v>
      </c>
      <c r="AG88" s="11">
        <f t="shared" si="130"/>
        <v>0</v>
      </c>
      <c r="AH88" s="11">
        <f t="shared" si="131"/>
        <v>-2452.67</v>
      </c>
    </row>
    <row r="89" ht="15.75" customHeight="1">
      <c r="A89" s="8" t="s">
        <v>101</v>
      </c>
      <c r="B89" s="9">
        <v>0.0</v>
      </c>
      <c r="C89" s="9">
        <v>0.0</v>
      </c>
      <c r="D89" s="9">
        <v>216.49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>
        <v>0.0</v>
      </c>
      <c r="O89" s="9">
        <v>216.49</v>
      </c>
      <c r="Q89" s="10">
        <v>5.0</v>
      </c>
      <c r="R89" s="8" t="s">
        <v>1</v>
      </c>
      <c r="U89" s="11">
        <f t="shared" si="118"/>
        <v>0</v>
      </c>
      <c r="V89" s="11">
        <f t="shared" si="119"/>
        <v>0</v>
      </c>
      <c r="W89" s="11">
        <f t="shared" si="120"/>
        <v>-216.49</v>
      </c>
      <c r="X89" s="11">
        <f t="shared" si="121"/>
        <v>0</v>
      </c>
      <c r="Y89" s="11">
        <f t="shared" si="122"/>
        <v>0</v>
      </c>
      <c r="Z89" s="11">
        <f t="shared" si="123"/>
        <v>0</v>
      </c>
      <c r="AA89" s="11">
        <f t="shared" si="124"/>
        <v>0</v>
      </c>
      <c r="AB89" s="11">
        <f t="shared" si="125"/>
        <v>0</v>
      </c>
      <c r="AC89" s="11">
        <f t="shared" si="126"/>
        <v>0</v>
      </c>
      <c r="AD89" s="11">
        <f t="shared" si="127"/>
        <v>0</v>
      </c>
      <c r="AE89" s="11">
        <f t="shared" si="128"/>
        <v>0</v>
      </c>
      <c r="AF89" s="11">
        <f t="shared" si="129"/>
        <v>0</v>
      </c>
      <c r="AG89" s="11">
        <f t="shared" si="130"/>
        <v>0</v>
      </c>
      <c r="AH89" s="11">
        <f t="shared" si="131"/>
        <v>-216.49</v>
      </c>
    </row>
    <row r="90" ht="15.75" customHeight="1">
      <c r="A90" s="8" t="s">
        <v>102</v>
      </c>
      <c r="B90" s="9">
        <v>0.0</v>
      </c>
      <c r="C90" s="9">
        <v>1946.43</v>
      </c>
      <c r="D90" s="9">
        <v>909.13</v>
      </c>
      <c r="E90" s="9">
        <v>0.0</v>
      </c>
      <c r="F90" s="9">
        <v>0.0</v>
      </c>
      <c r="G90" s="9">
        <v>3814.66</v>
      </c>
      <c r="H90" s="9">
        <v>4198.48</v>
      </c>
      <c r="I90" s="9">
        <v>16537.44</v>
      </c>
      <c r="J90" s="9">
        <v>1767.9</v>
      </c>
      <c r="K90" s="9">
        <v>0.0</v>
      </c>
      <c r="L90" s="9">
        <v>0.0</v>
      </c>
      <c r="M90" s="9">
        <v>0.0</v>
      </c>
      <c r="N90" s="9">
        <v>0.0</v>
      </c>
      <c r="O90" s="9">
        <v>29174.04</v>
      </c>
      <c r="Q90" s="10">
        <v>5.0</v>
      </c>
      <c r="R90" s="8" t="s">
        <v>1</v>
      </c>
      <c r="U90" s="11">
        <f t="shared" si="118"/>
        <v>0</v>
      </c>
      <c r="V90" s="11">
        <f t="shared" si="119"/>
        <v>-1946.43</v>
      </c>
      <c r="W90" s="11">
        <f t="shared" si="120"/>
        <v>-909.13</v>
      </c>
      <c r="X90" s="11">
        <f t="shared" si="121"/>
        <v>0</v>
      </c>
      <c r="Y90" s="11">
        <f t="shared" si="122"/>
        <v>0</v>
      </c>
      <c r="Z90" s="11">
        <f t="shared" si="123"/>
        <v>-3814.66</v>
      </c>
      <c r="AA90" s="11">
        <f t="shared" si="124"/>
        <v>-4198.48</v>
      </c>
      <c r="AB90" s="11">
        <f t="shared" si="125"/>
        <v>-16537.44</v>
      </c>
      <c r="AC90" s="11">
        <f t="shared" si="126"/>
        <v>-1767.9</v>
      </c>
      <c r="AD90" s="11">
        <f t="shared" si="127"/>
        <v>0</v>
      </c>
      <c r="AE90" s="11">
        <f t="shared" si="128"/>
        <v>0</v>
      </c>
      <c r="AF90" s="11">
        <f t="shared" si="129"/>
        <v>0</v>
      </c>
      <c r="AG90" s="11">
        <f t="shared" si="130"/>
        <v>0</v>
      </c>
      <c r="AH90" s="11">
        <f t="shared" si="131"/>
        <v>-29174.04</v>
      </c>
    </row>
    <row r="91" ht="15.75" customHeight="1">
      <c r="A91" s="8" t="s">
        <v>103</v>
      </c>
      <c r="B91" s="9">
        <v>87.61</v>
      </c>
      <c r="C91" s="9">
        <v>418.44</v>
      </c>
      <c r="D91" s="9">
        <v>-45.71</v>
      </c>
      <c r="E91" s="9">
        <v>0.0</v>
      </c>
      <c r="F91" s="9">
        <v>590.97</v>
      </c>
      <c r="G91" s="9">
        <v>34.94</v>
      </c>
      <c r="H91" s="9">
        <v>0.0</v>
      </c>
      <c r="I91" s="9">
        <v>594.51</v>
      </c>
      <c r="J91" s="9">
        <v>0.0</v>
      </c>
      <c r="K91" s="9">
        <v>0.0</v>
      </c>
      <c r="L91" s="9">
        <v>0.0</v>
      </c>
      <c r="M91" s="9">
        <v>0.0</v>
      </c>
      <c r="N91" s="9">
        <v>0.0</v>
      </c>
      <c r="O91" s="9">
        <v>1680.76</v>
      </c>
      <c r="Q91" s="10">
        <v>5.0</v>
      </c>
      <c r="R91" s="8" t="s">
        <v>1</v>
      </c>
      <c r="U91" s="11">
        <f t="shared" si="118"/>
        <v>-87.61</v>
      </c>
      <c r="V91" s="11">
        <f t="shared" si="119"/>
        <v>-418.44</v>
      </c>
      <c r="W91" s="11">
        <f t="shared" si="120"/>
        <v>45.71</v>
      </c>
      <c r="X91" s="11">
        <f t="shared" si="121"/>
        <v>0</v>
      </c>
      <c r="Y91" s="11">
        <f t="shared" si="122"/>
        <v>-590.97</v>
      </c>
      <c r="Z91" s="11">
        <f t="shared" si="123"/>
        <v>-34.94</v>
      </c>
      <c r="AA91" s="11">
        <f t="shared" si="124"/>
        <v>0</v>
      </c>
      <c r="AB91" s="11">
        <f t="shared" si="125"/>
        <v>-594.51</v>
      </c>
      <c r="AC91" s="11">
        <f t="shared" si="126"/>
        <v>0</v>
      </c>
      <c r="AD91" s="11">
        <f t="shared" si="127"/>
        <v>0</v>
      </c>
      <c r="AE91" s="11">
        <f t="shared" si="128"/>
        <v>0</v>
      </c>
      <c r="AF91" s="11">
        <f t="shared" si="129"/>
        <v>0</v>
      </c>
      <c r="AG91" s="11">
        <f t="shared" si="130"/>
        <v>0</v>
      </c>
      <c r="AH91" s="11">
        <f t="shared" si="131"/>
        <v>-1680.76</v>
      </c>
    </row>
    <row r="92" ht="15.75" customHeight="1">
      <c r="A92" s="8" t="s">
        <v>104</v>
      </c>
      <c r="B92" s="9">
        <v>15.0</v>
      </c>
      <c r="C92" s="9">
        <v>106.02</v>
      </c>
      <c r="D92" s="9">
        <v>97.55</v>
      </c>
      <c r="E92" s="9">
        <v>144.55</v>
      </c>
      <c r="F92" s="9">
        <v>568.66</v>
      </c>
      <c r="G92" s="9">
        <v>193.64</v>
      </c>
      <c r="H92" s="9">
        <v>47.52</v>
      </c>
      <c r="I92" s="9">
        <v>18769.89</v>
      </c>
      <c r="J92" s="9">
        <v>218.0</v>
      </c>
      <c r="K92" s="9">
        <v>0.0</v>
      </c>
      <c r="L92" s="9">
        <v>15846.38</v>
      </c>
      <c r="M92" s="9">
        <v>269.08</v>
      </c>
      <c r="N92" s="9">
        <v>0.0</v>
      </c>
      <c r="O92" s="9">
        <v>36276.29</v>
      </c>
      <c r="Q92" s="10">
        <v>5.0</v>
      </c>
      <c r="R92" s="8" t="s">
        <v>1</v>
      </c>
      <c r="U92" s="11">
        <f t="shared" si="118"/>
        <v>-15</v>
      </c>
      <c r="V92" s="11">
        <f t="shared" si="119"/>
        <v>-106.02</v>
      </c>
      <c r="W92" s="11">
        <f t="shared" si="120"/>
        <v>-97.55</v>
      </c>
      <c r="X92" s="11">
        <f t="shared" si="121"/>
        <v>-144.55</v>
      </c>
      <c r="Y92" s="11">
        <f t="shared" si="122"/>
        <v>-568.66</v>
      </c>
      <c r="Z92" s="11">
        <f t="shared" si="123"/>
        <v>-193.64</v>
      </c>
      <c r="AA92" s="11">
        <f t="shared" si="124"/>
        <v>-47.52</v>
      </c>
      <c r="AB92" s="11">
        <f t="shared" si="125"/>
        <v>-18769.89</v>
      </c>
      <c r="AC92" s="11">
        <f t="shared" si="126"/>
        <v>-218</v>
      </c>
      <c r="AD92" s="11">
        <f t="shared" si="127"/>
        <v>0</v>
      </c>
      <c r="AE92" s="11">
        <f t="shared" si="128"/>
        <v>-15846.38</v>
      </c>
      <c r="AF92" s="11">
        <f t="shared" si="129"/>
        <v>-269.08</v>
      </c>
      <c r="AG92" s="11">
        <f t="shared" si="130"/>
        <v>0</v>
      </c>
      <c r="AH92" s="11">
        <f t="shared" si="131"/>
        <v>-36276.29</v>
      </c>
    </row>
    <row r="93" ht="15.75" customHeight="1">
      <c r="A93" s="8" t="s">
        <v>105</v>
      </c>
      <c r="B93" s="9">
        <v>258.7</v>
      </c>
      <c r="C93" s="9">
        <v>158.09</v>
      </c>
      <c r="D93" s="9">
        <v>571.67</v>
      </c>
      <c r="E93" s="9">
        <v>1044.05</v>
      </c>
      <c r="F93" s="9">
        <v>481.19</v>
      </c>
      <c r="G93" s="9">
        <v>344.77</v>
      </c>
      <c r="H93" s="9">
        <v>856.08</v>
      </c>
      <c r="I93" s="9">
        <v>196.84</v>
      </c>
      <c r="J93" s="9">
        <v>0.0</v>
      </c>
      <c r="K93" s="9">
        <v>71.61</v>
      </c>
      <c r="L93" s="9">
        <v>292.65</v>
      </c>
      <c r="M93" s="9">
        <v>274.56</v>
      </c>
      <c r="N93" s="9">
        <v>0.0</v>
      </c>
      <c r="O93" s="9">
        <v>4550.21</v>
      </c>
      <c r="Q93" s="10">
        <v>5.0</v>
      </c>
      <c r="R93" s="8" t="s">
        <v>1</v>
      </c>
      <c r="U93" s="11">
        <f t="shared" si="118"/>
        <v>-258.7</v>
      </c>
      <c r="V93" s="11">
        <f t="shared" si="119"/>
        <v>-158.09</v>
      </c>
      <c r="W93" s="11">
        <f t="shared" si="120"/>
        <v>-571.67</v>
      </c>
      <c r="X93" s="11">
        <f t="shared" si="121"/>
        <v>-1044.05</v>
      </c>
      <c r="Y93" s="11">
        <f t="shared" si="122"/>
        <v>-481.19</v>
      </c>
      <c r="Z93" s="11">
        <f t="shared" si="123"/>
        <v>-344.77</v>
      </c>
      <c r="AA93" s="11">
        <f t="shared" si="124"/>
        <v>-856.08</v>
      </c>
      <c r="AB93" s="11">
        <f t="shared" si="125"/>
        <v>-196.84</v>
      </c>
      <c r="AC93" s="11">
        <f t="shared" si="126"/>
        <v>0</v>
      </c>
      <c r="AD93" s="11">
        <f t="shared" si="127"/>
        <v>-71.61</v>
      </c>
      <c r="AE93" s="11">
        <f t="shared" si="128"/>
        <v>-292.65</v>
      </c>
      <c r="AF93" s="11">
        <f t="shared" si="129"/>
        <v>-274.56</v>
      </c>
      <c r="AG93" s="11">
        <f t="shared" si="130"/>
        <v>0</v>
      </c>
      <c r="AH93" s="11">
        <f t="shared" si="131"/>
        <v>-4550.21</v>
      </c>
    </row>
    <row r="94" ht="15.75" customHeight="1">
      <c r="A94" s="8" t="s">
        <v>106</v>
      </c>
      <c r="B94" s="9">
        <v>34.37</v>
      </c>
      <c r="C94" s="9">
        <v>1040.8</v>
      </c>
      <c r="D94" s="9">
        <v>736.09</v>
      </c>
      <c r="E94" s="9">
        <v>10.28</v>
      </c>
      <c r="F94" s="9">
        <v>0.0</v>
      </c>
      <c r="G94" s="9">
        <v>196.16</v>
      </c>
      <c r="H94" s="9">
        <v>103.27</v>
      </c>
      <c r="I94" s="9">
        <v>786.38</v>
      </c>
      <c r="J94" s="9">
        <v>177.13</v>
      </c>
      <c r="K94" s="9">
        <v>0.0</v>
      </c>
      <c r="L94" s="9">
        <v>0.0</v>
      </c>
      <c r="M94" s="9">
        <v>0.0</v>
      </c>
      <c r="N94" s="9">
        <v>0.0</v>
      </c>
      <c r="O94" s="9">
        <v>3084.48</v>
      </c>
      <c r="Q94" s="10">
        <v>5.0</v>
      </c>
      <c r="R94" s="8" t="s">
        <v>1</v>
      </c>
      <c r="U94" s="11">
        <f t="shared" si="118"/>
        <v>-34.37</v>
      </c>
      <c r="V94" s="11">
        <f t="shared" si="119"/>
        <v>-1040.8</v>
      </c>
      <c r="W94" s="11">
        <f t="shared" si="120"/>
        <v>-736.09</v>
      </c>
      <c r="X94" s="11">
        <f t="shared" si="121"/>
        <v>-10.28</v>
      </c>
      <c r="Y94" s="11">
        <f t="shared" si="122"/>
        <v>0</v>
      </c>
      <c r="Z94" s="11">
        <f t="shared" si="123"/>
        <v>-196.16</v>
      </c>
      <c r="AA94" s="11">
        <f t="shared" si="124"/>
        <v>-103.27</v>
      </c>
      <c r="AB94" s="11">
        <f t="shared" si="125"/>
        <v>-786.38</v>
      </c>
      <c r="AC94" s="11">
        <f t="shared" si="126"/>
        <v>-177.13</v>
      </c>
      <c r="AD94" s="11">
        <f t="shared" si="127"/>
        <v>0</v>
      </c>
      <c r="AE94" s="11">
        <f t="shared" si="128"/>
        <v>0</v>
      </c>
      <c r="AF94" s="11">
        <f t="shared" si="129"/>
        <v>0</v>
      </c>
      <c r="AG94" s="11">
        <f t="shared" si="130"/>
        <v>0</v>
      </c>
      <c r="AH94" s="11">
        <f t="shared" si="131"/>
        <v>-3084.48</v>
      </c>
    </row>
    <row r="95" ht="15.75" customHeight="1">
      <c r="A95" s="13" t="s">
        <v>98</v>
      </c>
      <c r="B95" s="14">
        <f>IF(5 = Q95, U95 * -1, U95)</f>
        <v>981.75</v>
      </c>
      <c r="C95" s="14">
        <f>IF(5 = Q95, V95 * -1, V95)</f>
        <v>3676.53</v>
      </c>
      <c r="D95" s="14">
        <f>IF(5 = Q95, W95 * -1, W95)</f>
        <v>2569.62</v>
      </c>
      <c r="E95" s="14">
        <f>IF(5 = Q95, X95 * -1, X95)</f>
        <v>1364.41</v>
      </c>
      <c r="F95" s="14">
        <f>IF(5 = Q95, Y95 * -1, Y95)</f>
        <v>2265.79</v>
      </c>
      <c r="G95" s="14">
        <f>IF(5 = Q95, Z95 * -1, Z95)</f>
        <v>4656.27</v>
      </c>
      <c r="H95" s="14">
        <f>IF(5 = Q95, AA95 * -1, AA95)</f>
        <v>5955.35</v>
      </c>
      <c r="I95" s="14">
        <f>IF(5 = Q95, AB95 * -1, AB95)</f>
        <v>36892.63</v>
      </c>
      <c r="J95" s="14">
        <f>IF(5 = Q95, AC95 * -1, AC95)</f>
        <v>2573.03</v>
      </c>
      <c r="K95" s="14">
        <f>IF(5 = Q95, AD95 * -1, AD95)</f>
        <v>356.61</v>
      </c>
      <c r="L95" s="14">
        <f>IF(5 = Q95, AE95 * -1, AE95)</f>
        <v>16139.03</v>
      </c>
      <c r="M95" s="14">
        <f>IF(5 = Q95, AF95 * -1, AF95)</f>
        <v>581.14</v>
      </c>
      <c r="N95" s="14">
        <f>IF(5 = Q95, AG95 * -1, AG95)</f>
        <v>0</v>
      </c>
      <c r="O95" s="14">
        <f>IF(5 = Q95, AH95 * -1, AH95)</f>
        <v>78012.16</v>
      </c>
      <c r="Q95" s="15">
        <v>5.0</v>
      </c>
      <c r="R95" s="16" t="str">
        <f t="shared" ref="R95:T95" si="132">R94</f>
        <v>Loft Vue</v>
      </c>
      <c r="S95" s="16" t="str">
        <f t="shared" si="132"/>
        <v/>
      </c>
      <c r="T95" s="15" t="str">
        <f t="shared" si="132"/>
        <v/>
      </c>
      <c r="U95" s="17">
        <f t="shared" ref="U95:AH95" si="133">SUM(U87:U94)</f>
        <v>-981.75</v>
      </c>
      <c r="V95" s="17">
        <f t="shared" si="133"/>
        <v>-3676.53</v>
      </c>
      <c r="W95" s="17">
        <f t="shared" si="133"/>
        <v>-2569.62</v>
      </c>
      <c r="X95" s="17">
        <f t="shared" si="133"/>
        <v>-1364.41</v>
      </c>
      <c r="Y95" s="17">
        <f t="shared" si="133"/>
        <v>-2265.79</v>
      </c>
      <c r="Z95" s="17">
        <f t="shared" si="133"/>
        <v>-4656.27</v>
      </c>
      <c r="AA95" s="17">
        <f t="shared" si="133"/>
        <v>-5955.35</v>
      </c>
      <c r="AB95" s="17">
        <f t="shared" si="133"/>
        <v>-36892.63</v>
      </c>
      <c r="AC95" s="17">
        <f t="shared" si="133"/>
        <v>-2573.03</v>
      </c>
      <c r="AD95" s="17">
        <f t="shared" si="133"/>
        <v>-356.61</v>
      </c>
      <c r="AE95" s="17">
        <f t="shared" si="133"/>
        <v>-16139.03</v>
      </c>
      <c r="AF95" s="17">
        <f t="shared" si="133"/>
        <v>-581.14</v>
      </c>
      <c r="AG95" s="17">
        <f t="shared" si="133"/>
        <v>0</v>
      </c>
      <c r="AH95" s="17">
        <f t="shared" si="133"/>
        <v>-78012.16</v>
      </c>
    </row>
    <row r="96" ht="15.75" customHeight="1"/>
    <row r="97" ht="15.75" customHeight="1">
      <c r="A97" s="7" t="s">
        <v>107</v>
      </c>
      <c r="P97" s="12">
        <f>O95+O103</f>
        <v>148097.42</v>
      </c>
    </row>
    <row r="98" ht="15.75" customHeight="1">
      <c r="A98" s="8" t="s">
        <v>108</v>
      </c>
      <c r="B98" s="9">
        <v>302.02</v>
      </c>
      <c r="C98" s="9">
        <v>692.49</v>
      </c>
      <c r="D98" s="9">
        <v>202.43</v>
      </c>
      <c r="E98" s="9">
        <v>678.74</v>
      </c>
      <c r="F98" s="9">
        <v>135.31</v>
      </c>
      <c r="G98" s="9">
        <v>0.0</v>
      </c>
      <c r="H98" s="9">
        <v>1077.13</v>
      </c>
      <c r="I98" s="9">
        <v>426.87</v>
      </c>
      <c r="J98" s="9">
        <v>481.72</v>
      </c>
      <c r="K98" s="9">
        <v>205.68</v>
      </c>
      <c r="L98" s="9">
        <v>17412.62</v>
      </c>
      <c r="M98" s="9">
        <v>4254.57</v>
      </c>
      <c r="N98" s="9">
        <v>0.0</v>
      </c>
      <c r="O98" s="9">
        <v>25869.58</v>
      </c>
      <c r="Q98" s="10">
        <v>5.0</v>
      </c>
      <c r="R98" s="8" t="s">
        <v>1</v>
      </c>
      <c r="U98" s="11">
        <f t="shared" ref="U98:U102" si="134">IF(5 = Q98, B98 * -1, B98)</f>
        <v>-302.02</v>
      </c>
      <c r="V98" s="11">
        <f t="shared" ref="V98:V102" si="135">IF(5 = Q98, C98 * -1, C98)</f>
        <v>-692.49</v>
      </c>
      <c r="W98" s="11">
        <f t="shared" ref="W98:W102" si="136">IF(5 = Q98, D98 * -1, D98)</f>
        <v>-202.43</v>
      </c>
      <c r="X98" s="11">
        <f t="shared" ref="X98:X102" si="137">IF(5 = Q98, E98 * -1, E98)</f>
        <v>-678.74</v>
      </c>
      <c r="Y98" s="11">
        <f t="shared" ref="Y98:Y102" si="138">IF(5 = Q98, F98 * -1, F98)</f>
        <v>-135.31</v>
      </c>
      <c r="Z98" s="11">
        <f t="shared" ref="Z98:Z102" si="139">IF(5 = Q98, G98 * -1, G98)</f>
        <v>0</v>
      </c>
      <c r="AA98" s="11">
        <f t="shared" ref="AA98:AA102" si="140">IF(5 = Q98, H98 * -1, H98)</f>
        <v>-1077.13</v>
      </c>
      <c r="AB98" s="11">
        <f t="shared" ref="AB98:AB102" si="141">IF(5 = Q98, I98 * -1, I98)</f>
        <v>-426.87</v>
      </c>
      <c r="AC98" s="11">
        <f t="shared" ref="AC98:AC102" si="142">IF(5 = Q98, J98 * -1, J98)</f>
        <v>-481.72</v>
      </c>
      <c r="AD98" s="11">
        <f t="shared" ref="AD98:AD102" si="143">IF(5 = Q98, K98 * -1, K98)</f>
        <v>-205.68</v>
      </c>
      <c r="AE98" s="11">
        <f t="shared" ref="AE98:AE102" si="144">IF(5 = Q98, L98 * -1, L98)</f>
        <v>-17412.62</v>
      </c>
      <c r="AF98" s="11">
        <f t="shared" ref="AF98:AF102" si="145">IF(5 = Q98, M98 * -1, M98)</f>
        <v>-4254.57</v>
      </c>
      <c r="AG98" s="11">
        <f t="shared" ref="AG98:AG102" si="146">IF(5 = Q98, N98 * -1, N98)</f>
        <v>0</v>
      </c>
      <c r="AH98" s="11">
        <f t="shared" ref="AH98:AH102" si="147">IF(5 = Q98, O98 * -1, O98)</f>
        <v>-25869.58</v>
      </c>
    </row>
    <row r="99" ht="15.75" customHeight="1">
      <c r="A99" s="8" t="s">
        <v>109</v>
      </c>
      <c r="B99" s="9">
        <v>0.0</v>
      </c>
      <c r="C99" s="9">
        <v>0.0</v>
      </c>
      <c r="D99" s="9">
        <v>0.0</v>
      </c>
      <c r="E99" s="9">
        <v>75.78</v>
      </c>
      <c r="F99" s="9">
        <v>0.0</v>
      </c>
      <c r="G99" s="9">
        <v>0.0</v>
      </c>
      <c r="H99" s="9">
        <v>0.0</v>
      </c>
      <c r="I99" s="9">
        <v>0.0</v>
      </c>
      <c r="J99" s="9">
        <v>433.0</v>
      </c>
      <c r="K99" s="9">
        <v>2212.64</v>
      </c>
      <c r="L99" s="9">
        <v>2812.1</v>
      </c>
      <c r="M99" s="9">
        <v>2426.19</v>
      </c>
      <c r="N99" s="9">
        <v>0.0</v>
      </c>
      <c r="O99" s="9">
        <v>7959.71</v>
      </c>
      <c r="Q99" s="10">
        <v>5.0</v>
      </c>
      <c r="R99" s="8" t="s">
        <v>1</v>
      </c>
      <c r="U99" s="11">
        <f t="shared" si="134"/>
        <v>0</v>
      </c>
      <c r="V99" s="11">
        <f t="shared" si="135"/>
        <v>0</v>
      </c>
      <c r="W99" s="11">
        <f t="shared" si="136"/>
        <v>0</v>
      </c>
      <c r="X99" s="11">
        <f t="shared" si="137"/>
        <v>-75.78</v>
      </c>
      <c r="Y99" s="11">
        <f t="shared" si="138"/>
        <v>0</v>
      </c>
      <c r="Z99" s="11">
        <f t="shared" si="139"/>
        <v>0</v>
      </c>
      <c r="AA99" s="11">
        <f t="shared" si="140"/>
        <v>0</v>
      </c>
      <c r="AB99" s="11">
        <f t="shared" si="141"/>
        <v>0</v>
      </c>
      <c r="AC99" s="11">
        <f t="shared" si="142"/>
        <v>-433</v>
      </c>
      <c r="AD99" s="11">
        <f t="shared" si="143"/>
        <v>-2212.64</v>
      </c>
      <c r="AE99" s="11">
        <f t="shared" si="144"/>
        <v>-2812.1</v>
      </c>
      <c r="AF99" s="11">
        <f t="shared" si="145"/>
        <v>-2426.19</v>
      </c>
      <c r="AG99" s="11">
        <f t="shared" si="146"/>
        <v>0</v>
      </c>
      <c r="AH99" s="11">
        <f t="shared" si="147"/>
        <v>-7959.71</v>
      </c>
    </row>
    <row r="100" ht="15.75" customHeight="1">
      <c r="A100" s="8" t="s">
        <v>110</v>
      </c>
      <c r="B100" s="9">
        <v>59.73</v>
      </c>
      <c r="C100" s="9">
        <v>42.68</v>
      </c>
      <c r="D100" s="9">
        <v>1333.6</v>
      </c>
      <c r="E100" s="9">
        <v>133.74</v>
      </c>
      <c r="F100" s="9">
        <v>0.0</v>
      </c>
      <c r="G100" s="9">
        <v>0.0</v>
      </c>
      <c r="H100" s="9">
        <v>0.0</v>
      </c>
      <c r="I100" s="9">
        <v>1199.23</v>
      </c>
      <c r="J100" s="9">
        <v>160.19</v>
      </c>
      <c r="K100" s="9">
        <v>0.0</v>
      </c>
      <c r="L100" s="9">
        <v>10083.93</v>
      </c>
      <c r="M100" s="9">
        <v>4952.0</v>
      </c>
      <c r="N100" s="9">
        <v>0.0</v>
      </c>
      <c r="O100" s="9">
        <v>17965.1</v>
      </c>
      <c r="Q100" s="10">
        <v>5.0</v>
      </c>
      <c r="R100" s="8" t="s">
        <v>1</v>
      </c>
      <c r="U100" s="11">
        <f t="shared" si="134"/>
        <v>-59.73</v>
      </c>
      <c r="V100" s="11">
        <f t="shared" si="135"/>
        <v>-42.68</v>
      </c>
      <c r="W100" s="11">
        <f t="shared" si="136"/>
        <v>-1333.6</v>
      </c>
      <c r="X100" s="11">
        <f t="shared" si="137"/>
        <v>-133.74</v>
      </c>
      <c r="Y100" s="11">
        <f t="shared" si="138"/>
        <v>0</v>
      </c>
      <c r="Z100" s="11">
        <f t="shared" si="139"/>
        <v>0</v>
      </c>
      <c r="AA100" s="11">
        <f t="shared" si="140"/>
        <v>0</v>
      </c>
      <c r="AB100" s="11">
        <f t="shared" si="141"/>
        <v>-1199.23</v>
      </c>
      <c r="AC100" s="11">
        <f t="shared" si="142"/>
        <v>-160.19</v>
      </c>
      <c r="AD100" s="11">
        <f t="shared" si="143"/>
        <v>0</v>
      </c>
      <c r="AE100" s="11">
        <f t="shared" si="144"/>
        <v>-10083.93</v>
      </c>
      <c r="AF100" s="11">
        <f t="shared" si="145"/>
        <v>-4952</v>
      </c>
      <c r="AG100" s="11">
        <f t="shared" si="146"/>
        <v>0</v>
      </c>
      <c r="AH100" s="11">
        <f t="shared" si="147"/>
        <v>-17965.1</v>
      </c>
    </row>
    <row r="101" ht="15.75" customHeight="1">
      <c r="A101" s="8" t="s">
        <v>111</v>
      </c>
      <c r="B101" s="9">
        <v>0.0</v>
      </c>
      <c r="C101" s="9">
        <v>0.0</v>
      </c>
      <c r="D101" s="9">
        <v>0.0</v>
      </c>
      <c r="E101" s="9">
        <v>0.0</v>
      </c>
      <c r="F101" s="9">
        <v>0.0</v>
      </c>
      <c r="G101" s="9">
        <v>0.0</v>
      </c>
      <c r="H101" s="9">
        <v>0.0</v>
      </c>
      <c r="I101" s="9">
        <v>0.0</v>
      </c>
      <c r="J101" s="9">
        <v>32.65</v>
      </c>
      <c r="K101" s="9">
        <v>0.0</v>
      </c>
      <c r="L101" s="9">
        <v>0.0</v>
      </c>
      <c r="M101" s="9">
        <v>15745.15</v>
      </c>
      <c r="N101" s="9">
        <v>0.0</v>
      </c>
      <c r="O101" s="9">
        <v>15777.8</v>
      </c>
      <c r="Q101" s="10">
        <v>5.0</v>
      </c>
      <c r="R101" s="8" t="s">
        <v>1</v>
      </c>
      <c r="U101" s="11">
        <f t="shared" si="134"/>
        <v>0</v>
      </c>
      <c r="V101" s="11">
        <f t="shared" si="135"/>
        <v>0</v>
      </c>
      <c r="W101" s="11">
        <f t="shared" si="136"/>
        <v>0</v>
      </c>
      <c r="X101" s="11">
        <f t="shared" si="137"/>
        <v>0</v>
      </c>
      <c r="Y101" s="11">
        <f t="shared" si="138"/>
        <v>0</v>
      </c>
      <c r="Z101" s="11">
        <f t="shared" si="139"/>
        <v>0</v>
      </c>
      <c r="AA101" s="11">
        <f t="shared" si="140"/>
        <v>0</v>
      </c>
      <c r="AB101" s="11">
        <f t="shared" si="141"/>
        <v>0</v>
      </c>
      <c r="AC101" s="11">
        <f t="shared" si="142"/>
        <v>-32.65</v>
      </c>
      <c r="AD101" s="11">
        <f t="shared" si="143"/>
        <v>0</v>
      </c>
      <c r="AE101" s="11">
        <f t="shared" si="144"/>
        <v>0</v>
      </c>
      <c r="AF101" s="11">
        <f t="shared" si="145"/>
        <v>-15745.15</v>
      </c>
      <c r="AG101" s="11">
        <f t="shared" si="146"/>
        <v>0</v>
      </c>
      <c r="AH101" s="11">
        <f t="shared" si="147"/>
        <v>-15777.8</v>
      </c>
    </row>
    <row r="102" ht="15.75" customHeight="1">
      <c r="A102" s="8" t="s">
        <v>112</v>
      </c>
      <c r="B102" s="9">
        <v>0.0</v>
      </c>
      <c r="C102" s="9">
        <v>0.0</v>
      </c>
      <c r="D102" s="9">
        <v>0.0</v>
      </c>
      <c r="E102" s="9">
        <v>1938.97</v>
      </c>
      <c r="F102" s="9">
        <v>0.0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9">
        <v>574.1</v>
      </c>
      <c r="N102" s="9">
        <v>0.0</v>
      </c>
      <c r="O102" s="9">
        <v>2513.07</v>
      </c>
      <c r="Q102" s="10">
        <v>5.0</v>
      </c>
      <c r="R102" s="8" t="s">
        <v>1</v>
      </c>
      <c r="U102" s="11">
        <f t="shared" si="134"/>
        <v>0</v>
      </c>
      <c r="V102" s="11">
        <f t="shared" si="135"/>
        <v>0</v>
      </c>
      <c r="W102" s="11">
        <f t="shared" si="136"/>
        <v>0</v>
      </c>
      <c r="X102" s="11">
        <f t="shared" si="137"/>
        <v>-1938.97</v>
      </c>
      <c r="Y102" s="11">
        <f t="shared" si="138"/>
        <v>0</v>
      </c>
      <c r="Z102" s="11">
        <f t="shared" si="139"/>
        <v>0</v>
      </c>
      <c r="AA102" s="11">
        <f t="shared" si="140"/>
        <v>0</v>
      </c>
      <c r="AB102" s="11">
        <f t="shared" si="141"/>
        <v>0</v>
      </c>
      <c r="AC102" s="11">
        <f t="shared" si="142"/>
        <v>0</v>
      </c>
      <c r="AD102" s="11">
        <f t="shared" si="143"/>
        <v>0</v>
      </c>
      <c r="AE102" s="11">
        <f t="shared" si="144"/>
        <v>0</v>
      </c>
      <c r="AF102" s="11">
        <f t="shared" si="145"/>
        <v>-574.1</v>
      </c>
      <c r="AG102" s="11">
        <f t="shared" si="146"/>
        <v>0</v>
      </c>
      <c r="AH102" s="11">
        <f t="shared" si="147"/>
        <v>-2513.07</v>
      </c>
    </row>
    <row r="103" ht="15.75" customHeight="1">
      <c r="A103" s="13" t="s">
        <v>107</v>
      </c>
      <c r="B103" s="14">
        <f>IF(5 = Q103, U103 * -1, U103)</f>
        <v>361.75</v>
      </c>
      <c r="C103" s="14">
        <f>IF(5 = Q103, V103 * -1, V103)</f>
        <v>735.17</v>
      </c>
      <c r="D103" s="14">
        <f>IF(5 = Q103, W103 * -1, W103)</f>
        <v>1536.03</v>
      </c>
      <c r="E103" s="14">
        <f>IF(5 = Q103, X103 * -1, X103)</f>
        <v>2827.23</v>
      </c>
      <c r="F103" s="14">
        <f>IF(5 = Q103, Y103 * -1, Y103)</f>
        <v>135.31</v>
      </c>
      <c r="G103" s="14">
        <f>IF(5 = Q103, Z103 * -1, Z103)</f>
        <v>0</v>
      </c>
      <c r="H103" s="14">
        <f>IF(5 = Q103, AA103 * -1, AA103)</f>
        <v>1077.13</v>
      </c>
      <c r="I103" s="14">
        <f>IF(5 = Q103, AB103 * -1, AB103)</f>
        <v>1626.1</v>
      </c>
      <c r="J103" s="14">
        <f>IF(5 = Q103, AC103 * -1, AC103)</f>
        <v>1107.56</v>
      </c>
      <c r="K103" s="14">
        <f>IF(5 = Q103, AD103 * -1, AD103)</f>
        <v>2418.32</v>
      </c>
      <c r="L103" s="14">
        <f>IF(5 = Q103, AE103 * -1, AE103)</f>
        <v>30308.65</v>
      </c>
      <c r="M103" s="14">
        <f>IF(5 = Q103, AF103 * -1, AF103)</f>
        <v>27952.01</v>
      </c>
      <c r="N103" s="14">
        <f>IF(5 = Q103, AG103 * -1, AG103)</f>
        <v>0</v>
      </c>
      <c r="O103" s="14">
        <f>IF(5 = Q103, AH103 * -1, AH103)</f>
        <v>70085.26</v>
      </c>
      <c r="Q103" s="15">
        <v>5.0</v>
      </c>
      <c r="R103" s="16" t="str">
        <f t="shared" ref="R103:T103" si="148">R102</f>
        <v>Loft Vue</v>
      </c>
      <c r="S103" s="16" t="str">
        <f t="shared" si="148"/>
        <v/>
      </c>
      <c r="T103" s="15" t="str">
        <f t="shared" si="148"/>
        <v/>
      </c>
      <c r="U103" s="17">
        <f t="shared" ref="U103:AH103" si="149">SUM(U98:U102)</f>
        <v>-361.75</v>
      </c>
      <c r="V103" s="17">
        <f t="shared" si="149"/>
        <v>-735.17</v>
      </c>
      <c r="W103" s="17">
        <f t="shared" si="149"/>
        <v>-1536.03</v>
      </c>
      <c r="X103" s="17">
        <f t="shared" si="149"/>
        <v>-2827.23</v>
      </c>
      <c r="Y103" s="17">
        <f t="shared" si="149"/>
        <v>-135.31</v>
      </c>
      <c r="Z103" s="17">
        <f t="shared" si="149"/>
        <v>0</v>
      </c>
      <c r="AA103" s="17">
        <f t="shared" si="149"/>
        <v>-1077.13</v>
      </c>
      <c r="AB103" s="17">
        <f t="shared" si="149"/>
        <v>-1626.1</v>
      </c>
      <c r="AC103" s="17">
        <f t="shared" si="149"/>
        <v>-1107.56</v>
      </c>
      <c r="AD103" s="17">
        <f t="shared" si="149"/>
        <v>-2418.32</v>
      </c>
      <c r="AE103" s="17">
        <f t="shared" si="149"/>
        <v>-30308.65</v>
      </c>
      <c r="AF103" s="17">
        <f t="shared" si="149"/>
        <v>-27952.01</v>
      </c>
      <c r="AG103" s="17">
        <f t="shared" si="149"/>
        <v>0</v>
      </c>
      <c r="AH103" s="17">
        <f t="shared" si="149"/>
        <v>-70085.26</v>
      </c>
    </row>
    <row r="104" ht="15.75" customHeight="1"/>
    <row r="105" ht="15.75" customHeight="1">
      <c r="A105" s="7" t="s">
        <v>113</v>
      </c>
    </row>
    <row r="106" ht="15.75" customHeight="1">
      <c r="A106" s="8" t="s">
        <v>114</v>
      </c>
      <c r="B106" s="9">
        <v>340.69</v>
      </c>
      <c r="C106" s="9">
        <v>340.69</v>
      </c>
      <c r="D106" s="9">
        <v>342.95</v>
      </c>
      <c r="E106" s="9">
        <v>342.95</v>
      </c>
      <c r="F106" s="9">
        <v>342.95</v>
      </c>
      <c r="G106" s="9">
        <v>358.65</v>
      </c>
      <c r="H106" s="9">
        <v>358.65</v>
      </c>
      <c r="I106" s="9">
        <v>478.15</v>
      </c>
      <c r="J106" s="9">
        <v>484.61</v>
      </c>
      <c r="K106" s="9">
        <v>458.45</v>
      </c>
      <c r="L106" s="9">
        <v>358.65</v>
      </c>
      <c r="M106" s="9">
        <v>358.65</v>
      </c>
      <c r="N106" s="9">
        <v>0.0</v>
      </c>
      <c r="O106" s="9">
        <v>4566.04</v>
      </c>
      <c r="Q106" s="10">
        <v>5.0</v>
      </c>
      <c r="R106" s="8" t="s">
        <v>1</v>
      </c>
      <c r="U106" s="11">
        <f t="shared" ref="U106:U115" si="150">IF(5 = Q106, B106 * -1, B106)</f>
        <v>-340.69</v>
      </c>
      <c r="V106" s="11">
        <f t="shared" ref="V106:V115" si="151">IF(5 = Q106, C106 * -1, C106)</f>
        <v>-340.69</v>
      </c>
      <c r="W106" s="11">
        <f t="shared" ref="W106:W115" si="152">IF(5 = Q106, D106 * -1, D106)</f>
        <v>-342.95</v>
      </c>
      <c r="X106" s="11">
        <f t="shared" ref="X106:X115" si="153">IF(5 = Q106, E106 * -1, E106)</f>
        <v>-342.95</v>
      </c>
      <c r="Y106" s="11">
        <f t="shared" ref="Y106:Y115" si="154">IF(5 = Q106, F106 * -1, F106)</f>
        <v>-342.95</v>
      </c>
      <c r="Z106" s="11">
        <f t="shared" ref="Z106:Z115" si="155">IF(5 = Q106, G106 * -1, G106)</f>
        <v>-358.65</v>
      </c>
      <c r="AA106" s="11">
        <f t="shared" ref="AA106:AA115" si="156">IF(5 = Q106, H106 * -1, H106)</f>
        <v>-358.65</v>
      </c>
      <c r="AB106" s="11">
        <f t="shared" ref="AB106:AB115" si="157">IF(5 = Q106, I106 * -1, I106)</f>
        <v>-478.15</v>
      </c>
      <c r="AC106" s="11">
        <f t="shared" ref="AC106:AC115" si="158">IF(5 = Q106, J106 * -1, J106)</f>
        <v>-484.61</v>
      </c>
      <c r="AD106" s="11">
        <f t="shared" ref="AD106:AD115" si="159">IF(5 = Q106, K106 * -1, K106)</f>
        <v>-458.45</v>
      </c>
      <c r="AE106" s="11">
        <f t="shared" ref="AE106:AE115" si="160">IF(5 = Q106, L106 * -1, L106)</f>
        <v>-358.65</v>
      </c>
      <c r="AF106" s="11">
        <f t="shared" ref="AF106:AF115" si="161">IF(5 = Q106, M106 * -1, M106)</f>
        <v>-358.65</v>
      </c>
      <c r="AG106" s="11">
        <f t="shared" ref="AG106:AG115" si="162">IF(5 = Q106, N106 * -1, N106)</f>
        <v>0</v>
      </c>
      <c r="AH106" s="11">
        <f t="shared" ref="AH106:AH115" si="163">IF(5 = Q106, O106 * -1, O106)</f>
        <v>-4566.04</v>
      </c>
    </row>
    <row r="107" ht="15.75" customHeight="1">
      <c r="A107" s="8" t="s">
        <v>115</v>
      </c>
      <c r="B107" s="9">
        <v>217.5</v>
      </c>
      <c r="C107" s="9">
        <v>82.5</v>
      </c>
      <c r="D107" s="9">
        <v>104.19</v>
      </c>
      <c r="E107" s="9">
        <v>128.54</v>
      </c>
      <c r="F107" s="9">
        <v>305.81</v>
      </c>
      <c r="G107" s="9">
        <v>300.4</v>
      </c>
      <c r="H107" s="9">
        <v>113.67</v>
      </c>
      <c r="I107" s="9">
        <v>121.78</v>
      </c>
      <c r="J107" s="9">
        <v>389.7</v>
      </c>
      <c r="K107" s="9">
        <v>625.15</v>
      </c>
      <c r="L107" s="9">
        <v>449.88</v>
      </c>
      <c r="M107" s="9">
        <v>0.0</v>
      </c>
      <c r="N107" s="9">
        <v>0.0</v>
      </c>
      <c r="O107" s="9">
        <v>2839.12</v>
      </c>
      <c r="Q107" s="10">
        <v>5.0</v>
      </c>
      <c r="R107" s="8" t="s">
        <v>1</v>
      </c>
      <c r="U107" s="11">
        <f t="shared" si="150"/>
        <v>-217.5</v>
      </c>
      <c r="V107" s="11">
        <f t="shared" si="151"/>
        <v>-82.5</v>
      </c>
      <c r="W107" s="11">
        <f t="shared" si="152"/>
        <v>-104.19</v>
      </c>
      <c r="X107" s="11">
        <f t="shared" si="153"/>
        <v>-128.54</v>
      </c>
      <c r="Y107" s="11">
        <f t="shared" si="154"/>
        <v>-305.81</v>
      </c>
      <c r="Z107" s="11">
        <f t="shared" si="155"/>
        <v>-300.4</v>
      </c>
      <c r="AA107" s="11">
        <f t="shared" si="156"/>
        <v>-113.67</v>
      </c>
      <c r="AB107" s="11">
        <f t="shared" si="157"/>
        <v>-121.78</v>
      </c>
      <c r="AC107" s="11">
        <f t="shared" si="158"/>
        <v>-389.7</v>
      </c>
      <c r="AD107" s="11">
        <f t="shared" si="159"/>
        <v>-625.15</v>
      </c>
      <c r="AE107" s="11">
        <f t="shared" si="160"/>
        <v>-449.88</v>
      </c>
      <c r="AF107" s="11">
        <f t="shared" si="161"/>
        <v>0</v>
      </c>
      <c r="AG107" s="11">
        <f t="shared" si="162"/>
        <v>0</v>
      </c>
      <c r="AH107" s="11">
        <f t="shared" si="163"/>
        <v>-2839.12</v>
      </c>
    </row>
    <row r="108" ht="15.75" customHeight="1">
      <c r="A108" s="8" t="s">
        <v>116</v>
      </c>
      <c r="B108" s="9">
        <v>194.39</v>
      </c>
      <c r="C108" s="9">
        <v>152.82</v>
      </c>
      <c r="D108" s="9">
        <v>105.58</v>
      </c>
      <c r="E108" s="9">
        <v>138.61</v>
      </c>
      <c r="F108" s="9">
        <v>120.33</v>
      </c>
      <c r="G108" s="9">
        <v>134.76</v>
      </c>
      <c r="H108" s="9">
        <v>103.7</v>
      </c>
      <c r="I108" s="9">
        <v>0.0</v>
      </c>
      <c r="J108" s="9">
        <v>0.0</v>
      </c>
      <c r="K108" s="9">
        <v>0.0</v>
      </c>
      <c r="L108" s="9">
        <v>0.0</v>
      </c>
      <c r="M108" s="9">
        <v>0.0</v>
      </c>
      <c r="N108" s="9">
        <v>0.0</v>
      </c>
      <c r="O108" s="9">
        <v>950.19</v>
      </c>
      <c r="Q108" s="10">
        <v>5.0</v>
      </c>
      <c r="R108" s="8" t="s">
        <v>1</v>
      </c>
      <c r="U108" s="11">
        <f t="shared" si="150"/>
        <v>-194.39</v>
      </c>
      <c r="V108" s="11">
        <f t="shared" si="151"/>
        <v>-152.82</v>
      </c>
      <c r="W108" s="11">
        <f t="shared" si="152"/>
        <v>-105.58</v>
      </c>
      <c r="X108" s="11">
        <f t="shared" si="153"/>
        <v>-138.61</v>
      </c>
      <c r="Y108" s="11">
        <f t="shared" si="154"/>
        <v>-120.33</v>
      </c>
      <c r="Z108" s="11">
        <f t="shared" si="155"/>
        <v>-134.76</v>
      </c>
      <c r="AA108" s="11">
        <f t="shared" si="156"/>
        <v>-103.7</v>
      </c>
      <c r="AB108" s="11">
        <f t="shared" si="157"/>
        <v>0</v>
      </c>
      <c r="AC108" s="11">
        <f t="shared" si="158"/>
        <v>0</v>
      </c>
      <c r="AD108" s="11">
        <f t="shared" si="159"/>
        <v>0</v>
      </c>
      <c r="AE108" s="11">
        <f t="shared" si="160"/>
        <v>0</v>
      </c>
      <c r="AF108" s="11">
        <f t="shared" si="161"/>
        <v>0</v>
      </c>
      <c r="AG108" s="11">
        <f t="shared" si="162"/>
        <v>0</v>
      </c>
      <c r="AH108" s="11">
        <f t="shared" si="163"/>
        <v>-950.19</v>
      </c>
    </row>
    <row r="109" ht="15.75" customHeight="1">
      <c r="A109" s="8" t="s">
        <v>117</v>
      </c>
      <c r="B109" s="9">
        <v>0.0</v>
      </c>
      <c r="C109" s="9">
        <v>0.0</v>
      </c>
      <c r="D109" s="9">
        <v>0.0</v>
      </c>
      <c r="E109" s="9">
        <v>0.0</v>
      </c>
      <c r="F109" s="9">
        <v>1.39</v>
      </c>
      <c r="G109" s="9">
        <v>10.0</v>
      </c>
      <c r="H109" s="9">
        <v>0.0</v>
      </c>
      <c r="I109" s="9">
        <v>0.0</v>
      </c>
      <c r="J109" s="9">
        <v>0.0</v>
      </c>
      <c r="K109" s="9">
        <v>0.0</v>
      </c>
      <c r="L109" s="9">
        <v>0.0</v>
      </c>
      <c r="M109" s="9">
        <v>0.0</v>
      </c>
      <c r="N109" s="9">
        <v>0.0</v>
      </c>
      <c r="O109" s="9">
        <v>11.39</v>
      </c>
      <c r="Q109" s="10">
        <v>5.0</v>
      </c>
      <c r="R109" s="8" t="s">
        <v>1</v>
      </c>
      <c r="U109" s="11">
        <f t="shared" si="150"/>
        <v>0</v>
      </c>
      <c r="V109" s="11">
        <f t="shared" si="151"/>
        <v>0</v>
      </c>
      <c r="W109" s="11">
        <f t="shared" si="152"/>
        <v>0</v>
      </c>
      <c r="X109" s="11">
        <f t="shared" si="153"/>
        <v>0</v>
      </c>
      <c r="Y109" s="11">
        <f t="shared" si="154"/>
        <v>-1.39</v>
      </c>
      <c r="Z109" s="11">
        <f t="shared" si="155"/>
        <v>-10</v>
      </c>
      <c r="AA109" s="11">
        <f t="shared" si="156"/>
        <v>0</v>
      </c>
      <c r="AB109" s="11">
        <f t="shared" si="157"/>
        <v>0</v>
      </c>
      <c r="AC109" s="11">
        <f t="shared" si="158"/>
        <v>0</v>
      </c>
      <c r="AD109" s="11">
        <f t="shared" si="159"/>
        <v>0</v>
      </c>
      <c r="AE109" s="11">
        <f t="shared" si="160"/>
        <v>0</v>
      </c>
      <c r="AF109" s="11">
        <f t="shared" si="161"/>
        <v>0</v>
      </c>
      <c r="AG109" s="11">
        <f t="shared" si="162"/>
        <v>0</v>
      </c>
      <c r="AH109" s="11">
        <f t="shared" si="163"/>
        <v>-11.39</v>
      </c>
    </row>
    <row r="110" ht="15.75" customHeight="1">
      <c r="A110" s="8" t="s">
        <v>118</v>
      </c>
      <c r="B110" s="9">
        <v>1692.32</v>
      </c>
      <c r="C110" s="9">
        <v>124.78</v>
      </c>
      <c r="D110" s="9">
        <v>959.17</v>
      </c>
      <c r="E110" s="9">
        <v>1241.8</v>
      </c>
      <c r="F110" s="9">
        <v>1504.12</v>
      </c>
      <c r="G110" s="9">
        <v>2107.0</v>
      </c>
      <c r="H110" s="9">
        <v>1278.79</v>
      </c>
      <c r="I110" s="9">
        <v>1927.3</v>
      </c>
      <c r="J110" s="9">
        <v>1376.92</v>
      </c>
      <c r="K110" s="9">
        <v>530.47</v>
      </c>
      <c r="L110" s="9">
        <v>968.24</v>
      </c>
      <c r="M110" s="9">
        <v>390.89</v>
      </c>
      <c r="N110" s="9">
        <v>0.0</v>
      </c>
      <c r="O110" s="9">
        <v>14101.8</v>
      </c>
      <c r="Q110" s="10">
        <v>5.0</v>
      </c>
      <c r="R110" s="8" t="s">
        <v>1</v>
      </c>
      <c r="U110" s="11">
        <f t="shared" si="150"/>
        <v>-1692.32</v>
      </c>
      <c r="V110" s="11">
        <f t="shared" si="151"/>
        <v>-124.78</v>
      </c>
      <c r="W110" s="11">
        <f t="shared" si="152"/>
        <v>-959.17</v>
      </c>
      <c r="X110" s="11">
        <f t="shared" si="153"/>
        <v>-1241.8</v>
      </c>
      <c r="Y110" s="11">
        <f t="shared" si="154"/>
        <v>-1504.12</v>
      </c>
      <c r="Z110" s="11">
        <f t="shared" si="155"/>
        <v>-2107</v>
      </c>
      <c r="AA110" s="11">
        <f t="shared" si="156"/>
        <v>-1278.79</v>
      </c>
      <c r="AB110" s="11">
        <f t="shared" si="157"/>
        <v>-1927.3</v>
      </c>
      <c r="AC110" s="11">
        <f t="shared" si="158"/>
        <v>-1376.92</v>
      </c>
      <c r="AD110" s="11">
        <f t="shared" si="159"/>
        <v>-530.47</v>
      </c>
      <c r="AE110" s="11">
        <f t="shared" si="160"/>
        <v>-968.24</v>
      </c>
      <c r="AF110" s="11">
        <f t="shared" si="161"/>
        <v>-390.89</v>
      </c>
      <c r="AG110" s="11">
        <f t="shared" si="162"/>
        <v>0</v>
      </c>
      <c r="AH110" s="11">
        <f t="shared" si="163"/>
        <v>-14101.8</v>
      </c>
    </row>
    <row r="111" ht="15.75" customHeight="1">
      <c r="A111" s="8" t="s">
        <v>119</v>
      </c>
      <c r="B111" s="9">
        <v>0.0</v>
      </c>
      <c r="C111" s="9">
        <v>484.0</v>
      </c>
      <c r="D111" s="9">
        <v>0.0</v>
      </c>
      <c r="E111" s="9">
        <v>0.0</v>
      </c>
      <c r="F111" s="9">
        <v>-363.0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121.0</v>
      </c>
      <c r="N111" s="9">
        <v>31.5</v>
      </c>
      <c r="O111" s="9">
        <v>273.5</v>
      </c>
      <c r="Q111" s="10">
        <v>5.0</v>
      </c>
      <c r="R111" s="8" t="s">
        <v>1</v>
      </c>
      <c r="U111" s="11">
        <f t="shared" si="150"/>
        <v>0</v>
      </c>
      <c r="V111" s="11">
        <f t="shared" si="151"/>
        <v>-484</v>
      </c>
      <c r="W111" s="11">
        <f t="shared" si="152"/>
        <v>0</v>
      </c>
      <c r="X111" s="11">
        <f t="shared" si="153"/>
        <v>0</v>
      </c>
      <c r="Y111" s="11">
        <f t="shared" si="154"/>
        <v>363</v>
      </c>
      <c r="Z111" s="11">
        <f t="shared" si="155"/>
        <v>0</v>
      </c>
      <c r="AA111" s="11">
        <f t="shared" si="156"/>
        <v>0</v>
      </c>
      <c r="AB111" s="11">
        <f t="shared" si="157"/>
        <v>0</v>
      </c>
      <c r="AC111" s="11">
        <f t="shared" si="158"/>
        <v>0</v>
      </c>
      <c r="AD111" s="11">
        <f t="shared" si="159"/>
        <v>0</v>
      </c>
      <c r="AE111" s="11">
        <f t="shared" si="160"/>
        <v>0</v>
      </c>
      <c r="AF111" s="11">
        <f t="shared" si="161"/>
        <v>-121</v>
      </c>
      <c r="AG111" s="11">
        <f t="shared" si="162"/>
        <v>-31.5</v>
      </c>
      <c r="AH111" s="11">
        <f t="shared" si="163"/>
        <v>-273.5</v>
      </c>
    </row>
    <row r="112" ht="15.75" customHeight="1">
      <c r="A112" s="8" t="s">
        <v>120</v>
      </c>
      <c r="B112" s="9">
        <v>0.0</v>
      </c>
      <c r="C112" s="9">
        <v>25.61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>
        <v>136.68</v>
      </c>
      <c r="J112" s="9">
        <v>0.0</v>
      </c>
      <c r="K112" s="9">
        <v>0.0</v>
      </c>
      <c r="L112" s="9">
        <v>0.0</v>
      </c>
      <c r="M112" s="9">
        <v>0.0</v>
      </c>
      <c r="N112" s="9">
        <v>28.65</v>
      </c>
      <c r="O112" s="9">
        <v>190.94</v>
      </c>
      <c r="Q112" s="10">
        <v>5.0</v>
      </c>
      <c r="R112" s="8" t="s">
        <v>1</v>
      </c>
      <c r="U112" s="11">
        <f t="shared" si="150"/>
        <v>0</v>
      </c>
      <c r="V112" s="11">
        <f t="shared" si="151"/>
        <v>-25.61</v>
      </c>
      <c r="W112" s="11">
        <f t="shared" si="152"/>
        <v>0</v>
      </c>
      <c r="X112" s="11">
        <f t="shared" si="153"/>
        <v>0</v>
      </c>
      <c r="Y112" s="11">
        <f t="shared" si="154"/>
        <v>0</v>
      </c>
      <c r="Z112" s="11">
        <f t="shared" si="155"/>
        <v>0</v>
      </c>
      <c r="AA112" s="11">
        <f t="shared" si="156"/>
        <v>0</v>
      </c>
      <c r="AB112" s="11">
        <f t="shared" si="157"/>
        <v>-136.68</v>
      </c>
      <c r="AC112" s="11">
        <f t="shared" si="158"/>
        <v>0</v>
      </c>
      <c r="AD112" s="11">
        <f t="shared" si="159"/>
        <v>0</v>
      </c>
      <c r="AE112" s="11">
        <f t="shared" si="160"/>
        <v>0</v>
      </c>
      <c r="AF112" s="11">
        <f t="shared" si="161"/>
        <v>0</v>
      </c>
      <c r="AG112" s="11">
        <f t="shared" si="162"/>
        <v>-28.65</v>
      </c>
      <c r="AH112" s="11">
        <f t="shared" si="163"/>
        <v>-190.94</v>
      </c>
    </row>
    <row r="113" ht="15.75" customHeight="1">
      <c r="A113" s="8" t="s">
        <v>121</v>
      </c>
      <c r="B113" s="9">
        <v>226.03</v>
      </c>
      <c r="C113" s="9">
        <v>411.04</v>
      </c>
      <c r="D113" s="9">
        <v>0.0</v>
      </c>
      <c r="E113" s="9">
        <v>92.9</v>
      </c>
      <c r="F113" s="9">
        <v>0.0</v>
      </c>
      <c r="G113" s="9">
        <v>612.43</v>
      </c>
      <c r="H113" s="9">
        <v>0.0</v>
      </c>
      <c r="I113" s="9">
        <v>0.0</v>
      </c>
      <c r="J113" s="9">
        <v>0.0</v>
      </c>
      <c r="K113" s="9">
        <v>0.0</v>
      </c>
      <c r="L113" s="9">
        <v>0.0</v>
      </c>
      <c r="M113" s="9">
        <v>232.93</v>
      </c>
      <c r="N113" s="9">
        <v>0.0</v>
      </c>
      <c r="O113" s="9">
        <v>1575.33</v>
      </c>
      <c r="Q113" s="10">
        <v>5.0</v>
      </c>
      <c r="R113" s="8" t="s">
        <v>1</v>
      </c>
      <c r="U113" s="11">
        <f t="shared" si="150"/>
        <v>-226.03</v>
      </c>
      <c r="V113" s="11">
        <f t="shared" si="151"/>
        <v>-411.04</v>
      </c>
      <c r="W113" s="11">
        <f t="shared" si="152"/>
        <v>0</v>
      </c>
      <c r="X113" s="11">
        <f t="shared" si="153"/>
        <v>-92.9</v>
      </c>
      <c r="Y113" s="11">
        <f t="shared" si="154"/>
        <v>0</v>
      </c>
      <c r="Z113" s="11">
        <f t="shared" si="155"/>
        <v>-612.43</v>
      </c>
      <c r="AA113" s="11">
        <f t="shared" si="156"/>
        <v>0</v>
      </c>
      <c r="AB113" s="11">
        <f t="shared" si="157"/>
        <v>0</v>
      </c>
      <c r="AC113" s="11">
        <f t="shared" si="158"/>
        <v>0</v>
      </c>
      <c r="AD113" s="11">
        <f t="shared" si="159"/>
        <v>0</v>
      </c>
      <c r="AE113" s="11">
        <f t="shared" si="160"/>
        <v>0</v>
      </c>
      <c r="AF113" s="11">
        <f t="shared" si="161"/>
        <v>-232.93</v>
      </c>
      <c r="AG113" s="11">
        <f t="shared" si="162"/>
        <v>0</v>
      </c>
      <c r="AH113" s="11">
        <f t="shared" si="163"/>
        <v>-1575.33</v>
      </c>
    </row>
    <row r="114" ht="15.75" customHeight="1">
      <c r="A114" s="8" t="s">
        <v>122</v>
      </c>
      <c r="B114" s="9">
        <v>65.42</v>
      </c>
      <c r="C114" s="9">
        <v>65.42</v>
      </c>
      <c r="D114" s="9">
        <v>65.42</v>
      </c>
      <c r="E114" s="9">
        <v>65.42</v>
      </c>
      <c r="F114" s="9">
        <v>65.42</v>
      </c>
      <c r="G114" s="9">
        <v>65.42</v>
      </c>
      <c r="H114" s="9">
        <v>130.8</v>
      </c>
      <c r="I114" s="9">
        <v>130.84</v>
      </c>
      <c r="J114" s="9">
        <v>130.84</v>
      </c>
      <c r="K114" s="9">
        <v>65.42</v>
      </c>
      <c r="L114" s="9">
        <v>65.42</v>
      </c>
      <c r="M114" s="9">
        <v>65.42</v>
      </c>
      <c r="N114" s="9">
        <v>65.42</v>
      </c>
      <c r="O114" s="9">
        <v>1046.68</v>
      </c>
      <c r="Q114" s="10">
        <v>5.0</v>
      </c>
      <c r="R114" s="8" t="s">
        <v>1</v>
      </c>
      <c r="U114" s="11">
        <f t="shared" si="150"/>
        <v>-65.42</v>
      </c>
      <c r="V114" s="11">
        <f t="shared" si="151"/>
        <v>-65.42</v>
      </c>
      <c r="W114" s="11">
        <f t="shared" si="152"/>
        <v>-65.42</v>
      </c>
      <c r="X114" s="11">
        <f t="shared" si="153"/>
        <v>-65.42</v>
      </c>
      <c r="Y114" s="11">
        <f t="shared" si="154"/>
        <v>-65.42</v>
      </c>
      <c r="Z114" s="11">
        <f t="shared" si="155"/>
        <v>-65.42</v>
      </c>
      <c r="AA114" s="11">
        <f t="shared" si="156"/>
        <v>-130.8</v>
      </c>
      <c r="AB114" s="11">
        <f t="shared" si="157"/>
        <v>-130.84</v>
      </c>
      <c r="AC114" s="11">
        <f t="shared" si="158"/>
        <v>-130.84</v>
      </c>
      <c r="AD114" s="11">
        <f t="shared" si="159"/>
        <v>-65.42</v>
      </c>
      <c r="AE114" s="11">
        <f t="shared" si="160"/>
        <v>-65.42</v>
      </c>
      <c r="AF114" s="11">
        <f t="shared" si="161"/>
        <v>-65.42</v>
      </c>
      <c r="AG114" s="11">
        <f t="shared" si="162"/>
        <v>-65.42</v>
      </c>
      <c r="AH114" s="11">
        <f t="shared" si="163"/>
        <v>-1046.68</v>
      </c>
    </row>
    <row r="115" ht="15.75" customHeight="1">
      <c r="A115" s="8" t="s">
        <v>123</v>
      </c>
      <c r="B115" s="9">
        <v>0.0</v>
      </c>
      <c r="C115" s="9">
        <v>0.0</v>
      </c>
      <c r="D115" s="9">
        <v>0.0</v>
      </c>
      <c r="E115" s="9">
        <v>0.0</v>
      </c>
      <c r="F115" s="9">
        <v>0.0</v>
      </c>
      <c r="G115" s="9">
        <v>0.0</v>
      </c>
      <c r="H115" s="9">
        <v>0.0</v>
      </c>
      <c r="I115" s="9">
        <v>0.0</v>
      </c>
      <c r="J115" s="9">
        <v>0.0</v>
      </c>
      <c r="K115" s="9">
        <v>0.0</v>
      </c>
      <c r="L115" s="9">
        <v>129.0</v>
      </c>
      <c r="M115" s="9">
        <v>0.0</v>
      </c>
      <c r="N115" s="9">
        <v>211.57</v>
      </c>
      <c r="O115" s="9">
        <v>340.57</v>
      </c>
      <c r="Q115" s="10">
        <v>5.0</v>
      </c>
      <c r="R115" s="8" t="s">
        <v>1</v>
      </c>
      <c r="U115" s="11">
        <f t="shared" si="150"/>
        <v>0</v>
      </c>
      <c r="V115" s="11">
        <f t="shared" si="151"/>
        <v>0</v>
      </c>
      <c r="W115" s="11">
        <f t="shared" si="152"/>
        <v>0</v>
      </c>
      <c r="X115" s="11">
        <f t="shared" si="153"/>
        <v>0</v>
      </c>
      <c r="Y115" s="11">
        <f t="shared" si="154"/>
        <v>0</v>
      </c>
      <c r="Z115" s="11">
        <f t="shared" si="155"/>
        <v>0</v>
      </c>
      <c r="AA115" s="11">
        <f t="shared" si="156"/>
        <v>0</v>
      </c>
      <c r="AB115" s="11">
        <f t="shared" si="157"/>
        <v>0</v>
      </c>
      <c r="AC115" s="11">
        <f t="shared" si="158"/>
        <v>0</v>
      </c>
      <c r="AD115" s="11">
        <f t="shared" si="159"/>
        <v>0</v>
      </c>
      <c r="AE115" s="11">
        <f t="shared" si="160"/>
        <v>-129</v>
      </c>
      <c r="AF115" s="11">
        <f t="shared" si="161"/>
        <v>0</v>
      </c>
      <c r="AG115" s="11">
        <f t="shared" si="162"/>
        <v>-211.57</v>
      </c>
      <c r="AH115" s="11">
        <f t="shared" si="163"/>
        <v>-340.57</v>
      </c>
    </row>
    <row r="116" ht="15.75" customHeight="1">
      <c r="A116" s="13" t="s">
        <v>113</v>
      </c>
      <c r="B116" s="14">
        <f>IF(5 = Q116, U116 * -1, U116)</f>
        <v>2736.35</v>
      </c>
      <c r="C116" s="14">
        <f>IF(5 = Q116, V116 * -1, V116)</f>
        <v>1686.86</v>
      </c>
      <c r="D116" s="14">
        <f>IF(5 = Q116, W116 * -1, W116)</f>
        <v>1577.31</v>
      </c>
      <c r="E116" s="14">
        <f>IF(5 = Q116, X116 * -1, X116)</f>
        <v>2010.22</v>
      </c>
      <c r="F116" s="14">
        <f>IF(5 = Q116, Y116 * -1, Y116)</f>
        <v>1977.02</v>
      </c>
      <c r="G116" s="14">
        <f>IF(5 = Q116, Z116 * -1, Z116)</f>
        <v>3588.66</v>
      </c>
      <c r="H116" s="14">
        <f>IF(5 = Q116, AA116 * -1, AA116)</f>
        <v>1985.61</v>
      </c>
      <c r="I116" s="14">
        <f>IF(5 = Q116, AB116 * -1, AB116)</f>
        <v>2794.75</v>
      </c>
      <c r="J116" s="14">
        <f>IF(5 = Q116, AC116 * -1, AC116)</f>
        <v>2382.07</v>
      </c>
      <c r="K116" s="14">
        <f>IF(5 = Q116, AD116 * -1, AD116)</f>
        <v>1679.49</v>
      </c>
      <c r="L116" s="14">
        <f>IF(5 = Q116, AE116 * -1, AE116)</f>
        <v>1971.19</v>
      </c>
      <c r="M116" s="14">
        <f>IF(5 = Q116, AF116 * -1, AF116)</f>
        <v>1168.89</v>
      </c>
      <c r="N116" s="14">
        <f>IF(5 = Q116, AG116 * -1, AG116)</f>
        <v>337.14</v>
      </c>
      <c r="O116" s="14">
        <f>IF(5 = Q116, AH116 * -1, AH116)</f>
        <v>25895.56</v>
      </c>
      <c r="Q116" s="15">
        <v>5.0</v>
      </c>
      <c r="R116" s="16" t="str">
        <f t="shared" ref="R116:T116" si="164">R115</f>
        <v>Loft Vue</v>
      </c>
      <c r="S116" s="16" t="str">
        <f t="shared" si="164"/>
        <v/>
      </c>
      <c r="T116" s="15" t="str">
        <f t="shared" si="164"/>
        <v/>
      </c>
      <c r="U116" s="17">
        <f t="shared" ref="U116:AH116" si="165">SUM(U106:U115)</f>
        <v>-2736.35</v>
      </c>
      <c r="V116" s="17">
        <f t="shared" si="165"/>
        <v>-1686.86</v>
      </c>
      <c r="W116" s="17">
        <f t="shared" si="165"/>
        <v>-1577.31</v>
      </c>
      <c r="X116" s="17">
        <f t="shared" si="165"/>
        <v>-2010.22</v>
      </c>
      <c r="Y116" s="17">
        <f t="shared" si="165"/>
        <v>-1977.02</v>
      </c>
      <c r="Z116" s="17">
        <f t="shared" si="165"/>
        <v>-3588.66</v>
      </c>
      <c r="AA116" s="17">
        <f t="shared" si="165"/>
        <v>-1985.61</v>
      </c>
      <c r="AB116" s="17">
        <f t="shared" si="165"/>
        <v>-2794.75</v>
      </c>
      <c r="AC116" s="17">
        <f t="shared" si="165"/>
        <v>-2382.07</v>
      </c>
      <c r="AD116" s="17">
        <f t="shared" si="165"/>
        <v>-1679.49</v>
      </c>
      <c r="AE116" s="17">
        <f t="shared" si="165"/>
        <v>-1971.19</v>
      </c>
      <c r="AF116" s="17">
        <f t="shared" si="165"/>
        <v>-1168.89</v>
      </c>
      <c r="AG116" s="17">
        <f t="shared" si="165"/>
        <v>-337.14</v>
      </c>
      <c r="AH116" s="17">
        <f t="shared" si="165"/>
        <v>-25895.56</v>
      </c>
    </row>
    <row r="117" ht="15.75" customHeight="1"/>
    <row r="118" ht="15.75" customHeight="1">
      <c r="A118" s="7" t="s">
        <v>124</v>
      </c>
    </row>
    <row r="119" ht="15.75" customHeight="1">
      <c r="A119" s="8" t="s">
        <v>125</v>
      </c>
      <c r="B119" s="9">
        <v>125.0</v>
      </c>
      <c r="C119" s="9">
        <v>125.0</v>
      </c>
      <c r="D119" s="9">
        <v>125.0</v>
      </c>
      <c r="E119" s="9">
        <v>125.0</v>
      </c>
      <c r="F119" s="9">
        <v>135.81</v>
      </c>
      <c r="G119" s="9">
        <v>125.0</v>
      </c>
      <c r="H119" s="9">
        <v>125.0</v>
      </c>
      <c r="I119" s="9">
        <v>127.44</v>
      </c>
      <c r="J119" s="9">
        <v>125.0</v>
      </c>
      <c r="K119" s="9">
        <v>0.0</v>
      </c>
      <c r="L119" s="9">
        <v>125.0</v>
      </c>
      <c r="M119" s="9">
        <v>125.0</v>
      </c>
      <c r="N119" s="9">
        <v>125.0</v>
      </c>
      <c r="O119" s="9">
        <v>1513.25</v>
      </c>
      <c r="Q119" s="10">
        <v>5.0</v>
      </c>
      <c r="R119" s="8" t="s">
        <v>1</v>
      </c>
      <c r="U119" s="11">
        <f t="shared" ref="U119:U125" si="166">IF(5 = Q119, B119 * -1, B119)</f>
        <v>-125</v>
      </c>
      <c r="V119" s="11">
        <f t="shared" ref="V119:V125" si="167">IF(5 = Q119, C119 * -1, C119)</f>
        <v>-125</v>
      </c>
      <c r="W119" s="11">
        <f t="shared" ref="W119:W125" si="168">IF(5 = Q119, D119 * -1, D119)</f>
        <v>-125</v>
      </c>
      <c r="X119" s="11">
        <f t="shared" ref="X119:X125" si="169">IF(5 = Q119, E119 * -1, E119)</f>
        <v>-125</v>
      </c>
      <c r="Y119" s="11">
        <f t="shared" ref="Y119:Y125" si="170">IF(5 = Q119, F119 * -1, F119)</f>
        <v>-135.81</v>
      </c>
      <c r="Z119" s="11">
        <f t="shared" ref="Z119:Z125" si="171">IF(5 = Q119, G119 * -1, G119)</f>
        <v>-125</v>
      </c>
      <c r="AA119" s="11">
        <f t="shared" ref="AA119:AA125" si="172">IF(5 = Q119, H119 * -1, H119)</f>
        <v>-125</v>
      </c>
      <c r="AB119" s="11">
        <f t="shared" ref="AB119:AB125" si="173">IF(5 = Q119, I119 * -1, I119)</f>
        <v>-127.44</v>
      </c>
      <c r="AC119" s="11">
        <f t="shared" ref="AC119:AC125" si="174">IF(5 = Q119, J119 * -1, J119)</f>
        <v>-125</v>
      </c>
      <c r="AD119" s="11">
        <f t="shared" ref="AD119:AD125" si="175">IF(5 = Q119, K119 * -1, K119)</f>
        <v>0</v>
      </c>
      <c r="AE119" s="11">
        <f t="shared" ref="AE119:AE125" si="176">IF(5 = Q119, L119 * -1, L119)</f>
        <v>-125</v>
      </c>
      <c r="AF119" s="11">
        <f t="shared" ref="AF119:AF125" si="177">IF(5 = Q119, M119 * -1, M119)</f>
        <v>-125</v>
      </c>
      <c r="AG119" s="11">
        <f t="shared" ref="AG119:AG125" si="178">IF(5 = Q119, N119 * -1, N119)</f>
        <v>-125</v>
      </c>
      <c r="AH119" s="11">
        <f t="shared" ref="AH119:AH125" si="179">IF(5 = Q119, O119 * -1, O119)</f>
        <v>-1513.25</v>
      </c>
    </row>
    <row r="120" ht="15.75" customHeight="1">
      <c r="A120" s="8" t="s">
        <v>126</v>
      </c>
      <c r="B120" s="9">
        <v>0.0</v>
      </c>
      <c r="C120" s="9">
        <v>0.0</v>
      </c>
      <c r="D120" s="9">
        <v>77.94</v>
      </c>
      <c r="E120" s="9">
        <v>0.0</v>
      </c>
      <c r="F120" s="9">
        <v>0.0</v>
      </c>
      <c r="G120" s="9">
        <v>0.0</v>
      </c>
      <c r="H120" s="9">
        <v>0.0</v>
      </c>
      <c r="I120" s="9">
        <v>0.0</v>
      </c>
      <c r="J120" s="9">
        <v>0.0</v>
      </c>
      <c r="K120" s="9">
        <v>0.0</v>
      </c>
      <c r="L120" s="9">
        <v>0.0</v>
      </c>
      <c r="M120" s="9">
        <v>21.65</v>
      </c>
      <c r="N120" s="9">
        <v>0.0</v>
      </c>
      <c r="O120" s="9">
        <v>99.59</v>
      </c>
      <c r="Q120" s="10">
        <v>5.0</v>
      </c>
      <c r="R120" s="8" t="s">
        <v>1</v>
      </c>
      <c r="U120" s="11">
        <f t="shared" si="166"/>
        <v>0</v>
      </c>
      <c r="V120" s="11">
        <f t="shared" si="167"/>
        <v>0</v>
      </c>
      <c r="W120" s="11">
        <f t="shared" si="168"/>
        <v>-77.94</v>
      </c>
      <c r="X120" s="11">
        <f t="shared" si="169"/>
        <v>0</v>
      </c>
      <c r="Y120" s="11">
        <f t="shared" si="170"/>
        <v>0</v>
      </c>
      <c r="Z120" s="11">
        <f t="shared" si="171"/>
        <v>0</v>
      </c>
      <c r="AA120" s="11">
        <f t="shared" si="172"/>
        <v>0</v>
      </c>
      <c r="AB120" s="11">
        <f t="shared" si="173"/>
        <v>0</v>
      </c>
      <c r="AC120" s="11">
        <f t="shared" si="174"/>
        <v>0</v>
      </c>
      <c r="AD120" s="11">
        <f t="shared" si="175"/>
        <v>0</v>
      </c>
      <c r="AE120" s="11">
        <f t="shared" si="176"/>
        <v>0</v>
      </c>
      <c r="AF120" s="11">
        <f t="shared" si="177"/>
        <v>-21.65</v>
      </c>
      <c r="AG120" s="11">
        <f t="shared" si="178"/>
        <v>0</v>
      </c>
      <c r="AH120" s="11">
        <f t="shared" si="179"/>
        <v>-99.59</v>
      </c>
    </row>
    <row r="121" ht="15.75" customHeight="1">
      <c r="A121" s="8" t="s">
        <v>127</v>
      </c>
      <c r="B121" s="9">
        <v>1687.73</v>
      </c>
      <c r="C121" s="9">
        <v>1827.88</v>
      </c>
      <c r="D121" s="9">
        <v>1786.99</v>
      </c>
      <c r="E121" s="9">
        <v>1787.63</v>
      </c>
      <c r="F121" s="9">
        <v>2184.86</v>
      </c>
      <c r="G121" s="9">
        <v>4769.14</v>
      </c>
      <c r="H121" s="9">
        <v>2973.36</v>
      </c>
      <c r="I121" s="9">
        <v>3129.0</v>
      </c>
      <c r="J121" s="9">
        <v>3129.0</v>
      </c>
      <c r="K121" s="9">
        <v>3125.0</v>
      </c>
      <c r="L121" s="9">
        <v>0.0</v>
      </c>
      <c r="M121" s="9">
        <v>0.0</v>
      </c>
      <c r="N121" s="9">
        <v>0.0</v>
      </c>
      <c r="O121" s="9">
        <v>26400.59</v>
      </c>
      <c r="Q121" s="10">
        <v>5.0</v>
      </c>
      <c r="R121" s="8" t="s">
        <v>1</v>
      </c>
      <c r="U121" s="11">
        <f t="shared" si="166"/>
        <v>-1687.73</v>
      </c>
      <c r="V121" s="11">
        <f t="shared" si="167"/>
        <v>-1827.88</v>
      </c>
      <c r="W121" s="11">
        <f t="shared" si="168"/>
        <v>-1786.99</v>
      </c>
      <c r="X121" s="11">
        <f t="shared" si="169"/>
        <v>-1787.63</v>
      </c>
      <c r="Y121" s="11">
        <f t="shared" si="170"/>
        <v>-2184.86</v>
      </c>
      <c r="Z121" s="11">
        <f t="shared" si="171"/>
        <v>-4769.14</v>
      </c>
      <c r="AA121" s="11">
        <f t="shared" si="172"/>
        <v>-2973.36</v>
      </c>
      <c r="AB121" s="11">
        <f t="shared" si="173"/>
        <v>-3129</v>
      </c>
      <c r="AC121" s="11">
        <f t="shared" si="174"/>
        <v>-3129</v>
      </c>
      <c r="AD121" s="11">
        <f t="shared" si="175"/>
        <v>-3125</v>
      </c>
      <c r="AE121" s="11">
        <f t="shared" si="176"/>
        <v>0</v>
      </c>
      <c r="AF121" s="11">
        <f t="shared" si="177"/>
        <v>0</v>
      </c>
      <c r="AG121" s="11">
        <f t="shared" si="178"/>
        <v>0</v>
      </c>
      <c r="AH121" s="11">
        <f t="shared" si="179"/>
        <v>-26400.59</v>
      </c>
    </row>
    <row r="122" ht="15.75" customHeight="1">
      <c r="A122" s="8" t="s">
        <v>128</v>
      </c>
      <c r="B122" s="9">
        <v>5500.0</v>
      </c>
      <c r="C122" s="9">
        <v>0.0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9">
        <v>0.0</v>
      </c>
      <c r="J122" s="9">
        <v>0.0</v>
      </c>
      <c r="K122" s="9">
        <v>0.0</v>
      </c>
      <c r="L122" s="9">
        <v>0.0</v>
      </c>
      <c r="M122" s="9">
        <v>0.0</v>
      </c>
      <c r="N122" s="9">
        <v>0.0</v>
      </c>
      <c r="O122" s="9">
        <v>5500.0</v>
      </c>
      <c r="Q122" s="10">
        <v>5.0</v>
      </c>
      <c r="R122" s="8" t="s">
        <v>1</v>
      </c>
      <c r="U122" s="11">
        <f t="shared" si="166"/>
        <v>-5500</v>
      </c>
      <c r="V122" s="11">
        <f t="shared" si="167"/>
        <v>0</v>
      </c>
      <c r="W122" s="11">
        <f t="shared" si="168"/>
        <v>0</v>
      </c>
      <c r="X122" s="11">
        <f t="shared" si="169"/>
        <v>0</v>
      </c>
      <c r="Y122" s="11">
        <f t="shared" si="170"/>
        <v>0</v>
      </c>
      <c r="Z122" s="11">
        <f t="shared" si="171"/>
        <v>0</v>
      </c>
      <c r="AA122" s="11">
        <f t="shared" si="172"/>
        <v>0</v>
      </c>
      <c r="AB122" s="11">
        <f t="shared" si="173"/>
        <v>0</v>
      </c>
      <c r="AC122" s="11">
        <f t="shared" si="174"/>
        <v>0</v>
      </c>
      <c r="AD122" s="11">
        <f t="shared" si="175"/>
        <v>0</v>
      </c>
      <c r="AE122" s="11">
        <f t="shared" si="176"/>
        <v>0</v>
      </c>
      <c r="AF122" s="11">
        <f t="shared" si="177"/>
        <v>0</v>
      </c>
      <c r="AG122" s="11">
        <f t="shared" si="178"/>
        <v>0</v>
      </c>
      <c r="AH122" s="11">
        <f t="shared" si="179"/>
        <v>-5500</v>
      </c>
    </row>
    <row r="123" ht="15.75" customHeight="1">
      <c r="A123" s="8" t="s">
        <v>129</v>
      </c>
      <c r="B123" s="9">
        <v>115.25</v>
      </c>
      <c r="C123" s="9">
        <v>189.26</v>
      </c>
      <c r="D123" s="9">
        <v>79.73</v>
      </c>
      <c r="E123" s="9">
        <v>4.32</v>
      </c>
      <c r="F123" s="9">
        <v>57.53</v>
      </c>
      <c r="G123" s="9">
        <v>136.39</v>
      </c>
      <c r="H123" s="9">
        <v>86.59</v>
      </c>
      <c r="I123" s="9">
        <v>80.82</v>
      </c>
      <c r="J123" s="9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749.89</v>
      </c>
      <c r="Q123" s="10">
        <v>5.0</v>
      </c>
      <c r="R123" s="8" t="s">
        <v>1</v>
      </c>
      <c r="U123" s="11">
        <f t="shared" si="166"/>
        <v>-115.25</v>
      </c>
      <c r="V123" s="11">
        <f t="shared" si="167"/>
        <v>-189.26</v>
      </c>
      <c r="W123" s="11">
        <f t="shared" si="168"/>
        <v>-79.73</v>
      </c>
      <c r="X123" s="11">
        <f t="shared" si="169"/>
        <v>-4.32</v>
      </c>
      <c r="Y123" s="11">
        <f t="shared" si="170"/>
        <v>-57.53</v>
      </c>
      <c r="Z123" s="11">
        <f t="shared" si="171"/>
        <v>-136.39</v>
      </c>
      <c r="AA123" s="11">
        <f t="shared" si="172"/>
        <v>-86.59</v>
      </c>
      <c r="AB123" s="11">
        <f t="shared" si="173"/>
        <v>-80.82</v>
      </c>
      <c r="AC123" s="11">
        <f t="shared" si="174"/>
        <v>0</v>
      </c>
      <c r="AD123" s="11">
        <f t="shared" si="175"/>
        <v>0</v>
      </c>
      <c r="AE123" s="11">
        <f t="shared" si="176"/>
        <v>0</v>
      </c>
      <c r="AF123" s="11">
        <f t="shared" si="177"/>
        <v>0</v>
      </c>
      <c r="AG123" s="11">
        <f t="shared" si="178"/>
        <v>0</v>
      </c>
      <c r="AH123" s="11">
        <f t="shared" si="179"/>
        <v>-749.89</v>
      </c>
    </row>
    <row r="124" ht="15.75" customHeight="1">
      <c r="A124" s="8" t="s">
        <v>130</v>
      </c>
      <c r="B124" s="9">
        <v>0.0</v>
      </c>
      <c r="C124" s="9">
        <v>281.38</v>
      </c>
      <c r="D124" s="9">
        <v>0.0</v>
      </c>
      <c r="E124" s="9">
        <v>0.0</v>
      </c>
      <c r="F124" s="9">
        <v>404.62</v>
      </c>
      <c r="G124" s="9">
        <v>53.16</v>
      </c>
      <c r="H124" s="9">
        <v>0.0</v>
      </c>
      <c r="I124" s="9">
        <v>161.88</v>
      </c>
      <c r="J124" s="9">
        <v>0.0</v>
      </c>
      <c r="K124" s="9">
        <v>0.0</v>
      </c>
      <c r="L124" s="9">
        <v>0.0</v>
      </c>
      <c r="M124" s="9">
        <v>0.0</v>
      </c>
      <c r="N124" s="9">
        <v>0.0</v>
      </c>
      <c r="O124" s="9">
        <v>901.04</v>
      </c>
      <c r="Q124" s="10">
        <v>5.0</v>
      </c>
      <c r="R124" s="8" t="s">
        <v>1</v>
      </c>
      <c r="U124" s="11">
        <f t="shared" si="166"/>
        <v>0</v>
      </c>
      <c r="V124" s="11">
        <f t="shared" si="167"/>
        <v>-281.38</v>
      </c>
      <c r="W124" s="11">
        <f t="shared" si="168"/>
        <v>0</v>
      </c>
      <c r="X124" s="11">
        <f t="shared" si="169"/>
        <v>0</v>
      </c>
      <c r="Y124" s="11">
        <f t="shared" si="170"/>
        <v>-404.62</v>
      </c>
      <c r="Z124" s="11">
        <f t="shared" si="171"/>
        <v>-53.16</v>
      </c>
      <c r="AA124" s="11">
        <f t="shared" si="172"/>
        <v>0</v>
      </c>
      <c r="AB124" s="11">
        <f t="shared" si="173"/>
        <v>-161.88</v>
      </c>
      <c r="AC124" s="11">
        <f t="shared" si="174"/>
        <v>0</v>
      </c>
      <c r="AD124" s="11">
        <f t="shared" si="175"/>
        <v>0</v>
      </c>
      <c r="AE124" s="11">
        <f t="shared" si="176"/>
        <v>0</v>
      </c>
      <c r="AF124" s="11">
        <f t="shared" si="177"/>
        <v>0</v>
      </c>
      <c r="AG124" s="11">
        <f t="shared" si="178"/>
        <v>0</v>
      </c>
      <c r="AH124" s="11">
        <f t="shared" si="179"/>
        <v>-901.04</v>
      </c>
    </row>
    <row r="125" ht="15.75" customHeight="1">
      <c r="A125" s="8" t="s">
        <v>131</v>
      </c>
      <c r="B125" s="9">
        <v>0.0</v>
      </c>
      <c r="C125" s="9">
        <v>600.0</v>
      </c>
      <c r="D125" s="9">
        <v>0.0</v>
      </c>
      <c r="E125" s="9">
        <v>300.0</v>
      </c>
      <c r="F125" s="9">
        <v>300.0</v>
      </c>
      <c r="G125" s="9">
        <v>600.0</v>
      </c>
      <c r="H125" s="9">
        <v>0.0</v>
      </c>
      <c r="I125" s="9">
        <v>0.0</v>
      </c>
      <c r="J125" s="9">
        <v>0.0</v>
      </c>
      <c r="K125" s="9">
        <v>0.0</v>
      </c>
      <c r="L125" s="9">
        <v>0.0</v>
      </c>
      <c r="M125" s="9">
        <v>0.0</v>
      </c>
      <c r="N125" s="9">
        <v>0.0</v>
      </c>
      <c r="O125" s="9">
        <v>1800.0</v>
      </c>
      <c r="Q125" s="10">
        <v>5.0</v>
      </c>
      <c r="R125" s="8" t="s">
        <v>1</v>
      </c>
      <c r="U125" s="11">
        <f t="shared" si="166"/>
        <v>0</v>
      </c>
      <c r="V125" s="11">
        <f t="shared" si="167"/>
        <v>-600</v>
      </c>
      <c r="W125" s="11">
        <f t="shared" si="168"/>
        <v>0</v>
      </c>
      <c r="X125" s="11">
        <f t="shared" si="169"/>
        <v>-300</v>
      </c>
      <c r="Y125" s="11">
        <f t="shared" si="170"/>
        <v>-300</v>
      </c>
      <c r="Z125" s="11">
        <f t="shared" si="171"/>
        <v>-600</v>
      </c>
      <c r="AA125" s="11">
        <f t="shared" si="172"/>
        <v>0</v>
      </c>
      <c r="AB125" s="11">
        <f t="shared" si="173"/>
        <v>0</v>
      </c>
      <c r="AC125" s="11">
        <f t="shared" si="174"/>
        <v>0</v>
      </c>
      <c r="AD125" s="11">
        <f t="shared" si="175"/>
        <v>0</v>
      </c>
      <c r="AE125" s="11">
        <f t="shared" si="176"/>
        <v>0</v>
      </c>
      <c r="AF125" s="11">
        <f t="shared" si="177"/>
        <v>0</v>
      </c>
      <c r="AG125" s="11">
        <f t="shared" si="178"/>
        <v>0</v>
      </c>
      <c r="AH125" s="11">
        <f t="shared" si="179"/>
        <v>-1800</v>
      </c>
    </row>
    <row r="126" ht="15.75" customHeight="1">
      <c r="A126" s="13" t="s">
        <v>124</v>
      </c>
      <c r="B126" s="14">
        <f>IF(5 = Q126, U126 * -1, U126)</f>
        <v>7427.98</v>
      </c>
      <c r="C126" s="14">
        <f>IF(5 = Q126, V126 * -1, V126)</f>
        <v>3023.52</v>
      </c>
      <c r="D126" s="14">
        <f>IF(5 = Q126, W126 * -1, W126)</f>
        <v>2069.66</v>
      </c>
      <c r="E126" s="14">
        <f>IF(5 = Q126, X126 * -1, X126)</f>
        <v>2216.95</v>
      </c>
      <c r="F126" s="14">
        <f>IF(5 = Q126, Y126 * -1, Y126)</f>
        <v>3082.82</v>
      </c>
      <c r="G126" s="14">
        <f>IF(5 = Q126, Z126 * -1, Z126)</f>
        <v>5683.69</v>
      </c>
      <c r="H126" s="14">
        <f>IF(5 = Q126, AA126 * -1, AA126)</f>
        <v>3184.95</v>
      </c>
      <c r="I126" s="14">
        <f>IF(5 = Q126, AB126 * -1, AB126)</f>
        <v>3499.14</v>
      </c>
      <c r="J126" s="14">
        <f>IF(5 = Q126, AC126 * -1, AC126)</f>
        <v>3254</v>
      </c>
      <c r="K126" s="14">
        <f>IF(5 = Q126, AD126 * -1, AD126)</f>
        <v>3125</v>
      </c>
      <c r="L126" s="14">
        <f>IF(5 = Q126, AE126 * -1, AE126)</f>
        <v>125</v>
      </c>
      <c r="M126" s="14">
        <f>IF(5 = Q126, AF126 * -1, AF126)</f>
        <v>146.65</v>
      </c>
      <c r="N126" s="14">
        <f>IF(5 = Q126, AG126 * -1, AG126)</f>
        <v>125</v>
      </c>
      <c r="O126" s="14">
        <f>IF(5 = Q126, AH126 * -1, AH126)</f>
        <v>36964.36</v>
      </c>
      <c r="Q126" s="15">
        <v>5.0</v>
      </c>
      <c r="R126" s="16" t="str">
        <f t="shared" ref="R126:T126" si="180">R125</f>
        <v>Loft Vue</v>
      </c>
      <c r="S126" s="16" t="str">
        <f t="shared" si="180"/>
        <v/>
      </c>
      <c r="T126" s="15" t="str">
        <f t="shared" si="180"/>
        <v/>
      </c>
      <c r="U126" s="17">
        <f t="shared" ref="U126:AH126" si="181">SUM(U119:U125)</f>
        <v>-7427.98</v>
      </c>
      <c r="V126" s="17">
        <f t="shared" si="181"/>
        <v>-3023.52</v>
      </c>
      <c r="W126" s="17">
        <f t="shared" si="181"/>
        <v>-2069.66</v>
      </c>
      <c r="X126" s="17">
        <f t="shared" si="181"/>
        <v>-2216.95</v>
      </c>
      <c r="Y126" s="17">
        <f t="shared" si="181"/>
        <v>-3082.82</v>
      </c>
      <c r="Z126" s="17">
        <f t="shared" si="181"/>
        <v>-5683.69</v>
      </c>
      <c r="AA126" s="17">
        <f t="shared" si="181"/>
        <v>-3184.95</v>
      </c>
      <c r="AB126" s="17">
        <f t="shared" si="181"/>
        <v>-3499.14</v>
      </c>
      <c r="AC126" s="17">
        <f t="shared" si="181"/>
        <v>-3254</v>
      </c>
      <c r="AD126" s="17">
        <f t="shared" si="181"/>
        <v>-3125</v>
      </c>
      <c r="AE126" s="17">
        <f t="shared" si="181"/>
        <v>-125</v>
      </c>
      <c r="AF126" s="17">
        <f t="shared" si="181"/>
        <v>-146.65</v>
      </c>
      <c r="AG126" s="17">
        <f t="shared" si="181"/>
        <v>-125</v>
      </c>
      <c r="AH126" s="17">
        <f t="shared" si="181"/>
        <v>-36964.36</v>
      </c>
    </row>
    <row r="127" ht="15.75" customHeight="1"/>
    <row r="128" ht="15.75" customHeight="1">
      <c r="A128" s="7" t="s">
        <v>132</v>
      </c>
    </row>
    <row r="129" ht="15.75" customHeight="1">
      <c r="A129" s="8" t="s">
        <v>133</v>
      </c>
      <c r="B129" s="9">
        <v>1960.23</v>
      </c>
      <c r="C129" s="9">
        <v>1960.23</v>
      </c>
      <c r="D129" s="9">
        <v>1960.23</v>
      </c>
      <c r="E129" s="9">
        <v>1960.23</v>
      </c>
      <c r="F129" s="9">
        <v>1960.23</v>
      </c>
      <c r="G129" s="9">
        <v>1960.23</v>
      </c>
      <c r="H129" s="9">
        <v>1960.23</v>
      </c>
      <c r="I129" s="9">
        <v>0.0</v>
      </c>
      <c r="J129" s="9">
        <v>0.0</v>
      </c>
      <c r="K129" s="9">
        <v>0.0</v>
      </c>
      <c r="L129" s="9">
        <v>0.0</v>
      </c>
      <c r="M129" s="9">
        <v>0.0</v>
      </c>
      <c r="N129" s="9">
        <v>0.0</v>
      </c>
      <c r="O129" s="9">
        <v>13721.61</v>
      </c>
      <c r="Q129" s="10">
        <v>5.0</v>
      </c>
      <c r="R129" s="8" t="s">
        <v>1</v>
      </c>
      <c r="U129" s="11">
        <f t="shared" ref="U129:U130" si="182">IF(5 = Q129, B129 * -1, B129)</f>
        <v>-1960.23</v>
      </c>
      <c r="V129" s="11">
        <f t="shared" ref="V129:V130" si="183">IF(5 = Q129, C129 * -1, C129)</f>
        <v>-1960.23</v>
      </c>
      <c r="W129" s="11">
        <f t="shared" ref="W129:W130" si="184">IF(5 = Q129, D129 * -1, D129)</f>
        <v>-1960.23</v>
      </c>
      <c r="X129" s="11">
        <f t="shared" ref="X129:X130" si="185">IF(5 = Q129, E129 * -1, E129)</f>
        <v>-1960.23</v>
      </c>
      <c r="Y129" s="11">
        <f t="shared" ref="Y129:Y130" si="186">IF(5 = Q129, F129 * -1, F129)</f>
        <v>-1960.23</v>
      </c>
      <c r="Z129" s="11">
        <f t="shared" ref="Z129:Z130" si="187">IF(5 = Q129, G129 * -1, G129)</f>
        <v>-1960.23</v>
      </c>
      <c r="AA129" s="11">
        <f t="shared" ref="AA129:AA130" si="188">IF(5 = Q129, H129 * -1, H129)</f>
        <v>-1960.23</v>
      </c>
      <c r="AB129" s="11">
        <f t="shared" ref="AB129:AB130" si="189">IF(5 = Q129, I129 * -1, I129)</f>
        <v>0</v>
      </c>
      <c r="AC129" s="11">
        <f t="shared" ref="AC129:AC130" si="190">IF(5 = Q129, J129 * -1, J129)</f>
        <v>0</v>
      </c>
      <c r="AD129" s="11">
        <f t="shared" ref="AD129:AD130" si="191">IF(5 = Q129, K129 * -1, K129)</f>
        <v>0</v>
      </c>
      <c r="AE129" s="11">
        <f t="shared" ref="AE129:AE130" si="192">IF(5 = Q129, L129 * -1, L129)</f>
        <v>0</v>
      </c>
      <c r="AF129" s="11">
        <f t="shared" ref="AF129:AF130" si="193">IF(5 = Q129, M129 * -1, M129)</f>
        <v>0</v>
      </c>
      <c r="AG129" s="11">
        <f t="shared" ref="AG129:AG130" si="194">IF(5 = Q129, N129 * -1, N129)</f>
        <v>0</v>
      </c>
      <c r="AH129" s="11">
        <f t="shared" ref="AH129:AH130" si="195">IF(5 = Q129, O129 * -1, O129)</f>
        <v>-13721.61</v>
      </c>
    </row>
    <row r="130" ht="15.75" customHeight="1">
      <c r="A130" s="8" t="s">
        <v>134</v>
      </c>
      <c r="B130" s="9">
        <v>39529.6</v>
      </c>
      <c r="C130" s="9">
        <v>39529.6</v>
      </c>
      <c r="D130" s="9">
        <v>39529.6</v>
      </c>
      <c r="E130" s="9">
        <v>39529.6</v>
      </c>
      <c r="F130" s="9">
        <v>39529.6</v>
      </c>
      <c r="G130" s="9">
        <v>39529.6</v>
      </c>
      <c r="H130" s="9">
        <v>39529.6</v>
      </c>
      <c r="I130" s="9">
        <v>0.0</v>
      </c>
      <c r="J130" s="9">
        <v>0.0</v>
      </c>
      <c r="K130" s="9">
        <v>0.0</v>
      </c>
      <c r="L130" s="9">
        <v>0.0</v>
      </c>
      <c r="M130" s="9">
        <v>0.0</v>
      </c>
      <c r="N130" s="9">
        <v>0.0</v>
      </c>
      <c r="O130" s="9">
        <v>276707.2</v>
      </c>
      <c r="Q130" s="10">
        <v>5.0</v>
      </c>
      <c r="R130" s="8" t="s">
        <v>1</v>
      </c>
      <c r="U130" s="11">
        <f t="shared" si="182"/>
        <v>-39529.6</v>
      </c>
      <c r="V130" s="11">
        <f t="shared" si="183"/>
        <v>-39529.6</v>
      </c>
      <c r="W130" s="11">
        <f t="shared" si="184"/>
        <v>-39529.6</v>
      </c>
      <c r="X130" s="11">
        <f t="shared" si="185"/>
        <v>-39529.6</v>
      </c>
      <c r="Y130" s="11">
        <f t="shared" si="186"/>
        <v>-39529.6</v>
      </c>
      <c r="Z130" s="11">
        <f t="shared" si="187"/>
        <v>-39529.6</v>
      </c>
      <c r="AA130" s="11">
        <f t="shared" si="188"/>
        <v>-39529.6</v>
      </c>
      <c r="AB130" s="11">
        <f t="shared" si="189"/>
        <v>0</v>
      </c>
      <c r="AC130" s="11">
        <f t="shared" si="190"/>
        <v>0</v>
      </c>
      <c r="AD130" s="11">
        <f t="shared" si="191"/>
        <v>0</v>
      </c>
      <c r="AE130" s="11">
        <f t="shared" si="192"/>
        <v>0</v>
      </c>
      <c r="AF130" s="11">
        <f t="shared" si="193"/>
        <v>0</v>
      </c>
      <c r="AG130" s="11">
        <f t="shared" si="194"/>
        <v>0</v>
      </c>
      <c r="AH130" s="11">
        <f t="shared" si="195"/>
        <v>-276707.2</v>
      </c>
    </row>
    <row r="131" ht="15.75" customHeight="1">
      <c r="A131" s="13" t="s">
        <v>132</v>
      </c>
      <c r="B131" s="14">
        <f>IF(5 = Q131, U131 * -1, U131)</f>
        <v>41489.83</v>
      </c>
      <c r="C131" s="14">
        <f>IF(5 = Q131, V131 * -1, V131)</f>
        <v>41489.83</v>
      </c>
      <c r="D131" s="14">
        <f>IF(5 = Q131, W131 * -1, W131)</f>
        <v>41489.83</v>
      </c>
      <c r="E131" s="14">
        <f>IF(5 = Q131, X131 * -1, X131)</f>
        <v>41489.83</v>
      </c>
      <c r="F131" s="14">
        <f>IF(5 = Q131, Y131 * -1, Y131)</f>
        <v>41489.83</v>
      </c>
      <c r="G131" s="14">
        <f>IF(5 = Q131, Z131 * -1, Z131)</f>
        <v>41489.83</v>
      </c>
      <c r="H131" s="14">
        <f>IF(5 = Q131, AA131 * -1, AA131)</f>
        <v>41489.83</v>
      </c>
      <c r="I131" s="14">
        <f>IF(5 = Q131, AB131 * -1, AB131)</f>
        <v>0</v>
      </c>
      <c r="J131" s="14">
        <f>IF(5 = Q131, AC131 * -1, AC131)</f>
        <v>0</v>
      </c>
      <c r="K131" s="14">
        <f>IF(5 = Q131, AD131 * -1, AD131)</f>
        <v>0</v>
      </c>
      <c r="L131" s="14">
        <f>IF(5 = Q131, AE131 * -1, AE131)</f>
        <v>0</v>
      </c>
      <c r="M131" s="14">
        <f>IF(5 = Q131, AF131 * -1, AF131)</f>
        <v>0</v>
      </c>
      <c r="N131" s="14">
        <f>IF(5 = Q131, AG131 * -1, AG131)</f>
        <v>0</v>
      </c>
      <c r="O131" s="14">
        <f>IF(5 = Q131, AH131 * -1, AH131)</f>
        <v>290428.81</v>
      </c>
      <c r="Q131" s="15">
        <v>5.0</v>
      </c>
      <c r="R131" s="16" t="str">
        <f t="shared" ref="R131:T131" si="196">R130</f>
        <v>Loft Vue</v>
      </c>
      <c r="S131" s="16" t="str">
        <f t="shared" si="196"/>
        <v/>
      </c>
      <c r="T131" s="15" t="str">
        <f t="shared" si="196"/>
        <v/>
      </c>
      <c r="U131" s="17">
        <f t="shared" ref="U131:AH131" si="197">SUM(U129:U130)</f>
        <v>-41489.83</v>
      </c>
      <c r="V131" s="17">
        <f t="shared" si="197"/>
        <v>-41489.83</v>
      </c>
      <c r="W131" s="17">
        <f t="shared" si="197"/>
        <v>-41489.83</v>
      </c>
      <c r="X131" s="17">
        <f t="shared" si="197"/>
        <v>-41489.83</v>
      </c>
      <c r="Y131" s="17">
        <f t="shared" si="197"/>
        <v>-41489.83</v>
      </c>
      <c r="Z131" s="17">
        <f t="shared" si="197"/>
        <v>-41489.83</v>
      </c>
      <c r="AA131" s="17">
        <f t="shared" si="197"/>
        <v>-41489.83</v>
      </c>
      <c r="AB131" s="17">
        <f t="shared" si="197"/>
        <v>0</v>
      </c>
      <c r="AC131" s="17">
        <f t="shared" si="197"/>
        <v>0</v>
      </c>
      <c r="AD131" s="17">
        <f t="shared" si="197"/>
        <v>0</v>
      </c>
      <c r="AE131" s="17">
        <f t="shared" si="197"/>
        <v>0</v>
      </c>
      <c r="AF131" s="17">
        <f t="shared" si="197"/>
        <v>0</v>
      </c>
      <c r="AG131" s="17">
        <f t="shared" si="197"/>
        <v>0</v>
      </c>
      <c r="AH131" s="17">
        <f t="shared" si="197"/>
        <v>-290428.81</v>
      </c>
    </row>
    <row r="132" ht="15.75" customHeight="1"/>
    <row r="133" ht="15.75" customHeight="1">
      <c r="A133" s="13" t="s">
        <v>67</v>
      </c>
      <c r="B133" s="14">
        <f>IF(5 = Q133, U133 * -1, U133)</f>
        <v>98078.64</v>
      </c>
      <c r="C133" s="14">
        <f>IF(5 = Q133, V133 * -1, V133)</f>
        <v>93696.29</v>
      </c>
      <c r="D133" s="14">
        <f>IF(5 = Q133, W133 * -1, W133)</f>
        <v>88355.73</v>
      </c>
      <c r="E133" s="14">
        <f>IF(5 = Q133, X133 * -1, X133)</f>
        <v>89693.91</v>
      </c>
      <c r="F133" s="14">
        <f>IF(5 = Q133, Y133 * -1, Y133)</f>
        <v>102939.7</v>
      </c>
      <c r="G133" s="14">
        <f>IF(5 = Q133, Z133 * -1, Z133)</f>
        <v>106661.28</v>
      </c>
      <c r="H133" s="14">
        <f>IF(5 = Q133, AA133 * -1, AA133)</f>
        <v>95769.74</v>
      </c>
      <c r="I133" s="14">
        <f>IF(5 = Q133, AB133 * -1, AB133)</f>
        <v>94150.47</v>
      </c>
      <c r="J133" s="14">
        <f>IF(5 = Q133, AC133 * -1, AC133)</f>
        <v>69162.17</v>
      </c>
      <c r="K133" s="14">
        <f>IF(5 = Q133, AD133 * -1, AD133)</f>
        <v>18029.83</v>
      </c>
      <c r="L133" s="14">
        <f>IF(5 = Q133, AE133 * -1, AE133)</f>
        <v>63961.52</v>
      </c>
      <c r="M133" s="14">
        <f>IF(5 = Q133, AF133 * -1, AF133)</f>
        <v>42401.57</v>
      </c>
      <c r="N133" s="14">
        <f>IF(5 = Q133, AG133 * -1, AG133)</f>
        <v>4581.57</v>
      </c>
      <c r="O133" s="14">
        <f>IF(5 = Q133, AH133 * -1, AH133)</f>
        <v>967482.42</v>
      </c>
      <c r="Q133" s="15">
        <v>5.0</v>
      </c>
      <c r="R133" s="16" t="str">
        <f t="shared" ref="R133:T133" si="198">R130</f>
        <v>Loft Vue</v>
      </c>
      <c r="S133" s="16" t="str">
        <f t="shared" si="198"/>
        <v/>
      </c>
      <c r="T133" s="15" t="str">
        <f t="shared" si="198"/>
        <v/>
      </c>
      <c r="U133" s="17">
        <f t="shared" ref="U133:AH133" si="199">SUM(U49:U57)+SUM(U61:U68)+SUM(U72:U73)+SUM(U77:U83)+SUM(U87:U94)+SUM(U98:U102)+SUM(U106:U115)+SUM(U119:U125)+SUM(U129:U130)</f>
        <v>-98078.64</v>
      </c>
      <c r="V133" s="17">
        <f t="shared" si="199"/>
        <v>-93696.29</v>
      </c>
      <c r="W133" s="17">
        <f t="shared" si="199"/>
        <v>-88355.73</v>
      </c>
      <c r="X133" s="17">
        <f t="shared" si="199"/>
        <v>-89693.91</v>
      </c>
      <c r="Y133" s="17">
        <f t="shared" si="199"/>
        <v>-102939.7</v>
      </c>
      <c r="Z133" s="17">
        <f t="shared" si="199"/>
        <v>-106661.28</v>
      </c>
      <c r="AA133" s="17">
        <f t="shared" si="199"/>
        <v>-95769.74</v>
      </c>
      <c r="AB133" s="17">
        <f t="shared" si="199"/>
        <v>-94150.47</v>
      </c>
      <c r="AC133" s="17">
        <f t="shared" si="199"/>
        <v>-69162.17</v>
      </c>
      <c r="AD133" s="17">
        <f t="shared" si="199"/>
        <v>-18029.83</v>
      </c>
      <c r="AE133" s="17">
        <f t="shared" si="199"/>
        <v>-63961.52</v>
      </c>
      <c r="AF133" s="17">
        <f t="shared" si="199"/>
        <v>-42401.57</v>
      </c>
      <c r="AG133" s="17">
        <f t="shared" si="199"/>
        <v>-4581.57</v>
      </c>
      <c r="AH133" s="17">
        <f t="shared" si="199"/>
        <v>-967482.42</v>
      </c>
    </row>
    <row r="134" ht="15.75" customHeight="1"/>
    <row r="135" ht="15.75" customHeight="1">
      <c r="A135" s="13" t="s">
        <v>135</v>
      </c>
      <c r="B135" s="14">
        <f>IF(5 = Q135, U135 * -1, U135)</f>
        <v>-21250.67</v>
      </c>
      <c r="C135" s="14">
        <f>IF(5 = Q135, V135 * -1, V135)</f>
        <v>11763.52</v>
      </c>
      <c r="D135" s="14">
        <f>IF(5 = Q135, W135 * -1, W135)</f>
        <v>15016.86</v>
      </c>
      <c r="E135" s="14">
        <f>IF(5 = Q135, X135 * -1, X135)</f>
        <v>15578.22</v>
      </c>
      <c r="F135" s="14">
        <f>IF(5 = Q135, Y135 * -1, Y135)</f>
        <v>16175.68</v>
      </c>
      <c r="G135" s="14">
        <f>IF(5 = Q135, Z135 * -1, Z135)</f>
        <v>12915.9</v>
      </c>
      <c r="H135" s="14">
        <f>IF(5 = Q135, AA135 * -1, AA135)</f>
        <v>22511.58</v>
      </c>
      <c r="I135" s="14">
        <f>IF(5 = Q135, AB135 * -1, AB135)</f>
        <v>26082.28</v>
      </c>
      <c r="J135" s="14">
        <f>IF(5 = Q135, AC135 * -1, AC135)</f>
        <v>44711.46</v>
      </c>
      <c r="K135" s="14">
        <f>IF(5 = Q135, AD135 * -1, AD135)</f>
        <v>79358.66</v>
      </c>
      <c r="L135" s="14">
        <f>IF(5 = Q135, AE135 * -1, AE135)</f>
        <v>2323.34</v>
      </c>
      <c r="M135" s="14">
        <f>IF(5 = Q135, AF135 * -1, AF135)</f>
        <v>104602.33</v>
      </c>
      <c r="N135" s="14">
        <f>IF(5 = Q135, AG135 * -1, AG135)</f>
        <v>134407.57</v>
      </c>
      <c r="O135" s="14">
        <f>IF(5 = Q135, AH135 * -1, AH135)</f>
        <v>464196.73</v>
      </c>
      <c r="Q135" s="15">
        <v>4.0</v>
      </c>
      <c r="R135" s="16" t="str">
        <f t="shared" ref="R135:T135" si="200">R130</f>
        <v>Loft Vue</v>
      </c>
      <c r="S135" s="16" t="str">
        <f t="shared" si="200"/>
        <v/>
      </c>
      <c r="T135" s="15" t="str">
        <f t="shared" si="200"/>
        <v/>
      </c>
      <c r="U135" s="17">
        <f t="shared" ref="U135:AH135" si="201">SUM(U10:U11)+SUM(U15:U20)+SUM(U26:U42)+SUM(U49:U57)+SUM(U61:U68)+SUM(U72:U73)+SUM(U77:U83)+SUM(U87:U94)+SUM(U98:U102)+SUM(U106:U115)+SUM(U119:U125)+SUM(U129:U130)</f>
        <v>-21250.67</v>
      </c>
      <c r="V135" s="17">
        <f t="shared" si="201"/>
        <v>11763.52</v>
      </c>
      <c r="W135" s="17">
        <f t="shared" si="201"/>
        <v>15016.86</v>
      </c>
      <c r="X135" s="17">
        <f t="shared" si="201"/>
        <v>15578.22</v>
      </c>
      <c r="Y135" s="17">
        <f t="shared" si="201"/>
        <v>16175.68</v>
      </c>
      <c r="Z135" s="17">
        <f t="shared" si="201"/>
        <v>12915.9</v>
      </c>
      <c r="AA135" s="17">
        <f t="shared" si="201"/>
        <v>22511.58</v>
      </c>
      <c r="AB135" s="17">
        <f t="shared" si="201"/>
        <v>26082.28</v>
      </c>
      <c r="AC135" s="17">
        <f t="shared" si="201"/>
        <v>44711.46</v>
      </c>
      <c r="AD135" s="17">
        <f t="shared" si="201"/>
        <v>79358.66</v>
      </c>
      <c r="AE135" s="17">
        <f t="shared" si="201"/>
        <v>2323.34</v>
      </c>
      <c r="AF135" s="17">
        <f t="shared" si="201"/>
        <v>104602.33</v>
      </c>
      <c r="AG135" s="17">
        <f t="shared" si="201"/>
        <v>134407.57</v>
      </c>
      <c r="AH135" s="17">
        <f t="shared" si="201"/>
        <v>464196.73</v>
      </c>
    </row>
    <row r="136" ht="15.75" customHeight="1"/>
    <row r="137" ht="15.75" customHeight="1">
      <c r="A137" s="7" t="s">
        <v>136</v>
      </c>
    </row>
    <row r="138" ht="15.75" customHeight="1">
      <c r="A138" s="8" t="s">
        <v>137</v>
      </c>
      <c r="B138" s="9">
        <v>26.2</v>
      </c>
      <c r="C138" s="9">
        <v>29.81</v>
      </c>
      <c r="D138" s="9">
        <v>41.11</v>
      </c>
      <c r="E138" s="9">
        <v>29.68</v>
      </c>
      <c r="F138" s="9">
        <v>63.58</v>
      </c>
      <c r="G138" s="9">
        <v>140.26</v>
      </c>
      <c r="H138" s="9">
        <v>101.78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9">
        <v>0.0</v>
      </c>
      <c r="O138" s="9">
        <v>432.42</v>
      </c>
      <c r="Q138" s="10">
        <v>5.0</v>
      </c>
      <c r="R138" s="8" t="s">
        <v>1</v>
      </c>
      <c r="U138" s="11">
        <f t="shared" ref="U138:U139" si="202">IF(5 = Q138, B138 * -1, B138)</f>
        <v>-26.2</v>
      </c>
      <c r="V138" s="11">
        <f t="shared" ref="V138:V139" si="203">IF(5 = Q138, C138 * -1, C138)</f>
        <v>-29.81</v>
      </c>
      <c r="W138" s="11">
        <f t="shared" ref="W138:W139" si="204">IF(5 = Q138, D138 * -1, D138)</f>
        <v>-41.11</v>
      </c>
      <c r="X138" s="11">
        <f t="shared" ref="X138:X139" si="205">IF(5 = Q138, E138 * -1, E138)</f>
        <v>-29.68</v>
      </c>
      <c r="Y138" s="11">
        <f t="shared" ref="Y138:Y139" si="206">IF(5 = Q138, F138 * -1, F138)</f>
        <v>-63.58</v>
      </c>
      <c r="Z138" s="11">
        <f t="shared" ref="Z138:Z139" si="207">IF(5 = Q138, G138 * -1, G138)</f>
        <v>-140.26</v>
      </c>
      <c r="AA138" s="11">
        <f t="shared" ref="AA138:AA139" si="208">IF(5 = Q138, H138 * -1, H138)</f>
        <v>-101.78</v>
      </c>
      <c r="AB138" s="11">
        <f t="shared" ref="AB138:AB139" si="209">IF(5 = Q138, I138 * -1, I138)</f>
        <v>0</v>
      </c>
      <c r="AC138" s="11">
        <f t="shared" ref="AC138:AC139" si="210">IF(5 = Q138, J138 * -1, J138)</f>
        <v>0</v>
      </c>
      <c r="AD138" s="11">
        <f t="shared" ref="AD138:AD139" si="211">IF(5 = Q138, K138 * -1, K138)</f>
        <v>0</v>
      </c>
      <c r="AE138" s="11">
        <f t="shared" ref="AE138:AE139" si="212">IF(5 = Q138, L138 * -1, L138)</f>
        <v>0</v>
      </c>
      <c r="AF138" s="11">
        <f t="shared" ref="AF138:AF139" si="213">IF(5 = Q138, M138 * -1, M138)</f>
        <v>0</v>
      </c>
      <c r="AG138" s="11">
        <f t="shared" ref="AG138:AG139" si="214">IF(5 = Q138, N138 * -1, N138)</f>
        <v>0</v>
      </c>
      <c r="AH138" s="11">
        <f t="shared" ref="AH138:AH139" si="215">IF(5 = Q138, O138 * -1, O138)</f>
        <v>-432.42</v>
      </c>
    </row>
    <row r="139" ht="15.75" customHeight="1">
      <c r="A139" s="8" t="s">
        <v>138</v>
      </c>
      <c r="B139" s="9">
        <v>0.0</v>
      </c>
      <c r="C139" s="9">
        <v>0.0</v>
      </c>
      <c r="D139" s="9">
        <v>0.0</v>
      </c>
      <c r="E139" s="9">
        <v>4051.5</v>
      </c>
      <c r="F139" s="9">
        <v>785.0</v>
      </c>
      <c r="G139" s="9">
        <v>184.03</v>
      </c>
      <c r="H139" s="9">
        <v>-6537.98</v>
      </c>
      <c r="I139" s="9">
        <v>0.0</v>
      </c>
      <c r="J139" s="9">
        <v>0.0</v>
      </c>
      <c r="K139" s="9">
        <v>0.0</v>
      </c>
      <c r="L139" s="9">
        <v>0.0</v>
      </c>
      <c r="M139" s="9">
        <v>0.0</v>
      </c>
      <c r="N139" s="9">
        <v>0.0</v>
      </c>
      <c r="O139" s="9">
        <v>-1517.45</v>
      </c>
      <c r="Q139" s="10">
        <v>5.0</v>
      </c>
      <c r="R139" s="8" t="s">
        <v>1</v>
      </c>
      <c r="U139" s="11">
        <f t="shared" si="202"/>
        <v>0</v>
      </c>
      <c r="V139" s="11">
        <f t="shared" si="203"/>
        <v>0</v>
      </c>
      <c r="W139" s="11">
        <f t="shared" si="204"/>
        <v>0</v>
      </c>
      <c r="X139" s="11">
        <f t="shared" si="205"/>
        <v>-4051.5</v>
      </c>
      <c r="Y139" s="11">
        <f t="shared" si="206"/>
        <v>-785</v>
      </c>
      <c r="Z139" s="11">
        <f t="shared" si="207"/>
        <v>-184.03</v>
      </c>
      <c r="AA139" s="11">
        <f t="shared" si="208"/>
        <v>6537.98</v>
      </c>
      <c r="AB139" s="11">
        <f t="shared" si="209"/>
        <v>0</v>
      </c>
      <c r="AC139" s="11">
        <f t="shared" si="210"/>
        <v>0</v>
      </c>
      <c r="AD139" s="11">
        <f t="shared" si="211"/>
        <v>0</v>
      </c>
      <c r="AE139" s="11">
        <f t="shared" si="212"/>
        <v>0</v>
      </c>
      <c r="AF139" s="11">
        <f t="shared" si="213"/>
        <v>0</v>
      </c>
      <c r="AG139" s="11">
        <f t="shared" si="214"/>
        <v>0</v>
      </c>
      <c r="AH139" s="11">
        <f t="shared" si="215"/>
        <v>1517.45</v>
      </c>
    </row>
    <row r="140" ht="15.75" customHeight="1">
      <c r="A140" s="7" t="s">
        <v>139</v>
      </c>
    </row>
    <row r="141" ht="15.75" customHeight="1">
      <c r="A141" s="8" t="s">
        <v>140</v>
      </c>
      <c r="B141" s="9">
        <v>3168.22</v>
      </c>
      <c r="C141" s="9">
        <v>3235.38</v>
      </c>
      <c r="D141" s="9">
        <v>3141.87</v>
      </c>
      <c r="E141" s="9">
        <v>3206.11</v>
      </c>
      <c r="F141" s="9">
        <v>3471.93</v>
      </c>
      <c r="G141" s="9">
        <v>3591.74</v>
      </c>
      <c r="H141" s="9">
        <v>3493.53</v>
      </c>
      <c r="I141" s="9">
        <v>3575.85</v>
      </c>
      <c r="J141" s="9">
        <v>0.0</v>
      </c>
      <c r="K141" s="9">
        <v>3561.76</v>
      </c>
      <c r="L141" s="9">
        <v>0.0</v>
      </c>
      <c r="M141" s="9">
        <v>0.0</v>
      </c>
      <c r="N141" s="9">
        <v>0.0</v>
      </c>
      <c r="O141" s="9">
        <v>30446.39</v>
      </c>
      <c r="Q141" s="10">
        <v>5.0</v>
      </c>
      <c r="R141" s="8" t="s">
        <v>1</v>
      </c>
      <c r="U141" s="11">
        <f t="shared" ref="U141:U142" si="216">IF(5 = Q141, B141 * -1, B141)</f>
        <v>-3168.22</v>
      </c>
      <c r="V141" s="11">
        <f t="shared" ref="V141:V142" si="217">IF(5 = Q141, C141 * -1, C141)</f>
        <v>-3235.38</v>
      </c>
      <c r="W141" s="11">
        <f t="shared" ref="W141:W142" si="218">IF(5 = Q141, D141 * -1, D141)</f>
        <v>-3141.87</v>
      </c>
      <c r="X141" s="11">
        <f t="shared" ref="X141:X142" si="219">IF(5 = Q141, E141 * -1, E141)</f>
        <v>-3206.11</v>
      </c>
      <c r="Y141" s="11">
        <f t="shared" ref="Y141:Y142" si="220">IF(5 = Q141, F141 * -1, F141)</f>
        <v>-3471.93</v>
      </c>
      <c r="Z141" s="11">
        <f t="shared" ref="Z141:Z142" si="221">IF(5 = Q141, G141 * -1, G141)</f>
        <v>-3591.74</v>
      </c>
      <c r="AA141" s="11">
        <f t="shared" ref="AA141:AA142" si="222">IF(5 = Q141, H141 * -1, H141)</f>
        <v>-3493.53</v>
      </c>
      <c r="AB141" s="11">
        <f t="shared" ref="AB141:AB142" si="223">IF(5 = Q141, I141 * -1, I141)</f>
        <v>-3575.85</v>
      </c>
      <c r="AC141" s="11">
        <f t="shared" ref="AC141:AC142" si="224">IF(5 = Q141, J141 * -1, J141)</f>
        <v>0</v>
      </c>
      <c r="AD141" s="11">
        <f t="shared" ref="AD141:AD142" si="225">IF(5 = Q141, K141 * -1, K141)</f>
        <v>-3561.76</v>
      </c>
      <c r="AE141" s="11">
        <f t="shared" ref="AE141:AE142" si="226">IF(5 = Q141, L141 * -1, L141)</f>
        <v>0</v>
      </c>
      <c r="AF141" s="11">
        <f t="shared" ref="AF141:AF142" si="227">IF(5 = Q141, M141 * -1, M141)</f>
        <v>0</v>
      </c>
      <c r="AG141" s="11">
        <f t="shared" ref="AG141:AG142" si="228">IF(5 = Q141, N141 * -1, N141)</f>
        <v>0</v>
      </c>
      <c r="AH141" s="11">
        <f t="shared" ref="AH141:AH142" si="229">IF(5 = Q141, O141 * -1, O141)</f>
        <v>-30446.39</v>
      </c>
    </row>
    <row r="142" ht="15.75" customHeight="1">
      <c r="A142" s="8" t="s">
        <v>141</v>
      </c>
      <c r="B142" s="9">
        <v>1056.07</v>
      </c>
      <c r="C142" s="9">
        <v>1078.46</v>
      </c>
      <c r="D142" s="9">
        <v>1047.29</v>
      </c>
      <c r="E142" s="9">
        <v>1068.7</v>
      </c>
      <c r="F142" s="9">
        <v>1157.31</v>
      </c>
      <c r="G142" s="9">
        <v>1197.25</v>
      </c>
      <c r="H142" s="9">
        <v>1164.51</v>
      </c>
      <c r="I142" s="9">
        <v>1191.95</v>
      </c>
      <c r="J142" s="9">
        <v>0.0</v>
      </c>
      <c r="K142" s="9">
        <v>1187.25</v>
      </c>
      <c r="L142" s="9">
        <v>0.0</v>
      </c>
      <c r="M142" s="9">
        <v>0.0</v>
      </c>
      <c r="N142" s="9">
        <v>0.0</v>
      </c>
      <c r="O142" s="9">
        <v>10148.79</v>
      </c>
      <c r="Q142" s="10">
        <v>5.0</v>
      </c>
      <c r="R142" s="8" t="s">
        <v>1</v>
      </c>
      <c r="U142" s="11">
        <f t="shared" si="216"/>
        <v>-1056.07</v>
      </c>
      <c r="V142" s="11">
        <f t="shared" si="217"/>
        <v>-1078.46</v>
      </c>
      <c r="W142" s="11">
        <f t="shared" si="218"/>
        <v>-1047.29</v>
      </c>
      <c r="X142" s="11">
        <f t="shared" si="219"/>
        <v>-1068.7</v>
      </c>
      <c r="Y142" s="11">
        <f t="shared" si="220"/>
        <v>-1157.31</v>
      </c>
      <c r="Z142" s="11">
        <f t="shared" si="221"/>
        <v>-1197.25</v>
      </c>
      <c r="AA142" s="11">
        <f t="shared" si="222"/>
        <v>-1164.51</v>
      </c>
      <c r="AB142" s="11">
        <f t="shared" si="223"/>
        <v>-1191.95</v>
      </c>
      <c r="AC142" s="11">
        <f t="shared" si="224"/>
        <v>0</v>
      </c>
      <c r="AD142" s="11">
        <f t="shared" si="225"/>
        <v>-1187.25</v>
      </c>
      <c r="AE142" s="11">
        <f t="shared" si="226"/>
        <v>0</v>
      </c>
      <c r="AF142" s="11">
        <f t="shared" si="227"/>
        <v>0</v>
      </c>
      <c r="AG142" s="11">
        <f t="shared" si="228"/>
        <v>0</v>
      </c>
      <c r="AH142" s="11">
        <f t="shared" si="229"/>
        <v>-10148.79</v>
      </c>
    </row>
    <row r="143" ht="15.75" customHeight="1">
      <c r="A143" s="13" t="s">
        <v>139</v>
      </c>
      <c r="B143" s="14">
        <f>IF(5 = Q143, U143 * -1, U143)</f>
        <v>4224.29</v>
      </c>
      <c r="C143" s="14">
        <f>IF(5 = Q143, V143 * -1, V143)</f>
        <v>4313.84</v>
      </c>
      <c r="D143" s="14">
        <f>IF(5 = Q143, W143 * -1, W143)</f>
        <v>4189.16</v>
      </c>
      <c r="E143" s="14">
        <f>IF(5 = Q143, X143 * -1, X143)</f>
        <v>4274.81</v>
      </c>
      <c r="F143" s="14">
        <f>IF(5 = Q143, Y143 * -1, Y143)</f>
        <v>4629.24</v>
      </c>
      <c r="G143" s="14">
        <f>IF(5 = Q143, Z143 * -1, Z143)</f>
        <v>4788.99</v>
      </c>
      <c r="H143" s="14">
        <f>IF(5 = Q143, AA143 * -1, AA143)</f>
        <v>4658.04</v>
      </c>
      <c r="I143" s="14">
        <f>IF(5 = Q143, AB143 * -1, AB143)</f>
        <v>4767.8</v>
      </c>
      <c r="J143" s="14">
        <f>IF(5 = Q143, AC143 * -1, AC143)</f>
        <v>0</v>
      </c>
      <c r="K143" s="14">
        <f>IF(5 = Q143, AD143 * -1, AD143)</f>
        <v>4749.01</v>
      </c>
      <c r="L143" s="14">
        <f>IF(5 = Q143, AE143 * -1, AE143)</f>
        <v>0</v>
      </c>
      <c r="M143" s="14">
        <f>IF(5 = Q143, AF143 * -1, AF143)</f>
        <v>0</v>
      </c>
      <c r="N143" s="14">
        <f>IF(5 = Q143, AG143 * -1, AG143)</f>
        <v>0</v>
      </c>
      <c r="O143" s="14">
        <f>IF(5 = Q143, AH143 * -1, AH143)</f>
        <v>40595.18</v>
      </c>
      <c r="Q143" s="15">
        <v>5.0</v>
      </c>
      <c r="R143" s="16" t="str">
        <f t="shared" ref="R143:T143" si="230">R142</f>
        <v>Loft Vue</v>
      </c>
      <c r="S143" s="16" t="str">
        <f t="shared" si="230"/>
        <v/>
      </c>
      <c r="T143" s="15" t="str">
        <f t="shared" si="230"/>
        <v/>
      </c>
      <c r="U143" s="17">
        <f t="shared" ref="U143:AH143" si="231">SUM(U141:U142)</f>
        <v>-4224.29</v>
      </c>
      <c r="V143" s="17">
        <f t="shared" si="231"/>
        <v>-4313.84</v>
      </c>
      <c r="W143" s="17">
        <f t="shared" si="231"/>
        <v>-4189.16</v>
      </c>
      <c r="X143" s="17">
        <f t="shared" si="231"/>
        <v>-4274.81</v>
      </c>
      <c r="Y143" s="17">
        <f t="shared" si="231"/>
        <v>-4629.24</v>
      </c>
      <c r="Z143" s="17">
        <f t="shared" si="231"/>
        <v>-4788.99</v>
      </c>
      <c r="AA143" s="17">
        <f t="shared" si="231"/>
        <v>-4658.04</v>
      </c>
      <c r="AB143" s="17">
        <f t="shared" si="231"/>
        <v>-4767.8</v>
      </c>
      <c r="AC143" s="17">
        <f t="shared" si="231"/>
        <v>0</v>
      </c>
      <c r="AD143" s="17">
        <f t="shared" si="231"/>
        <v>-4749.01</v>
      </c>
      <c r="AE143" s="17">
        <f t="shared" si="231"/>
        <v>0</v>
      </c>
      <c r="AF143" s="17">
        <f t="shared" si="231"/>
        <v>0</v>
      </c>
      <c r="AG143" s="17">
        <f t="shared" si="231"/>
        <v>0</v>
      </c>
      <c r="AH143" s="17">
        <f t="shared" si="231"/>
        <v>-40595.18</v>
      </c>
    </row>
    <row r="144" ht="15.75" customHeight="1"/>
    <row r="145" ht="15.75" customHeight="1">
      <c r="A145" s="7" t="s">
        <v>142</v>
      </c>
    </row>
    <row r="146" ht="15.75" customHeight="1">
      <c r="A146" s="8" t="s">
        <v>143</v>
      </c>
      <c r="B146" s="9">
        <v>0.0</v>
      </c>
      <c r="C146" s="9">
        <v>0.0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>
        <v>0.0</v>
      </c>
      <c r="J146" s="9">
        <v>0.0</v>
      </c>
      <c r="K146" s="9">
        <v>35.0</v>
      </c>
      <c r="L146" s="9">
        <v>0.0</v>
      </c>
      <c r="M146" s="9">
        <v>0.0</v>
      </c>
      <c r="N146" s="9">
        <v>0.0</v>
      </c>
      <c r="O146" s="9">
        <v>35.0</v>
      </c>
      <c r="Q146" s="10">
        <v>5.0</v>
      </c>
      <c r="R146" s="8" t="s">
        <v>1</v>
      </c>
      <c r="U146" s="11">
        <f t="shared" ref="U146:U147" si="232">IF(5 = Q146, B146 * -1, B146)</f>
        <v>0</v>
      </c>
      <c r="V146" s="11">
        <f t="shared" ref="V146:V147" si="233">IF(5 = Q146, C146 * -1, C146)</f>
        <v>0</v>
      </c>
      <c r="W146" s="11">
        <f t="shared" ref="W146:W147" si="234">IF(5 = Q146, D146 * -1, D146)</f>
        <v>0</v>
      </c>
      <c r="X146" s="11">
        <f t="shared" ref="X146:X147" si="235">IF(5 = Q146, E146 * -1, E146)</f>
        <v>0</v>
      </c>
      <c r="Y146" s="11">
        <f t="shared" ref="Y146:Y147" si="236">IF(5 = Q146, F146 * -1, F146)</f>
        <v>0</v>
      </c>
      <c r="Z146" s="11">
        <f t="shared" ref="Z146:Z147" si="237">IF(5 = Q146, G146 * -1, G146)</f>
        <v>0</v>
      </c>
      <c r="AA146" s="11">
        <f t="shared" ref="AA146:AA147" si="238">IF(5 = Q146, H146 * -1, H146)</f>
        <v>0</v>
      </c>
      <c r="AB146" s="11">
        <f t="shared" ref="AB146:AB147" si="239">IF(5 = Q146, I146 * -1, I146)</f>
        <v>0</v>
      </c>
      <c r="AC146" s="11">
        <f t="shared" ref="AC146:AC147" si="240">IF(5 = Q146, J146 * -1, J146)</f>
        <v>0</v>
      </c>
      <c r="AD146" s="11">
        <f t="shared" ref="AD146:AD147" si="241">IF(5 = Q146, K146 * -1, K146)</f>
        <v>-35</v>
      </c>
      <c r="AE146" s="11">
        <f t="shared" ref="AE146:AE147" si="242">IF(5 = Q146, L146 * -1, L146)</f>
        <v>0</v>
      </c>
      <c r="AF146" s="11">
        <f t="shared" ref="AF146:AF147" si="243">IF(5 = Q146, M146 * -1, M146)</f>
        <v>0</v>
      </c>
      <c r="AG146" s="11">
        <f t="shared" ref="AG146:AG147" si="244">IF(5 = Q146, N146 * -1, N146)</f>
        <v>0</v>
      </c>
      <c r="AH146" s="11">
        <f t="shared" ref="AH146:AH147" si="245">IF(5 = Q146, O146 * -1, O146)</f>
        <v>-35</v>
      </c>
    </row>
    <row r="147" ht="15.75" customHeight="1">
      <c r="A147" s="8" t="s">
        <v>144</v>
      </c>
      <c r="B147" s="9">
        <v>305.58</v>
      </c>
      <c r="C147" s="9">
        <v>0.0</v>
      </c>
      <c r="D147" s="9">
        <v>0.0</v>
      </c>
      <c r="E147" s="9">
        <v>3000.0</v>
      </c>
      <c r="F147" s="9">
        <v>0.0</v>
      </c>
      <c r="G147" s="9">
        <v>5275.58</v>
      </c>
      <c r="H147" s="9">
        <v>45.0</v>
      </c>
      <c r="I147" s="9">
        <v>60144.89</v>
      </c>
      <c r="J147" s="9">
        <v>0.0</v>
      </c>
      <c r="K147" s="9">
        <v>0.0</v>
      </c>
      <c r="L147" s="9">
        <v>0.0</v>
      </c>
      <c r="M147" s="9">
        <v>10238.59</v>
      </c>
      <c r="N147" s="9">
        <v>0.0</v>
      </c>
      <c r="O147" s="9">
        <v>79009.64</v>
      </c>
      <c r="Q147" s="10">
        <v>5.0</v>
      </c>
      <c r="R147" s="8" t="s">
        <v>1</v>
      </c>
      <c r="U147" s="11">
        <f t="shared" si="232"/>
        <v>-305.58</v>
      </c>
      <c r="V147" s="11">
        <f t="shared" si="233"/>
        <v>0</v>
      </c>
      <c r="W147" s="11">
        <f t="shared" si="234"/>
        <v>0</v>
      </c>
      <c r="X147" s="11">
        <f t="shared" si="235"/>
        <v>-3000</v>
      </c>
      <c r="Y147" s="11">
        <f t="shared" si="236"/>
        <v>0</v>
      </c>
      <c r="Z147" s="11">
        <f t="shared" si="237"/>
        <v>-5275.58</v>
      </c>
      <c r="AA147" s="11">
        <f t="shared" si="238"/>
        <v>-45</v>
      </c>
      <c r="AB147" s="11">
        <f t="shared" si="239"/>
        <v>-60144.89</v>
      </c>
      <c r="AC147" s="11">
        <f t="shared" si="240"/>
        <v>0</v>
      </c>
      <c r="AD147" s="11">
        <f t="shared" si="241"/>
        <v>0</v>
      </c>
      <c r="AE147" s="11">
        <f t="shared" si="242"/>
        <v>0</v>
      </c>
      <c r="AF147" s="11">
        <f t="shared" si="243"/>
        <v>-10238.59</v>
      </c>
      <c r="AG147" s="11">
        <f t="shared" si="244"/>
        <v>0</v>
      </c>
      <c r="AH147" s="11">
        <f t="shared" si="245"/>
        <v>-79009.64</v>
      </c>
    </row>
    <row r="148" ht="15.75" customHeight="1">
      <c r="A148" s="13" t="s">
        <v>142</v>
      </c>
      <c r="B148" s="14">
        <f>IF(5 = Q148, U148 * -1, U148)</f>
        <v>305.58</v>
      </c>
      <c r="C148" s="14">
        <f>IF(5 = Q148, V148 * -1, V148)</f>
        <v>0</v>
      </c>
      <c r="D148" s="14">
        <f>IF(5 = Q148, W148 * -1, W148)</f>
        <v>0</v>
      </c>
      <c r="E148" s="14">
        <f>IF(5 = Q148, X148 * -1, X148)</f>
        <v>3000</v>
      </c>
      <c r="F148" s="14">
        <f>IF(5 = Q148, Y148 * -1, Y148)</f>
        <v>0</v>
      </c>
      <c r="G148" s="14">
        <f>IF(5 = Q148, Z148 * -1, Z148)</f>
        <v>5275.58</v>
      </c>
      <c r="H148" s="14">
        <f>IF(5 = Q148, AA148 * -1, AA148)</f>
        <v>45</v>
      </c>
      <c r="I148" s="14">
        <f>IF(5 = Q148, AB148 * -1, AB148)</f>
        <v>60144.89</v>
      </c>
      <c r="J148" s="14">
        <f>IF(5 = Q148, AC148 * -1, AC148)</f>
        <v>0</v>
      </c>
      <c r="K148" s="14">
        <f>IF(5 = Q148, AD148 * -1, AD148)</f>
        <v>35</v>
      </c>
      <c r="L148" s="14">
        <f>IF(5 = Q148, AE148 * -1, AE148)</f>
        <v>0</v>
      </c>
      <c r="M148" s="14">
        <f>IF(5 = Q148, AF148 * -1, AF148)</f>
        <v>10238.59</v>
      </c>
      <c r="N148" s="14">
        <f>IF(5 = Q148, AG148 * -1, AG148)</f>
        <v>0</v>
      </c>
      <c r="O148" s="14">
        <f>IF(5 = Q148, AH148 * -1, AH148)</f>
        <v>79044.64</v>
      </c>
      <c r="Q148" s="15">
        <v>5.0</v>
      </c>
      <c r="R148" s="16" t="str">
        <f t="shared" ref="R148:T148" si="246">R147</f>
        <v>Loft Vue</v>
      </c>
      <c r="S148" s="16" t="str">
        <f t="shared" si="246"/>
        <v/>
      </c>
      <c r="T148" s="15" t="str">
        <f t="shared" si="246"/>
        <v/>
      </c>
      <c r="U148" s="17">
        <f t="shared" ref="U148:AH148" si="247">SUM(U146:U147)</f>
        <v>-305.58</v>
      </c>
      <c r="V148" s="17">
        <f t="shared" si="247"/>
        <v>0</v>
      </c>
      <c r="W148" s="17">
        <f t="shared" si="247"/>
        <v>0</v>
      </c>
      <c r="X148" s="17">
        <f t="shared" si="247"/>
        <v>-3000</v>
      </c>
      <c r="Y148" s="17">
        <f t="shared" si="247"/>
        <v>0</v>
      </c>
      <c r="Z148" s="17">
        <f t="shared" si="247"/>
        <v>-5275.58</v>
      </c>
      <c r="AA148" s="17">
        <f t="shared" si="247"/>
        <v>-45</v>
      </c>
      <c r="AB148" s="17">
        <f t="shared" si="247"/>
        <v>-60144.89</v>
      </c>
      <c r="AC148" s="17">
        <f t="shared" si="247"/>
        <v>0</v>
      </c>
      <c r="AD148" s="17">
        <f t="shared" si="247"/>
        <v>-35</v>
      </c>
      <c r="AE148" s="17">
        <f t="shared" si="247"/>
        <v>0</v>
      </c>
      <c r="AF148" s="17">
        <f t="shared" si="247"/>
        <v>-10238.59</v>
      </c>
      <c r="AG148" s="17">
        <f t="shared" si="247"/>
        <v>0</v>
      </c>
      <c r="AH148" s="17">
        <f t="shared" si="247"/>
        <v>-79044.64</v>
      </c>
    </row>
    <row r="149" ht="15.75" customHeight="1"/>
    <row r="150" ht="15.75" customHeight="1">
      <c r="A150" s="7" t="s">
        <v>145</v>
      </c>
    </row>
    <row r="151" ht="15.75" customHeight="1">
      <c r="A151" s="8" t="s">
        <v>146</v>
      </c>
      <c r="B151" s="9">
        <v>0.0</v>
      </c>
      <c r="C151" s="9">
        <v>0.0</v>
      </c>
      <c r="D151" s="9">
        <v>0.0</v>
      </c>
      <c r="E151" s="9">
        <v>0.0</v>
      </c>
      <c r="F151" s="9">
        <v>0.0</v>
      </c>
      <c r="G151" s="9">
        <v>0.0</v>
      </c>
      <c r="H151" s="9">
        <v>0.0</v>
      </c>
      <c r="I151" s="9">
        <v>0.0</v>
      </c>
      <c r="J151" s="9">
        <v>0.0</v>
      </c>
      <c r="K151" s="9">
        <v>0.0</v>
      </c>
      <c r="L151" s="9">
        <v>519.6</v>
      </c>
      <c r="M151" s="9">
        <v>0.0</v>
      </c>
      <c r="N151" s="9">
        <v>0.0</v>
      </c>
      <c r="O151" s="9">
        <v>519.6</v>
      </c>
      <c r="Q151" s="10">
        <v>5.0</v>
      </c>
      <c r="R151" s="8" t="s">
        <v>1</v>
      </c>
      <c r="U151" s="11">
        <f t="shared" ref="U151:U156" si="248">IF(5 = Q151, B151 * -1, B151)</f>
        <v>0</v>
      </c>
      <c r="V151" s="11">
        <f t="shared" ref="V151:V156" si="249">IF(5 = Q151, C151 * -1, C151)</f>
        <v>0</v>
      </c>
      <c r="W151" s="11">
        <f t="shared" ref="W151:W156" si="250">IF(5 = Q151, D151 * -1, D151)</f>
        <v>0</v>
      </c>
      <c r="X151" s="11">
        <f t="shared" ref="X151:X156" si="251">IF(5 = Q151, E151 * -1, E151)</f>
        <v>0</v>
      </c>
      <c r="Y151" s="11">
        <f t="shared" ref="Y151:Y156" si="252">IF(5 = Q151, F151 * -1, F151)</f>
        <v>0</v>
      </c>
      <c r="Z151" s="11">
        <f t="shared" ref="Z151:Z156" si="253">IF(5 = Q151, G151 * -1, G151)</f>
        <v>0</v>
      </c>
      <c r="AA151" s="11">
        <f t="shared" ref="AA151:AA156" si="254">IF(5 = Q151, H151 * -1, H151)</f>
        <v>0</v>
      </c>
      <c r="AB151" s="11">
        <f t="shared" ref="AB151:AB156" si="255">IF(5 = Q151, I151 * -1, I151)</f>
        <v>0</v>
      </c>
      <c r="AC151" s="11">
        <f t="shared" ref="AC151:AC156" si="256">IF(5 = Q151, J151 * -1, J151)</f>
        <v>0</v>
      </c>
      <c r="AD151" s="11">
        <f t="shared" ref="AD151:AD156" si="257">IF(5 = Q151, K151 * -1, K151)</f>
        <v>0</v>
      </c>
      <c r="AE151" s="11">
        <f t="shared" ref="AE151:AE156" si="258">IF(5 = Q151, L151 * -1, L151)</f>
        <v>-519.6</v>
      </c>
      <c r="AF151" s="11">
        <f t="shared" ref="AF151:AF156" si="259">IF(5 = Q151, M151 * -1, M151)</f>
        <v>0</v>
      </c>
      <c r="AG151" s="11">
        <f t="shared" ref="AG151:AG156" si="260">IF(5 = Q151, N151 * -1, N151)</f>
        <v>0</v>
      </c>
      <c r="AH151" s="11">
        <f t="shared" ref="AH151:AH156" si="261">IF(5 = Q151, O151 * -1, O151)</f>
        <v>-519.6</v>
      </c>
    </row>
    <row r="152" ht="15.75" customHeight="1">
      <c r="A152" s="8" t="s">
        <v>147</v>
      </c>
      <c r="B152" s="9">
        <v>-2677.03</v>
      </c>
      <c r="C152" s="9">
        <v>0.0</v>
      </c>
      <c r="D152" s="9">
        <v>-15140.0</v>
      </c>
      <c r="E152" s="9">
        <v>0.0</v>
      </c>
      <c r="F152" s="9">
        <v>5048.96</v>
      </c>
      <c r="G152" s="9">
        <v>0.0</v>
      </c>
      <c r="H152" s="9">
        <v>0.0</v>
      </c>
      <c r="I152" s="9">
        <v>0.0</v>
      </c>
      <c r="J152" s="9">
        <v>0.0</v>
      </c>
      <c r="K152" s="9">
        <v>0.0</v>
      </c>
      <c r="L152" s="9">
        <v>10153.85</v>
      </c>
      <c r="M152" s="9">
        <v>-10153.85</v>
      </c>
      <c r="N152" s="9">
        <v>0.0</v>
      </c>
      <c r="O152" s="9">
        <v>-12768.07</v>
      </c>
      <c r="Q152" s="10">
        <v>5.0</v>
      </c>
      <c r="R152" s="8" t="s">
        <v>1</v>
      </c>
      <c r="U152" s="11">
        <f t="shared" si="248"/>
        <v>2677.03</v>
      </c>
      <c r="V152" s="11">
        <f t="shared" si="249"/>
        <v>0</v>
      </c>
      <c r="W152" s="11">
        <f t="shared" si="250"/>
        <v>15140</v>
      </c>
      <c r="X152" s="11">
        <f t="shared" si="251"/>
        <v>0</v>
      </c>
      <c r="Y152" s="11">
        <f t="shared" si="252"/>
        <v>-5048.96</v>
      </c>
      <c r="Z152" s="11">
        <f t="shared" si="253"/>
        <v>0</v>
      </c>
      <c r="AA152" s="11">
        <f t="shared" si="254"/>
        <v>0</v>
      </c>
      <c r="AB152" s="11">
        <f t="shared" si="255"/>
        <v>0</v>
      </c>
      <c r="AC152" s="11">
        <f t="shared" si="256"/>
        <v>0</v>
      </c>
      <c r="AD152" s="11">
        <f t="shared" si="257"/>
        <v>0</v>
      </c>
      <c r="AE152" s="11">
        <f t="shared" si="258"/>
        <v>-10153.85</v>
      </c>
      <c r="AF152" s="11">
        <f t="shared" si="259"/>
        <v>10153.85</v>
      </c>
      <c r="AG152" s="11">
        <f t="shared" si="260"/>
        <v>0</v>
      </c>
      <c r="AH152" s="11">
        <f t="shared" si="261"/>
        <v>12768.07</v>
      </c>
    </row>
    <row r="153" ht="15.75" customHeight="1">
      <c r="A153" s="8" t="s">
        <v>148</v>
      </c>
      <c r="B153" s="9">
        <v>21390.2</v>
      </c>
      <c r="C153" s="9">
        <v>21389.12</v>
      </c>
      <c r="D153" s="9">
        <v>-17779.32</v>
      </c>
      <c r="E153" s="9">
        <v>0.0</v>
      </c>
      <c r="F153" s="9">
        <v>0.0</v>
      </c>
      <c r="G153" s="9">
        <v>0.0</v>
      </c>
      <c r="H153" s="9">
        <v>0.0</v>
      </c>
      <c r="I153" s="9">
        <v>0.0</v>
      </c>
      <c r="J153" s="9">
        <v>0.0</v>
      </c>
      <c r="K153" s="9">
        <v>0.0</v>
      </c>
      <c r="L153" s="9">
        <v>0.0</v>
      </c>
      <c r="M153" s="9">
        <v>0.0</v>
      </c>
      <c r="N153" s="9">
        <v>0.0</v>
      </c>
      <c r="O153" s="9">
        <v>25000.0</v>
      </c>
      <c r="Q153" s="10">
        <v>5.0</v>
      </c>
      <c r="R153" s="8" t="s">
        <v>1</v>
      </c>
      <c r="U153" s="11">
        <f t="shared" si="248"/>
        <v>-21390.2</v>
      </c>
      <c r="V153" s="11">
        <f t="shared" si="249"/>
        <v>-21389.12</v>
      </c>
      <c r="W153" s="11">
        <f t="shared" si="250"/>
        <v>17779.32</v>
      </c>
      <c r="X153" s="11">
        <f t="shared" si="251"/>
        <v>0</v>
      </c>
      <c r="Y153" s="11">
        <f t="shared" si="252"/>
        <v>0</v>
      </c>
      <c r="Z153" s="11">
        <f t="shared" si="253"/>
        <v>0</v>
      </c>
      <c r="AA153" s="11">
        <f t="shared" si="254"/>
        <v>0</v>
      </c>
      <c r="AB153" s="11">
        <f t="shared" si="255"/>
        <v>0</v>
      </c>
      <c r="AC153" s="11">
        <f t="shared" si="256"/>
        <v>0</v>
      </c>
      <c r="AD153" s="11">
        <f t="shared" si="257"/>
        <v>0</v>
      </c>
      <c r="AE153" s="11">
        <f t="shared" si="258"/>
        <v>0</v>
      </c>
      <c r="AF153" s="11">
        <f t="shared" si="259"/>
        <v>0</v>
      </c>
      <c r="AG153" s="11">
        <f t="shared" si="260"/>
        <v>0</v>
      </c>
      <c r="AH153" s="11">
        <f t="shared" si="261"/>
        <v>-25000</v>
      </c>
    </row>
    <row r="154" ht="15.75" customHeight="1">
      <c r="A154" s="8" t="s">
        <v>149</v>
      </c>
      <c r="B154" s="9">
        <v>1016.7</v>
      </c>
      <c r="C154" s="9">
        <v>5030.56</v>
      </c>
      <c r="D154" s="9">
        <v>0.0</v>
      </c>
      <c r="E154" s="9">
        <v>0.0</v>
      </c>
      <c r="F154" s="9">
        <v>-15909.79</v>
      </c>
      <c r="G154" s="9">
        <v>4204.61</v>
      </c>
      <c r="H154" s="9">
        <v>-255.78</v>
      </c>
      <c r="I154" s="9">
        <v>5352.34</v>
      </c>
      <c r="J154" s="9">
        <v>0.0</v>
      </c>
      <c r="K154" s="9">
        <v>0.0</v>
      </c>
      <c r="L154" s="9">
        <v>0.0</v>
      </c>
      <c r="M154" s="9">
        <v>0.0</v>
      </c>
      <c r="N154" s="9">
        <v>0.0</v>
      </c>
      <c r="O154" s="9">
        <v>-561.36</v>
      </c>
      <c r="Q154" s="10">
        <v>5.0</v>
      </c>
      <c r="R154" s="8" t="s">
        <v>1</v>
      </c>
      <c r="U154" s="11">
        <f t="shared" si="248"/>
        <v>-1016.7</v>
      </c>
      <c r="V154" s="11">
        <f t="shared" si="249"/>
        <v>-5030.56</v>
      </c>
      <c r="W154" s="11">
        <f t="shared" si="250"/>
        <v>0</v>
      </c>
      <c r="X154" s="11">
        <f t="shared" si="251"/>
        <v>0</v>
      </c>
      <c r="Y154" s="11">
        <f t="shared" si="252"/>
        <v>15909.79</v>
      </c>
      <c r="Z154" s="11">
        <f t="shared" si="253"/>
        <v>-4204.61</v>
      </c>
      <c r="AA154" s="11">
        <f t="shared" si="254"/>
        <v>255.78</v>
      </c>
      <c r="AB154" s="11">
        <f t="shared" si="255"/>
        <v>-5352.34</v>
      </c>
      <c r="AC154" s="11">
        <f t="shared" si="256"/>
        <v>0</v>
      </c>
      <c r="AD154" s="11">
        <f t="shared" si="257"/>
        <v>0</v>
      </c>
      <c r="AE154" s="11">
        <f t="shared" si="258"/>
        <v>0</v>
      </c>
      <c r="AF154" s="11">
        <f t="shared" si="259"/>
        <v>0</v>
      </c>
      <c r="AG154" s="11">
        <f t="shared" si="260"/>
        <v>0</v>
      </c>
      <c r="AH154" s="11">
        <f t="shared" si="261"/>
        <v>561.36</v>
      </c>
    </row>
    <row r="155" ht="15.75" customHeight="1">
      <c r="A155" s="8" t="s">
        <v>150</v>
      </c>
      <c r="B155" s="9">
        <v>0.0</v>
      </c>
      <c r="C155" s="9">
        <v>0.0</v>
      </c>
      <c r="D155" s="9">
        <v>454.65</v>
      </c>
      <c r="E155" s="9">
        <v>0.0</v>
      </c>
      <c r="F155" s="9">
        <v>1026.21</v>
      </c>
      <c r="G155" s="9">
        <v>0.0</v>
      </c>
      <c r="H155" s="9">
        <v>0.0</v>
      </c>
      <c r="I155" s="9">
        <v>394.13</v>
      </c>
      <c r="J155" s="9">
        <v>0.0</v>
      </c>
      <c r="K155" s="9">
        <v>0.0</v>
      </c>
      <c r="L155" s="9">
        <v>0.0</v>
      </c>
      <c r="M155" s="9">
        <v>5185.57</v>
      </c>
      <c r="N155" s="9">
        <v>0.0</v>
      </c>
      <c r="O155" s="9">
        <v>7060.56</v>
      </c>
      <c r="Q155" s="10">
        <v>5.0</v>
      </c>
      <c r="R155" s="8" t="s">
        <v>1</v>
      </c>
      <c r="U155" s="11">
        <f t="shared" si="248"/>
        <v>0</v>
      </c>
      <c r="V155" s="11">
        <f t="shared" si="249"/>
        <v>0</v>
      </c>
      <c r="W155" s="11">
        <f t="shared" si="250"/>
        <v>-454.65</v>
      </c>
      <c r="X155" s="11">
        <f t="shared" si="251"/>
        <v>0</v>
      </c>
      <c r="Y155" s="11">
        <f t="shared" si="252"/>
        <v>-1026.21</v>
      </c>
      <c r="Z155" s="11">
        <f t="shared" si="253"/>
        <v>0</v>
      </c>
      <c r="AA155" s="11">
        <f t="shared" si="254"/>
        <v>0</v>
      </c>
      <c r="AB155" s="11">
        <f t="shared" si="255"/>
        <v>-394.13</v>
      </c>
      <c r="AC155" s="11">
        <f t="shared" si="256"/>
        <v>0</v>
      </c>
      <c r="AD155" s="11">
        <f t="shared" si="257"/>
        <v>0</v>
      </c>
      <c r="AE155" s="11">
        <f t="shared" si="258"/>
        <v>0</v>
      </c>
      <c r="AF155" s="11">
        <f t="shared" si="259"/>
        <v>-5185.57</v>
      </c>
      <c r="AG155" s="11">
        <f t="shared" si="260"/>
        <v>0</v>
      </c>
      <c r="AH155" s="11">
        <f t="shared" si="261"/>
        <v>-7060.56</v>
      </c>
    </row>
    <row r="156" ht="15.75" customHeight="1">
      <c r="A156" s="8" t="s">
        <v>151</v>
      </c>
      <c r="B156" s="9">
        <v>0.0</v>
      </c>
      <c r="C156" s="9">
        <v>0.0</v>
      </c>
      <c r="D156" s="9">
        <v>802.84</v>
      </c>
      <c r="E156" s="9">
        <v>0.0</v>
      </c>
      <c r="F156" s="9">
        <v>0.0</v>
      </c>
      <c r="G156" s="9">
        <v>0.0</v>
      </c>
      <c r="H156" s="9">
        <v>0.0</v>
      </c>
      <c r="I156" s="9">
        <v>0.0</v>
      </c>
      <c r="J156" s="9">
        <v>0.0</v>
      </c>
      <c r="K156" s="9">
        <v>0.0</v>
      </c>
      <c r="L156" s="9">
        <v>0.0</v>
      </c>
      <c r="M156" s="9">
        <v>0.0</v>
      </c>
      <c r="N156" s="9">
        <v>0.0</v>
      </c>
      <c r="O156" s="9">
        <v>802.84</v>
      </c>
      <c r="Q156" s="10">
        <v>5.0</v>
      </c>
      <c r="R156" s="8" t="s">
        <v>1</v>
      </c>
      <c r="U156" s="11">
        <f t="shared" si="248"/>
        <v>0</v>
      </c>
      <c r="V156" s="11">
        <f t="shared" si="249"/>
        <v>0</v>
      </c>
      <c r="W156" s="11">
        <f t="shared" si="250"/>
        <v>-802.84</v>
      </c>
      <c r="X156" s="11">
        <f t="shared" si="251"/>
        <v>0</v>
      </c>
      <c r="Y156" s="11">
        <f t="shared" si="252"/>
        <v>0</v>
      </c>
      <c r="Z156" s="11">
        <f t="shared" si="253"/>
        <v>0</v>
      </c>
      <c r="AA156" s="11">
        <f t="shared" si="254"/>
        <v>0</v>
      </c>
      <c r="AB156" s="11">
        <f t="shared" si="255"/>
        <v>0</v>
      </c>
      <c r="AC156" s="11">
        <f t="shared" si="256"/>
        <v>0</v>
      </c>
      <c r="AD156" s="11">
        <f t="shared" si="257"/>
        <v>0</v>
      </c>
      <c r="AE156" s="11">
        <f t="shared" si="258"/>
        <v>0</v>
      </c>
      <c r="AF156" s="11">
        <f t="shared" si="259"/>
        <v>0</v>
      </c>
      <c r="AG156" s="11">
        <f t="shared" si="260"/>
        <v>0</v>
      </c>
      <c r="AH156" s="11">
        <f t="shared" si="261"/>
        <v>-802.84</v>
      </c>
    </row>
    <row r="157" ht="15.75" customHeight="1">
      <c r="A157" s="13" t="s">
        <v>145</v>
      </c>
      <c r="B157" s="14">
        <f>IF(5 = Q157, U157 * -1, U157)</f>
        <v>19729.87</v>
      </c>
      <c r="C157" s="14">
        <f>IF(5 = Q157, V157 * -1, V157)</f>
        <v>26419.68</v>
      </c>
      <c r="D157" s="14">
        <f>IF(5 = Q157, W157 * -1, W157)</f>
        <v>-31661.83</v>
      </c>
      <c r="E157" s="14">
        <f>IF(5 = Q157, X157 * -1, X157)</f>
        <v>0</v>
      </c>
      <c r="F157" s="14">
        <f>IF(5 = Q157, Y157 * -1, Y157)</f>
        <v>-9834.62</v>
      </c>
      <c r="G157" s="14">
        <f>IF(5 = Q157, Z157 * -1, Z157)</f>
        <v>4204.61</v>
      </c>
      <c r="H157" s="14">
        <f>IF(5 = Q157, AA157 * -1, AA157)</f>
        <v>-255.78</v>
      </c>
      <c r="I157" s="14">
        <f>IF(5 = Q157, AB157 * -1, AB157)</f>
        <v>5746.47</v>
      </c>
      <c r="J157" s="14">
        <f>IF(5 = Q157, AC157 * -1, AC157)</f>
        <v>0</v>
      </c>
      <c r="K157" s="14">
        <f>IF(5 = Q157, AD157 * -1, AD157)</f>
        <v>0</v>
      </c>
      <c r="L157" s="14">
        <f>IF(5 = Q157, AE157 * -1, AE157)</f>
        <v>10673.45</v>
      </c>
      <c r="M157" s="14">
        <f>IF(5 = Q157, AF157 * -1, AF157)</f>
        <v>-4968.28</v>
      </c>
      <c r="N157" s="14">
        <f>IF(5 = Q157, AG157 * -1, AG157)</f>
        <v>0</v>
      </c>
      <c r="O157" s="14">
        <f>IF(5 = Q157, AH157 * -1, AH157)</f>
        <v>20053.57</v>
      </c>
      <c r="Q157" s="15">
        <v>5.0</v>
      </c>
      <c r="R157" s="16" t="str">
        <f t="shared" ref="R157:T157" si="262">R156</f>
        <v>Loft Vue</v>
      </c>
      <c r="S157" s="16" t="str">
        <f t="shared" si="262"/>
        <v/>
      </c>
      <c r="T157" s="15" t="str">
        <f t="shared" si="262"/>
        <v/>
      </c>
      <c r="U157" s="17">
        <f t="shared" ref="U157:AH157" si="263">SUM(U151:U156)</f>
        <v>-19729.87</v>
      </c>
      <c r="V157" s="17">
        <f t="shared" si="263"/>
        <v>-26419.68</v>
      </c>
      <c r="W157" s="17">
        <f t="shared" si="263"/>
        <v>31661.83</v>
      </c>
      <c r="X157" s="17">
        <f t="shared" si="263"/>
        <v>0</v>
      </c>
      <c r="Y157" s="17">
        <f t="shared" si="263"/>
        <v>9834.62</v>
      </c>
      <c r="Z157" s="17">
        <f t="shared" si="263"/>
        <v>-4204.61</v>
      </c>
      <c r="AA157" s="17">
        <f t="shared" si="263"/>
        <v>255.78</v>
      </c>
      <c r="AB157" s="17">
        <f t="shared" si="263"/>
        <v>-5746.47</v>
      </c>
      <c r="AC157" s="17">
        <f t="shared" si="263"/>
        <v>0</v>
      </c>
      <c r="AD157" s="17">
        <f t="shared" si="263"/>
        <v>0</v>
      </c>
      <c r="AE157" s="17">
        <f t="shared" si="263"/>
        <v>-10673.45</v>
      </c>
      <c r="AF157" s="17">
        <f t="shared" si="263"/>
        <v>4968.28</v>
      </c>
      <c r="AG157" s="17">
        <f t="shared" si="263"/>
        <v>0</v>
      </c>
      <c r="AH157" s="17">
        <f t="shared" si="263"/>
        <v>-20053.57</v>
      </c>
    </row>
    <row r="158" ht="15.75" customHeight="1"/>
    <row r="159" ht="15.75" customHeight="1">
      <c r="A159" s="7" t="s">
        <v>152</v>
      </c>
    </row>
    <row r="160" ht="15.75" customHeight="1">
      <c r="A160" s="8" t="s">
        <v>153</v>
      </c>
      <c r="B160" s="9">
        <v>50204.57</v>
      </c>
      <c r="C160" s="9">
        <v>50204.57</v>
      </c>
      <c r="D160" s="9">
        <v>50204.57</v>
      </c>
      <c r="E160" s="9">
        <v>50204.57</v>
      </c>
      <c r="F160" s="9">
        <v>50204.57</v>
      </c>
      <c r="G160" s="9">
        <v>50204.57</v>
      </c>
      <c r="H160" s="9">
        <v>50204.57</v>
      </c>
      <c r="I160" s="9">
        <v>0.0</v>
      </c>
      <c r="J160" s="9">
        <v>0.0</v>
      </c>
      <c r="K160" s="9">
        <v>0.0</v>
      </c>
      <c r="L160" s="9">
        <v>0.0</v>
      </c>
      <c r="M160" s="9">
        <v>0.0</v>
      </c>
      <c r="N160" s="9">
        <v>0.0</v>
      </c>
      <c r="O160" s="9">
        <v>351431.99</v>
      </c>
      <c r="Q160" s="10">
        <v>5.0</v>
      </c>
      <c r="R160" s="8" t="s">
        <v>1</v>
      </c>
      <c r="U160" s="11">
        <f t="shared" ref="U160:U163" si="264">IF(5 = Q160, B160 * -1, B160)</f>
        <v>-50204.57</v>
      </c>
      <c r="V160" s="11">
        <f t="shared" ref="V160:V163" si="265">IF(5 = Q160, C160 * -1, C160)</f>
        <v>-50204.57</v>
      </c>
      <c r="W160" s="11">
        <f t="shared" ref="W160:W163" si="266">IF(5 = Q160, D160 * -1, D160)</f>
        <v>-50204.57</v>
      </c>
      <c r="X160" s="11">
        <f t="shared" ref="X160:X163" si="267">IF(5 = Q160, E160 * -1, E160)</f>
        <v>-50204.57</v>
      </c>
      <c r="Y160" s="11">
        <f t="shared" ref="Y160:Y163" si="268">IF(5 = Q160, F160 * -1, F160)</f>
        <v>-50204.57</v>
      </c>
      <c r="Z160" s="11">
        <f t="shared" ref="Z160:Z163" si="269">IF(5 = Q160, G160 * -1, G160)</f>
        <v>-50204.57</v>
      </c>
      <c r="AA160" s="11">
        <f t="shared" ref="AA160:AA163" si="270">IF(5 = Q160, H160 * -1, H160)</f>
        <v>-50204.57</v>
      </c>
      <c r="AB160" s="11">
        <f t="shared" ref="AB160:AB163" si="271">IF(5 = Q160, I160 * -1, I160)</f>
        <v>0</v>
      </c>
      <c r="AC160" s="11">
        <f t="shared" ref="AC160:AC163" si="272">IF(5 = Q160, J160 * -1, J160)</f>
        <v>0</v>
      </c>
      <c r="AD160" s="11">
        <f t="shared" ref="AD160:AD163" si="273">IF(5 = Q160, K160 * -1, K160)</f>
        <v>0</v>
      </c>
      <c r="AE160" s="11">
        <f t="shared" ref="AE160:AE163" si="274">IF(5 = Q160, L160 * -1, L160)</f>
        <v>0</v>
      </c>
      <c r="AF160" s="11">
        <f t="shared" ref="AF160:AF163" si="275">IF(5 = Q160, M160 * -1, M160)</f>
        <v>0</v>
      </c>
      <c r="AG160" s="11">
        <f t="shared" ref="AG160:AG163" si="276">IF(5 = Q160, N160 * -1, N160)</f>
        <v>0</v>
      </c>
      <c r="AH160" s="11">
        <f t="shared" ref="AH160:AH163" si="277">IF(5 = Q160, O160 * -1, O160)</f>
        <v>-351431.99</v>
      </c>
    </row>
    <row r="161" ht="15.75" customHeight="1">
      <c r="A161" s="8" t="s">
        <v>154</v>
      </c>
      <c r="B161" s="9">
        <v>76726.36</v>
      </c>
      <c r="C161" s="9">
        <v>78368.18</v>
      </c>
      <c r="D161" s="9">
        <v>76726.36</v>
      </c>
      <c r="E161" s="9">
        <v>76726.36</v>
      </c>
      <c r="F161" s="9">
        <v>76726.36</v>
      </c>
      <c r="G161" s="9">
        <v>76726.36</v>
      </c>
      <c r="H161" s="9">
        <v>76726.36</v>
      </c>
      <c r="I161" s="9">
        <v>0.0</v>
      </c>
      <c r="J161" s="9">
        <v>0.0</v>
      </c>
      <c r="K161" s="9">
        <v>0.0</v>
      </c>
      <c r="L161" s="9">
        <v>0.0</v>
      </c>
      <c r="M161" s="9">
        <v>0.0</v>
      </c>
      <c r="N161" s="9">
        <v>0.0</v>
      </c>
      <c r="O161" s="9">
        <v>538726.34</v>
      </c>
      <c r="Q161" s="10">
        <v>5.0</v>
      </c>
      <c r="R161" s="8" t="s">
        <v>1</v>
      </c>
      <c r="U161" s="11">
        <f t="shared" si="264"/>
        <v>-76726.36</v>
      </c>
      <c r="V161" s="11">
        <f t="shared" si="265"/>
        <v>-78368.18</v>
      </c>
      <c r="W161" s="11">
        <f t="shared" si="266"/>
        <v>-76726.36</v>
      </c>
      <c r="X161" s="11">
        <f t="shared" si="267"/>
        <v>-76726.36</v>
      </c>
      <c r="Y161" s="11">
        <f t="shared" si="268"/>
        <v>-76726.36</v>
      </c>
      <c r="Z161" s="11">
        <f t="shared" si="269"/>
        <v>-76726.36</v>
      </c>
      <c r="AA161" s="11">
        <f t="shared" si="270"/>
        <v>-76726.36</v>
      </c>
      <c r="AB161" s="11">
        <f t="shared" si="271"/>
        <v>0</v>
      </c>
      <c r="AC161" s="11">
        <f t="shared" si="272"/>
        <v>0</v>
      </c>
      <c r="AD161" s="11">
        <f t="shared" si="273"/>
        <v>0</v>
      </c>
      <c r="AE161" s="11">
        <f t="shared" si="274"/>
        <v>0</v>
      </c>
      <c r="AF161" s="11">
        <f t="shared" si="275"/>
        <v>0</v>
      </c>
      <c r="AG161" s="11">
        <f t="shared" si="276"/>
        <v>0</v>
      </c>
      <c r="AH161" s="11">
        <f t="shared" si="277"/>
        <v>-538726.34</v>
      </c>
    </row>
    <row r="162" ht="15.75" customHeight="1">
      <c r="A162" s="8" t="s">
        <v>155</v>
      </c>
      <c r="B162" s="9">
        <v>2358.14</v>
      </c>
      <c r="C162" s="9">
        <v>2358.14</v>
      </c>
      <c r="D162" s="9">
        <v>2358.14</v>
      </c>
      <c r="E162" s="9">
        <v>2358.14</v>
      </c>
      <c r="F162" s="9">
        <v>2358.14</v>
      </c>
      <c r="G162" s="9">
        <v>2358.14</v>
      </c>
      <c r="H162" s="9">
        <v>2358.14</v>
      </c>
      <c r="I162" s="9">
        <v>0.0</v>
      </c>
      <c r="J162" s="9">
        <v>0.0</v>
      </c>
      <c r="K162" s="9">
        <v>0.0</v>
      </c>
      <c r="L162" s="9">
        <v>0.0</v>
      </c>
      <c r="M162" s="9">
        <v>0.0</v>
      </c>
      <c r="N162" s="9">
        <v>0.0</v>
      </c>
      <c r="O162" s="9">
        <v>16506.98</v>
      </c>
      <c r="Q162" s="10">
        <v>5.0</v>
      </c>
      <c r="R162" s="8" t="s">
        <v>1</v>
      </c>
      <c r="U162" s="11">
        <f t="shared" si="264"/>
        <v>-2358.14</v>
      </c>
      <c r="V162" s="11">
        <f t="shared" si="265"/>
        <v>-2358.14</v>
      </c>
      <c r="W162" s="11">
        <f t="shared" si="266"/>
        <v>-2358.14</v>
      </c>
      <c r="X162" s="11">
        <f t="shared" si="267"/>
        <v>-2358.14</v>
      </c>
      <c r="Y162" s="11">
        <f t="shared" si="268"/>
        <v>-2358.14</v>
      </c>
      <c r="Z162" s="11">
        <f t="shared" si="269"/>
        <v>-2358.14</v>
      </c>
      <c r="AA162" s="11">
        <f t="shared" si="270"/>
        <v>-2358.14</v>
      </c>
      <c r="AB162" s="11">
        <f t="shared" si="271"/>
        <v>0</v>
      </c>
      <c r="AC162" s="11">
        <f t="shared" si="272"/>
        <v>0</v>
      </c>
      <c r="AD162" s="11">
        <f t="shared" si="273"/>
        <v>0</v>
      </c>
      <c r="AE162" s="11">
        <f t="shared" si="274"/>
        <v>0</v>
      </c>
      <c r="AF162" s="11">
        <f t="shared" si="275"/>
        <v>0</v>
      </c>
      <c r="AG162" s="11">
        <f t="shared" si="276"/>
        <v>0</v>
      </c>
      <c r="AH162" s="11">
        <f t="shared" si="277"/>
        <v>-16506.98</v>
      </c>
    </row>
    <row r="163" ht="15.75" customHeight="1">
      <c r="A163" s="8" t="s">
        <v>156</v>
      </c>
      <c r="B163" s="9">
        <v>-41489.83</v>
      </c>
      <c r="C163" s="9">
        <v>-41489.83</v>
      </c>
      <c r="D163" s="9">
        <v>-41489.83</v>
      </c>
      <c r="E163" s="9">
        <v>-41489.83</v>
      </c>
      <c r="F163" s="9">
        <v>-41489.83</v>
      </c>
      <c r="G163" s="9">
        <v>-41489.83</v>
      </c>
      <c r="H163" s="9">
        <v>-41489.83</v>
      </c>
      <c r="I163" s="9">
        <v>0.0</v>
      </c>
      <c r="J163" s="9">
        <v>0.0</v>
      </c>
      <c r="K163" s="9">
        <v>0.0</v>
      </c>
      <c r="L163" s="9">
        <v>0.0</v>
      </c>
      <c r="M163" s="9">
        <v>0.0</v>
      </c>
      <c r="N163" s="9">
        <v>0.0</v>
      </c>
      <c r="O163" s="9">
        <v>-290428.81</v>
      </c>
      <c r="Q163" s="10">
        <v>5.0</v>
      </c>
      <c r="R163" s="8" t="s">
        <v>1</v>
      </c>
      <c r="U163" s="11">
        <f t="shared" si="264"/>
        <v>41489.83</v>
      </c>
      <c r="V163" s="11">
        <f t="shared" si="265"/>
        <v>41489.83</v>
      </c>
      <c r="W163" s="11">
        <f t="shared" si="266"/>
        <v>41489.83</v>
      </c>
      <c r="X163" s="11">
        <f t="shared" si="267"/>
        <v>41489.83</v>
      </c>
      <c r="Y163" s="11">
        <f t="shared" si="268"/>
        <v>41489.83</v>
      </c>
      <c r="Z163" s="11">
        <f t="shared" si="269"/>
        <v>41489.83</v>
      </c>
      <c r="AA163" s="11">
        <f t="shared" si="270"/>
        <v>41489.83</v>
      </c>
      <c r="AB163" s="11">
        <f t="shared" si="271"/>
        <v>0</v>
      </c>
      <c r="AC163" s="11">
        <f t="shared" si="272"/>
        <v>0</v>
      </c>
      <c r="AD163" s="11">
        <f t="shared" si="273"/>
        <v>0</v>
      </c>
      <c r="AE163" s="11">
        <f t="shared" si="274"/>
        <v>0</v>
      </c>
      <c r="AF163" s="11">
        <f t="shared" si="275"/>
        <v>0</v>
      </c>
      <c r="AG163" s="11">
        <f t="shared" si="276"/>
        <v>0</v>
      </c>
      <c r="AH163" s="11">
        <f t="shared" si="277"/>
        <v>290428.81</v>
      </c>
    </row>
    <row r="164" ht="15.75" customHeight="1">
      <c r="A164" s="13" t="s">
        <v>152</v>
      </c>
      <c r="B164" s="14">
        <f>IF(5 = Q164, U164 * -1, U164)</f>
        <v>87799.24</v>
      </c>
      <c r="C164" s="14">
        <f>IF(5 = Q164, V164 * -1, V164)</f>
        <v>89441.06</v>
      </c>
      <c r="D164" s="14">
        <f>IF(5 = Q164, W164 * -1, W164)</f>
        <v>87799.24</v>
      </c>
      <c r="E164" s="14">
        <f>IF(5 = Q164, X164 * -1, X164)</f>
        <v>87799.24</v>
      </c>
      <c r="F164" s="14">
        <f>IF(5 = Q164, Y164 * -1, Y164)</f>
        <v>87799.24</v>
      </c>
      <c r="G164" s="14">
        <f>IF(5 = Q164, Z164 * -1, Z164)</f>
        <v>87799.24</v>
      </c>
      <c r="H164" s="14">
        <f>IF(5 = Q164, AA164 * -1, AA164)</f>
        <v>87799.24</v>
      </c>
      <c r="I164" s="14">
        <f>IF(5 = Q164, AB164 * -1, AB164)</f>
        <v>0</v>
      </c>
      <c r="J164" s="14">
        <f>IF(5 = Q164, AC164 * -1, AC164)</f>
        <v>0</v>
      </c>
      <c r="K164" s="14">
        <f>IF(5 = Q164, AD164 * -1, AD164)</f>
        <v>0</v>
      </c>
      <c r="L164" s="14">
        <f>IF(5 = Q164, AE164 * -1, AE164)</f>
        <v>0</v>
      </c>
      <c r="M164" s="14">
        <f>IF(5 = Q164, AF164 * -1, AF164)</f>
        <v>0</v>
      </c>
      <c r="N164" s="14">
        <f>IF(5 = Q164, AG164 * -1, AG164)</f>
        <v>0</v>
      </c>
      <c r="O164" s="14">
        <f>IF(5 = Q164, AH164 * -1, AH164)</f>
        <v>616236.5</v>
      </c>
      <c r="Q164" s="15">
        <v>5.0</v>
      </c>
      <c r="R164" s="16" t="str">
        <f t="shared" ref="R164:T164" si="278">R163</f>
        <v>Loft Vue</v>
      </c>
      <c r="S164" s="16" t="str">
        <f t="shared" si="278"/>
        <v/>
      </c>
      <c r="T164" s="15" t="str">
        <f t="shared" si="278"/>
        <v/>
      </c>
      <c r="U164" s="17">
        <f t="shared" ref="U164:AH164" si="279">SUM(U160:U163)</f>
        <v>-87799.24</v>
      </c>
      <c r="V164" s="17">
        <f t="shared" si="279"/>
        <v>-89441.06</v>
      </c>
      <c r="W164" s="17">
        <f t="shared" si="279"/>
        <v>-87799.24</v>
      </c>
      <c r="X164" s="17">
        <f t="shared" si="279"/>
        <v>-87799.24</v>
      </c>
      <c r="Y164" s="17">
        <f t="shared" si="279"/>
        <v>-87799.24</v>
      </c>
      <c r="Z164" s="17">
        <f t="shared" si="279"/>
        <v>-87799.24</v>
      </c>
      <c r="AA164" s="17">
        <f t="shared" si="279"/>
        <v>-87799.24</v>
      </c>
      <c r="AB164" s="17">
        <f t="shared" si="279"/>
        <v>0</v>
      </c>
      <c r="AC164" s="17">
        <f t="shared" si="279"/>
        <v>0</v>
      </c>
      <c r="AD164" s="17">
        <f t="shared" si="279"/>
        <v>0</v>
      </c>
      <c r="AE164" s="17">
        <f t="shared" si="279"/>
        <v>0</v>
      </c>
      <c r="AF164" s="17">
        <f t="shared" si="279"/>
        <v>0</v>
      </c>
      <c r="AG164" s="17">
        <f t="shared" si="279"/>
        <v>0</v>
      </c>
      <c r="AH164" s="17">
        <f t="shared" si="279"/>
        <v>-616236.5</v>
      </c>
    </row>
    <row r="165" ht="15.75" customHeight="1"/>
    <row r="166" ht="15.75" customHeight="1">
      <c r="A166" s="13" t="s">
        <v>136</v>
      </c>
      <c r="B166" s="14">
        <f>IF(5 = Q166, U166 * -1, U166)</f>
        <v>112085.18</v>
      </c>
      <c r="C166" s="14">
        <f>IF(5 = Q166, V166 * -1, V166)</f>
        <v>120204.39</v>
      </c>
      <c r="D166" s="14">
        <f>IF(5 = Q166, W166 * -1, W166)</f>
        <v>60367.68</v>
      </c>
      <c r="E166" s="14">
        <f>IF(5 = Q166, X166 * -1, X166)</f>
        <v>99155.23</v>
      </c>
      <c r="F166" s="14">
        <f>IF(5 = Q166, Y166 * -1, Y166)</f>
        <v>83442.44</v>
      </c>
      <c r="G166" s="14">
        <f>IF(5 = Q166, Z166 * -1, Z166)</f>
        <v>102392.71</v>
      </c>
      <c r="H166" s="14">
        <f>IF(5 = Q166, AA166 * -1, AA166)</f>
        <v>85810.3</v>
      </c>
      <c r="I166" s="14">
        <f>IF(5 = Q166, AB166 * -1, AB166)</f>
        <v>70659.16</v>
      </c>
      <c r="J166" s="14">
        <f>IF(5 = Q166, AC166 * -1, AC166)</f>
        <v>0</v>
      </c>
      <c r="K166" s="14">
        <f>IF(5 = Q166, AD166 * -1, AD166)</f>
        <v>4784.01</v>
      </c>
      <c r="L166" s="14">
        <f>IF(5 = Q166, AE166 * -1, AE166)</f>
        <v>10673.45</v>
      </c>
      <c r="M166" s="14">
        <f>IF(5 = Q166, AF166 * -1, AF166)</f>
        <v>5270.31</v>
      </c>
      <c r="N166" s="14">
        <f>IF(5 = Q166, AG166 * -1, AG166)</f>
        <v>0</v>
      </c>
      <c r="O166" s="14">
        <f>IF(5 = Q166, AH166 * -1, AH166)</f>
        <v>754844.86</v>
      </c>
      <c r="Q166" s="15">
        <v>5.0</v>
      </c>
      <c r="R166" s="16" t="str">
        <f t="shared" ref="R166:T166" si="280">R163</f>
        <v>Loft Vue</v>
      </c>
      <c r="S166" s="16" t="str">
        <f t="shared" si="280"/>
        <v/>
      </c>
      <c r="T166" s="15" t="str">
        <f t="shared" si="280"/>
        <v/>
      </c>
      <c r="U166" s="17">
        <f t="shared" ref="U166:AH166" si="281">SUM(U138:U139)+SUM(U141:U142)+SUM(U146:U147)+SUM(U151:U156)+SUM(U160:U163)</f>
        <v>-112085.18</v>
      </c>
      <c r="V166" s="17">
        <f t="shared" si="281"/>
        <v>-120204.39</v>
      </c>
      <c r="W166" s="17">
        <f t="shared" si="281"/>
        <v>-60367.68</v>
      </c>
      <c r="X166" s="17">
        <f t="shared" si="281"/>
        <v>-99155.23</v>
      </c>
      <c r="Y166" s="17">
        <f t="shared" si="281"/>
        <v>-83442.44</v>
      </c>
      <c r="Z166" s="17">
        <f t="shared" si="281"/>
        <v>-102392.71</v>
      </c>
      <c r="AA166" s="17">
        <f t="shared" si="281"/>
        <v>-85810.3</v>
      </c>
      <c r="AB166" s="17">
        <f t="shared" si="281"/>
        <v>-70659.16</v>
      </c>
      <c r="AC166" s="17">
        <f t="shared" si="281"/>
        <v>0</v>
      </c>
      <c r="AD166" s="17">
        <f t="shared" si="281"/>
        <v>-4784.01</v>
      </c>
      <c r="AE166" s="17">
        <f t="shared" si="281"/>
        <v>-10673.45</v>
      </c>
      <c r="AF166" s="17">
        <f t="shared" si="281"/>
        <v>-5270.31</v>
      </c>
      <c r="AG166" s="17">
        <f t="shared" si="281"/>
        <v>0</v>
      </c>
      <c r="AH166" s="17">
        <f t="shared" si="281"/>
        <v>-754844.86</v>
      </c>
    </row>
    <row r="167" ht="15.75" customHeight="1"/>
    <row r="168" ht="15.75" customHeight="1">
      <c r="A168" s="7" t="s">
        <v>157</v>
      </c>
    </row>
    <row r="169" ht="15.75" customHeight="1">
      <c r="A169" s="7" t="s">
        <v>158</v>
      </c>
    </row>
    <row r="170" ht="15.75" customHeight="1">
      <c r="A170" s="8" t="s">
        <v>159</v>
      </c>
      <c r="B170" s="9">
        <v>0.0</v>
      </c>
      <c r="C170" s="9">
        <v>0.0</v>
      </c>
      <c r="D170" s="9">
        <v>0.0</v>
      </c>
      <c r="E170" s="9">
        <v>0.0</v>
      </c>
      <c r="F170" s="9">
        <v>0.0</v>
      </c>
      <c r="G170" s="9">
        <v>0.0</v>
      </c>
      <c r="H170" s="9">
        <v>0.0</v>
      </c>
      <c r="I170" s="9">
        <v>0.0</v>
      </c>
      <c r="J170" s="9">
        <v>0.0</v>
      </c>
      <c r="K170" s="9">
        <v>0.0</v>
      </c>
      <c r="L170" s="9">
        <v>0.0</v>
      </c>
      <c r="M170" s="9">
        <v>-48.13</v>
      </c>
      <c r="N170" s="9">
        <v>0.0</v>
      </c>
      <c r="O170" s="9">
        <v>-48.13</v>
      </c>
      <c r="Q170" s="10">
        <v>4.0</v>
      </c>
      <c r="R170" s="8" t="s">
        <v>1</v>
      </c>
      <c r="U170" s="11">
        <f>IF(5 = Q170, B170 * -1, B170)</f>
        <v>0</v>
      </c>
      <c r="V170" s="11">
        <f>IF(5 = Q170, C170 * -1, C170)</f>
        <v>0</v>
      </c>
      <c r="W170" s="11">
        <f>IF(5 = Q170, D170 * -1, D170)</f>
        <v>0</v>
      </c>
      <c r="X170" s="11">
        <f>IF(5 = Q170, E170 * -1, E170)</f>
        <v>0</v>
      </c>
      <c r="Y170" s="11">
        <f>IF(5 = Q170, F170 * -1, F170)</f>
        <v>0</v>
      </c>
      <c r="Z170" s="11">
        <f>IF(5 = Q170, G170 * -1, G170)</f>
        <v>0</v>
      </c>
      <c r="AA170" s="11">
        <f>IF(5 = Q170, H170 * -1, H170)</f>
        <v>0</v>
      </c>
      <c r="AB170" s="11">
        <f>IF(5 = Q170, I170 * -1, I170)</f>
        <v>0</v>
      </c>
      <c r="AC170" s="11">
        <f>IF(5 = Q170, J170 * -1, J170)</f>
        <v>0</v>
      </c>
      <c r="AD170" s="11">
        <f>IF(5 = Q170, K170 * -1, K170)</f>
        <v>0</v>
      </c>
      <c r="AE170" s="11">
        <f>IF(5 = Q170, L170 * -1, L170)</f>
        <v>0</v>
      </c>
      <c r="AF170" s="11">
        <f>IF(5 = Q170, M170 * -1, M170)</f>
        <v>-48.13</v>
      </c>
      <c r="AG170" s="11">
        <f>IF(5 = Q170, N170 * -1, N170)</f>
        <v>0</v>
      </c>
      <c r="AH170" s="11">
        <f>IF(5 = Q170, O170 * -1, O170)</f>
        <v>-48.13</v>
      </c>
    </row>
    <row r="171" ht="15.75" customHeight="1">
      <c r="A171" s="13" t="s">
        <v>158</v>
      </c>
      <c r="B171" s="14">
        <f>IF(5 = Q171, U171 * -1, U171)</f>
        <v>0</v>
      </c>
      <c r="C171" s="14">
        <f>IF(5 = Q171, V171 * -1, V171)</f>
        <v>0</v>
      </c>
      <c r="D171" s="14">
        <f>IF(5 = Q171, W171 * -1, W171)</f>
        <v>0</v>
      </c>
      <c r="E171" s="14">
        <f>IF(5 = Q171, X171 * -1, X171)</f>
        <v>0</v>
      </c>
      <c r="F171" s="14">
        <f>IF(5 = Q171, Y171 * -1, Y171)</f>
        <v>0</v>
      </c>
      <c r="G171" s="14">
        <f>IF(5 = Q171, Z171 * -1, Z171)</f>
        <v>0</v>
      </c>
      <c r="H171" s="14">
        <f>IF(5 = Q171, AA171 * -1, AA171)</f>
        <v>0</v>
      </c>
      <c r="I171" s="14">
        <f>IF(5 = Q171, AB171 * -1, AB171)</f>
        <v>0</v>
      </c>
      <c r="J171" s="14">
        <f>IF(5 = Q171, AC171 * -1, AC171)</f>
        <v>0</v>
      </c>
      <c r="K171" s="14">
        <f>IF(5 = Q171, AD171 * -1, AD171)</f>
        <v>0</v>
      </c>
      <c r="L171" s="14">
        <f>IF(5 = Q171, AE171 * -1, AE171)</f>
        <v>0</v>
      </c>
      <c r="M171" s="14">
        <f>IF(5 = Q171, AF171 * -1, AF171)</f>
        <v>-48.13</v>
      </c>
      <c r="N171" s="14">
        <f>IF(5 = Q171, AG171 * -1, AG171)</f>
        <v>0</v>
      </c>
      <c r="O171" s="14">
        <f>IF(5 = Q171, AH171 * -1, AH171)</f>
        <v>-48.13</v>
      </c>
      <c r="Q171" s="15">
        <v>4.0</v>
      </c>
      <c r="R171" s="16" t="str">
        <f t="shared" ref="R171:T171" si="282">R170</f>
        <v>Loft Vue</v>
      </c>
      <c r="S171" s="16" t="str">
        <f t="shared" si="282"/>
        <v/>
      </c>
      <c r="T171" s="15" t="str">
        <f t="shared" si="282"/>
        <v/>
      </c>
      <c r="U171" s="17">
        <f t="shared" ref="U171:AH171" si="283">SUM(U170)</f>
        <v>0</v>
      </c>
      <c r="V171" s="17">
        <f t="shared" si="283"/>
        <v>0</v>
      </c>
      <c r="W171" s="17">
        <f t="shared" si="283"/>
        <v>0</v>
      </c>
      <c r="X171" s="17">
        <f t="shared" si="283"/>
        <v>0</v>
      </c>
      <c r="Y171" s="17">
        <f t="shared" si="283"/>
        <v>0</v>
      </c>
      <c r="Z171" s="17">
        <f t="shared" si="283"/>
        <v>0</v>
      </c>
      <c r="AA171" s="17">
        <f t="shared" si="283"/>
        <v>0</v>
      </c>
      <c r="AB171" s="17">
        <f t="shared" si="283"/>
        <v>0</v>
      </c>
      <c r="AC171" s="17">
        <f t="shared" si="283"/>
        <v>0</v>
      </c>
      <c r="AD171" s="17">
        <f t="shared" si="283"/>
        <v>0</v>
      </c>
      <c r="AE171" s="17">
        <f t="shared" si="283"/>
        <v>0</v>
      </c>
      <c r="AF171" s="17">
        <f t="shared" si="283"/>
        <v>-48.13</v>
      </c>
      <c r="AG171" s="17">
        <f t="shared" si="283"/>
        <v>0</v>
      </c>
      <c r="AH171" s="17">
        <f t="shared" si="283"/>
        <v>-48.13</v>
      </c>
    </row>
    <row r="172" ht="15.75" customHeight="1"/>
    <row r="173" ht="15.75" customHeight="1">
      <c r="A173" s="13" t="s">
        <v>157</v>
      </c>
      <c r="B173" s="14">
        <f>IF(5 = Q173, U173 * -1, U173)</f>
        <v>0</v>
      </c>
      <c r="C173" s="14">
        <f>IF(5 = Q173, V173 * -1, V173)</f>
        <v>0</v>
      </c>
      <c r="D173" s="14">
        <f>IF(5 = Q173, W173 * -1, W173)</f>
        <v>0</v>
      </c>
      <c r="E173" s="14">
        <f>IF(5 = Q173, X173 * -1, X173)</f>
        <v>0</v>
      </c>
      <c r="F173" s="14">
        <f>IF(5 = Q173, Y173 * -1, Y173)</f>
        <v>0</v>
      </c>
      <c r="G173" s="14">
        <f>IF(5 = Q173, Z173 * -1, Z173)</f>
        <v>0</v>
      </c>
      <c r="H173" s="14">
        <f>IF(5 = Q173, AA173 * -1, AA173)</f>
        <v>0</v>
      </c>
      <c r="I173" s="14">
        <f>IF(5 = Q173, AB173 * -1, AB173)</f>
        <v>0</v>
      </c>
      <c r="J173" s="14">
        <f>IF(5 = Q173, AC173 * -1, AC173)</f>
        <v>0</v>
      </c>
      <c r="K173" s="14">
        <f>IF(5 = Q173, AD173 * -1, AD173)</f>
        <v>0</v>
      </c>
      <c r="L173" s="14">
        <f>IF(5 = Q173, AE173 * -1, AE173)</f>
        <v>0</v>
      </c>
      <c r="M173" s="14">
        <f>IF(5 = Q173, AF173 * -1, AF173)</f>
        <v>-48.13</v>
      </c>
      <c r="N173" s="14">
        <f>IF(5 = Q173, AG173 * -1, AG173)</f>
        <v>0</v>
      </c>
      <c r="O173" s="14">
        <f>IF(5 = Q173, AH173 * -1, AH173)</f>
        <v>-48.13</v>
      </c>
      <c r="Q173" s="15">
        <v>4.0</v>
      </c>
      <c r="R173" s="16" t="str">
        <f t="shared" ref="R173:T173" si="284">R170</f>
        <v>Loft Vue</v>
      </c>
      <c r="S173" s="16" t="str">
        <f t="shared" si="284"/>
        <v/>
      </c>
      <c r="T173" s="15" t="str">
        <f t="shared" si="284"/>
        <v/>
      </c>
      <c r="U173" s="17">
        <f t="shared" ref="U173:AH173" si="285">SUM(U170)</f>
        <v>0</v>
      </c>
      <c r="V173" s="17">
        <f t="shared" si="285"/>
        <v>0</v>
      </c>
      <c r="W173" s="17">
        <f t="shared" si="285"/>
        <v>0</v>
      </c>
      <c r="X173" s="17">
        <f t="shared" si="285"/>
        <v>0</v>
      </c>
      <c r="Y173" s="17">
        <f t="shared" si="285"/>
        <v>0</v>
      </c>
      <c r="Z173" s="17">
        <f t="shared" si="285"/>
        <v>0</v>
      </c>
      <c r="AA173" s="17">
        <f t="shared" si="285"/>
        <v>0</v>
      </c>
      <c r="AB173" s="17">
        <f t="shared" si="285"/>
        <v>0</v>
      </c>
      <c r="AC173" s="17">
        <f t="shared" si="285"/>
        <v>0</v>
      </c>
      <c r="AD173" s="17">
        <f t="shared" si="285"/>
        <v>0</v>
      </c>
      <c r="AE173" s="17">
        <f t="shared" si="285"/>
        <v>0</v>
      </c>
      <c r="AF173" s="17">
        <f t="shared" si="285"/>
        <v>-48.13</v>
      </c>
      <c r="AG173" s="17">
        <f t="shared" si="285"/>
        <v>0</v>
      </c>
      <c r="AH173" s="17">
        <f t="shared" si="285"/>
        <v>-48.13</v>
      </c>
    </row>
    <row r="174" ht="15.75" customHeight="1"/>
    <row r="175" ht="15.75" customHeight="1">
      <c r="A175" s="13" t="s">
        <v>160</v>
      </c>
      <c r="B175" s="21">
        <f>IF(5 = Q175, U175 * -1, U175)</f>
        <v>-133335.85</v>
      </c>
      <c r="C175" s="21">
        <f>IF(5 = Q175, V175 * -1, V175)</f>
        <v>-108440.87</v>
      </c>
      <c r="D175" s="21">
        <f>IF(5 = Q175, W175 * -1, W175)</f>
        <v>-45350.82</v>
      </c>
      <c r="E175" s="21">
        <f>IF(5 = Q175, X175 * -1, X175)</f>
        <v>-83577.01</v>
      </c>
      <c r="F175" s="21">
        <f>IF(5 = Q175, Y175 * -1, Y175)</f>
        <v>-67266.76</v>
      </c>
      <c r="G175" s="21">
        <f>IF(5 = Q175, Z175 * -1, Z175)</f>
        <v>-89476.81</v>
      </c>
      <c r="H175" s="21">
        <f>IF(5 = Q175, AA175 * -1, AA175)</f>
        <v>-63298.72</v>
      </c>
      <c r="I175" s="21">
        <f>IF(5 = Q175, AB175 * -1, AB175)</f>
        <v>-44576.88</v>
      </c>
      <c r="J175" s="21">
        <f>IF(5 = Q175, AC175 * -1, AC175)</f>
        <v>44711.46</v>
      </c>
      <c r="K175" s="21">
        <f>IF(5 = Q175, AD175 * -1, AD175)</f>
        <v>74574.65</v>
      </c>
      <c r="L175" s="21">
        <f>IF(5 = Q175, AE175 * -1, AE175)</f>
        <v>-8350.11</v>
      </c>
      <c r="M175" s="21">
        <f>IF(5 = Q175, AF175 * -1, AF175)</f>
        <v>99283.89</v>
      </c>
      <c r="N175" s="21">
        <f>IF(5 = Q175, AG175 * -1, AG175)</f>
        <v>134407.57</v>
      </c>
      <c r="O175" s="21">
        <f>IF(5 = Q175, AH175 * -1, AH175)</f>
        <v>-290696.26</v>
      </c>
      <c r="Q175" s="22">
        <v>4.0</v>
      </c>
      <c r="R175" s="23" t="str">
        <f t="shared" ref="R175:T175" si="286">R170</f>
        <v>Loft Vue</v>
      </c>
      <c r="S175" s="23" t="str">
        <f t="shared" si="286"/>
        <v/>
      </c>
      <c r="T175" s="22" t="str">
        <f t="shared" si="286"/>
        <v/>
      </c>
      <c r="U175" s="24">
        <f t="shared" ref="U175:AH175" si="287">SUM(U10:U11)+SUM(U15:U20)+SUM(U26:U42)+SUM(U49:U57)+SUM(U61:U68)+SUM(U72:U73)+SUM(U77:U83)+SUM(U87:U94)+SUM(U98:U102)+SUM(U106:U115)+SUM(U119:U125)+SUM(U129:U130)+SUM(U138:U139)+SUM(U141:U142)+SUM(U146:U147)+SUM(U151:U156)+SUM(U160:U163)+SUM(U170)</f>
        <v>-133335.85</v>
      </c>
      <c r="V175" s="24">
        <f t="shared" si="287"/>
        <v>-108440.87</v>
      </c>
      <c r="W175" s="24">
        <f t="shared" si="287"/>
        <v>-45350.82</v>
      </c>
      <c r="X175" s="24">
        <f t="shared" si="287"/>
        <v>-83577.01</v>
      </c>
      <c r="Y175" s="24">
        <f t="shared" si="287"/>
        <v>-67266.76</v>
      </c>
      <c r="Z175" s="24">
        <f t="shared" si="287"/>
        <v>-89476.81</v>
      </c>
      <c r="AA175" s="24">
        <f t="shared" si="287"/>
        <v>-63298.72</v>
      </c>
      <c r="AB175" s="24">
        <f t="shared" si="287"/>
        <v>-44576.88</v>
      </c>
      <c r="AC175" s="24">
        <f t="shared" si="287"/>
        <v>44711.46</v>
      </c>
      <c r="AD175" s="24">
        <f t="shared" si="287"/>
        <v>74574.65</v>
      </c>
      <c r="AE175" s="24">
        <f t="shared" si="287"/>
        <v>-8350.11</v>
      </c>
      <c r="AF175" s="24">
        <f t="shared" si="287"/>
        <v>99283.89</v>
      </c>
      <c r="AG175" s="24">
        <f t="shared" si="287"/>
        <v>134407.57</v>
      </c>
      <c r="AH175" s="24">
        <f t="shared" si="287"/>
        <v>-290696.26</v>
      </c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2:O2"/>
    <mergeCell ref="A3:O3"/>
    <mergeCell ref="A4:O4"/>
    <mergeCell ref="A5:O5"/>
    <mergeCell ref="A8:O8"/>
    <mergeCell ref="A9:O9"/>
    <mergeCell ref="A14:O14"/>
    <mergeCell ref="A25:O25"/>
    <mergeCell ref="A47:O47"/>
    <mergeCell ref="A48:O48"/>
    <mergeCell ref="A60:O60"/>
    <mergeCell ref="A71:O71"/>
    <mergeCell ref="A76:O76"/>
    <mergeCell ref="A86:O86"/>
    <mergeCell ref="A150:O150"/>
    <mergeCell ref="A159:O159"/>
    <mergeCell ref="A168:O168"/>
    <mergeCell ref="A169:O169"/>
    <mergeCell ref="A97:O97"/>
    <mergeCell ref="A105:O105"/>
    <mergeCell ref="A118:O118"/>
    <mergeCell ref="A128:O128"/>
    <mergeCell ref="A137:O137"/>
    <mergeCell ref="A140:O140"/>
    <mergeCell ref="A145:O145"/>
  </mergeCells>
  <printOptions/>
  <pageMargins bottom="0.5" footer="0.0" header="0.0" left="0.5" right="0.5" top="0.5"/>
  <pageSetup orientation="landscape"/>
  <headerFooter>
    <oddHeader>&amp;L Income Statement</oddHeader>
    <oddFooter>&amp;L Page &amp;P of  &amp;R  Income Statement 2.8 generated09/23/2021 at 7:13pm EDT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6DE6C5-BCAF-4581-AD0A-F91029330AF5}"/>
</file>

<file path=customXml/itemProps2.xml><?xml version="1.0" encoding="utf-8"?>
<ds:datastoreItem xmlns:ds="http://schemas.openxmlformats.org/officeDocument/2006/customXml" ds:itemID="{E5C1F491-AD5B-4B04-BC58-3177FE9DA559}"/>
</file>

<file path=customXml/itemProps3.xml><?xml version="1.0" encoding="utf-8"?>
<ds:datastoreItem xmlns:ds="http://schemas.openxmlformats.org/officeDocument/2006/customXml" ds:itemID="{228B326A-E9FD-4A43-BF0B-49022790116E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Mallory</dc:creator>
  <dcterms:created xsi:type="dcterms:W3CDTF">2021-10-05T17:14:28Z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