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7fa1324d67c1d81/Dev/arduino/"/>
    </mc:Choice>
  </mc:AlternateContent>
  <bookViews>
    <workbookView xWindow="0" yWindow="0" windowWidth="21285" windowHeight="8085" activeTab="1"/>
  </bookViews>
  <sheets>
    <sheet name="Feuil1" sheetId="1" r:id="rId1"/>
    <sheet name="Feuil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8" i="2" l="1"/>
  <c r="E18" i="2"/>
  <c r="F18" i="2" s="1"/>
  <c r="G18" i="2"/>
  <c r="H17" i="2" l="1"/>
  <c r="E17" i="2"/>
  <c r="F17" i="2" s="1"/>
  <c r="G17" i="2"/>
  <c r="H16" i="2" l="1"/>
  <c r="E16" i="2"/>
  <c r="F16" i="2" s="1"/>
  <c r="G16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E15" i="2"/>
  <c r="F15" i="2" s="1"/>
  <c r="G15" i="2"/>
  <c r="G3" i="2"/>
  <c r="G4" i="2"/>
  <c r="G5" i="2"/>
  <c r="G6" i="2"/>
  <c r="G7" i="2"/>
  <c r="G8" i="2"/>
  <c r="G9" i="2"/>
  <c r="G10" i="2"/>
  <c r="G11" i="2"/>
  <c r="G12" i="2"/>
  <c r="G13" i="2"/>
  <c r="G14" i="2"/>
  <c r="G2" i="2"/>
  <c r="E14" i="2"/>
  <c r="F14" i="2" s="1"/>
  <c r="E13" i="2" l="1"/>
  <c r="F13" i="2" s="1"/>
  <c r="E12" i="2"/>
  <c r="F12" i="2" s="1"/>
  <c r="E11" i="2"/>
  <c r="F11" i="2" s="1"/>
  <c r="E10" i="2"/>
  <c r="F10" i="2" s="1"/>
  <c r="E9" i="2"/>
  <c r="F9" i="2" s="1"/>
  <c r="E8" i="2"/>
  <c r="F8" i="2" s="1"/>
  <c r="F3" i="2"/>
  <c r="F6" i="2"/>
  <c r="E3" i="2"/>
  <c r="E4" i="2"/>
  <c r="F4" i="2" s="1"/>
  <c r="E5" i="2"/>
  <c r="F5" i="2" s="1"/>
  <c r="E6" i="2"/>
  <c r="E7" i="2"/>
  <c r="F7" i="2" s="1"/>
  <c r="E2" i="2"/>
  <c r="F2" i="2" s="1"/>
  <c r="D8" i="1" l="1"/>
  <c r="D12" i="1" s="1"/>
  <c r="D13" i="1" s="1"/>
  <c r="C6" i="1"/>
  <c r="C7" i="1" s="1"/>
  <c r="C12" i="1" l="1"/>
  <c r="C13" i="1" s="1"/>
  <c r="C8" i="1"/>
</calcChain>
</file>

<file path=xl/sharedStrings.xml><?xml version="1.0" encoding="utf-8"?>
<sst xmlns="http://schemas.openxmlformats.org/spreadsheetml/2006/main" count="33" uniqueCount="30">
  <si>
    <t>x</t>
  </si>
  <si>
    <t>Uv</t>
  </si>
  <si>
    <t>r</t>
  </si>
  <si>
    <t>Mesures</t>
  </si>
  <si>
    <t>Valeurs</t>
  </si>
  <si>
    <t>R</t>
  </si>
  <si>
    <t>Vcc</t>
  </si>
  <si>
    <t>Deductions</t>
  </si>
  <si>
    <t>xmax</t>
  </si>
  <si>
    <t>Solveur</t>
  </si>
  <si>
    <t>A</t>
  </si>
  <si>
    <t>B</t>
  </si>
  <si>
    <t>C</t>
  </si>
  <si>
    <t>T° K</t>
  </si>
  <si>
    <t>T °C</t>
  </si>
  <si>
    <t>Calculs</t>
  </si>
  <si>
    <t>Matt</t>
  </si>
  <si>
    <t>Exemple</t>
  </si>
  <si>
    <t>Ln®</t>
  </si>
  <si>
    <t>ln®</t>
  </si>
  <si>
    <t>x uno</t>
  </si>
  <si>
    <t>T° roti</t>
  </si>
  <si>
    <t>T° four</t>
  </si>
  <si>
    <t>T° Thermo</t>
  </si>
  <si>
    <t>1/T° (K)</t>
  </si>
  <si>
    <t>?</t>
  </si>
  <si>
    <t>courbe exemple</t>
  </si>
  <si>
    <t>b</t>
  </si>
  <si>
    <t>c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</si>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</sst>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'1/t=f(ln®)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25955205599300085"/>
                  <c:y val="-6.3611840186643333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Feuil2!$F$2:$F$32</c:f>
              <c:numCache>
                <c:formatCode>General</c:formatCode>
                <c:ptCount val="31"/>
                <c:pt idx="0">
                  <c:v>11.862352478489521</c:v>
                </c:pt>
                <c:pt idx="1">
                  <c:v>11.866490691977408</c:v>
                </c:pt>
                <c:pt idx="2">
                  <c:v>11.980397709940684</c:v>
                </c:pt>
                <c:pt idx="3">
                  <c:v>11.903267803128234</c:v>
                </c:pt>
                <c:pt idx="4">
                  <c:v>11.988175827051526</c:v>
                </c:pt>
                <c:pt idx="5">
                  <c:v>12.010568899398926</c:v>
                </c:pt>
                <c:pt idx="6">
                  <c:v>11.983926600533088</c:v>
                </c:pt>
                <c:pt idx="7">
                  <c:v>11.974949543997328</c:v>
                </c:pt>
                <c:pt idx="8">
                  <c:v>11.974774231679012</c:v>
                </c:pt>
                <c:pt idx="9">
                  <c:v>11.963783791229789</c:v>
                </c:pt>
                <c:pt idx="10">
                  <c:v>11.971623233076853</c:v>
                </c:pt>
                <c:pt idx="11">
                  <c:v>12.04212629693569</c:v>
                </c:pt>
                <c:pt idx="12">
                  <c:v>12.484142754313449</c:v>
                </c:pt>
                <c:pt idx="13">
                  <c:v>12.164286403146141</c:v>
                </c:pt>
                <c:pt idx="14">
                  <c:v>12.054098080932668</c:v>
                </c:pt>
                <c:pt idx="15">
                  <c:v>12.078623637459247</c:v>
                </c:pt>
                <c:pt idx="16">
                  <c:v>11.995115007404124</c:v>
                </c:pt>
              </c:numCache>
            </c:numRef>
          </c:xVal>
          <c:yVal>
            <c:numRef>
              <c:f>Feuil2!$G$2:$G$32</c:f>
              <c:numCache>
                <c:formatCode>General</c:formatCode>
                <c:ptCount val="31"/>
                <c:pt idx="0">
                  <c:v>3.4584125886218228E-3</c:v>
                </c:pt>
                <c:pt idx="1">
                  <c:v>3.4596090641757487E-3</c:v>
                </c:pt>
                <c:pt idx="2">
                  <c:v>3.4873583260680036E-3</c:v>
                </c:pt>
                <c:pt idx="3">
                  <c:v>3.4548281223009156E-3</c:v>
                </c:pt>
                <c:pt idx="4">
                  <c:v>3.4800765616843574E-3</c:v>
                </c:pt>
                <c:pt idx="5">
                  <c:v>3.4897923573547381E-3</c:v>
                </c:pt>
                <c:pt idx="6">
                  <c:v>3.4764470710933427E-3</c:v>
                </c:pt>
                <c:pt idx="7">
                  <c:v>3.4728251432540372E-3</c:v>
                </c:pt>
                <c:pt idx="8">
                  <c:v>3.4728251432540372E-3</c:v>
                </c:pt>
                <c:pt idx="9">
                  <c:v>3.4716195105016496E-3</c:v>
                </c:pt>
                <c:pt idx="10">
                  <c:v>3.4752389226759338E-3</c:v>
                </c:pt>
                <c:pt idx="11">
                  <c:v>3.4934497816593887E-3</c:v>
                </c:pt>
                <c:pt idx="12">
                  <c:v>3.608154429009562E-3</c:v>
                </c:pt>
                <c:pt idx="13">
                  <c:v>3.5404496371039124E-3</c:v>
                </c:pt>
                <c:pt idx="14">
                  <c:v>3.4946706272933779E-3</c:v>
                </c:pt>
                <c:pt idx="15">
                  <c:v>3.5020136578532662E-3</c:v>
                </c:pt>
                <c:pt idx="16">
                  <c:v>3.4837136387388962E-3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31-4A1D-A618-021849EEC0BB}"/>
            </c:ext>
          </c:extLst>
        </c:ser>
        <c:ser>
          <c:idx val="1"/>
          <c:order val="1"/>
          <c:tx>
            <c:v>modele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Feuil2!$F$2:$F$32</c:f>
              <c:numCache>
                <c:formatCode>General</c:formatCode>
                <c:ptCount val="31"/>
                <c:pt idx="0">
                  <c:v>11.862352478489521</c:v>
                </c:pt>
                <c:pt idx="1">
                  <c:v>11.866490691977408</c:v>
                </c:pt>
                <c:pt idx="2">
                  <c:v>11.980397709940684</c:v>
                </c:pt>
                <c:pt idx="3">
                  <c:v>11.903267803128234</c:v>
                </c:pt>
                <c:pt idx="4">
                  <c:v>11.988175827051526</c:v>
                </c:pt>
                <c:pt idx="5">
                  <c:v>12.010568899398926</c:v>
                </c:pt>
                <c:pt idx="6">
                  <c:v>11.983926600533088</c:v>
                </c:pt>
                <c:pt idx="7">
                  <c:v>11.974949543997328</c:v>
                </c:pt>
                <c:pt idx="8">
                  <c:v>11.974774231679012</c:v>
                </c:pt>
                <c:pt idx="9">
                  <c:v>11.963783791229789</c:v>
                </c:pt>
                <c:pt idx="10">
                  <c:v>11.971623233076853</c:v>
                </c:pt>
                <c:pt idx="11">
                  <c:v>12.04212629693569</c:v>
                </c:pt>
                <c:pt idx="12">
                  <c:v>12.484142754313449</c:v>
                </c:pt>
                <c:pt idx="13">
                  <c:v>12.164286403146141</c:v>
                </c:pt>
                <c:pt idx="14">
                  <c:v>12.054098080932668</c:v>
                </c:pt>
                <c:pt idx="15">
                  <c:v>12.078623637459247</c:v>
                </c:pt>
                <c:pt idx="16">
                  <c:v>11.995115007404124</c:v>
                </c:pt>
              </c:numCache>
            </c:numRef>
          </c:xVal>
          <c:yVal>
            <c:numRef>
              <c:f>Feuil2!$H$2:$H$32</c:f>
              <c:numCache>
                <c:formatCode>General</c:formatCode>
                <c:ptCount val="31"/>
                <c:pt idx="0">
                  <c:v>3.456629896549877E-3</c:v>
                </c:pt>
                <c:pt idx="1">
                  <c:v>3.4577836596728067E-3</c:v>
                </c:pt>
                <c:pt idx="2">
                  <c:v>3.4895892752351996E-3</c:v>
                </c:pt>
                <c:pt idx="3">
                  <c:v>3.4680426859054936E-3</c:v>
                </c:pt>
                <c:pt idx="4">
                  <c:v>3.4917644729055282E-3</c:v>
                </c:pt>
                <c:pt idx="5">
                  <c:v>3.4980292380685394E-3</c:v>
                </c:pt>
                <c:pt idx="6">
                  <c:v>3.4905760975410941E-3</c:v>
                </c:pt>
                <c:pt idx="7">
                  <c:v>3.4880659189691172E-3</c:v>
                </c:pt>
                <c:pt idx="8">
                  <c:v>3.4880169035727878E-3</c:v>
                </c:pt>
                <c:pt idx="9">
                  <c:v>3.4849445335936131E-3</c:v>
                </c:pt>
                <c:pt idx="10">
                  <c:v>3.4871359562878529E-3</c:v>
                </c:pt>
                <c:pt idx="11">
                  <c:v>3.5068639220053035E-3</c:v>
                </c:pt>
                <c:pt idx="12">
                  <c:v>3.6313662655863429E-3</c:v>
                </c:pt>
                <c:pt idx="13">
                  <c:v>3.5411307098499934E-3</c:v>
                </c:pt>
                <c:pt idx="14">
                  <c:v>3.5102173579912173E-3</c:v>
                </c:pt>
                <c:pt idx="15">
                  <c:v>3.517090457415834E-3</c:v>
                </c:pt>
                <c:pt idx="16">
                  <c:v>3.493705420428172E-3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26A-451D-8EFA-E36D314BA9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216856"/>
        <c:axId val="484217184"/>
      </c:scatterChart>
      <c:valAx>
        <c:axId val="484216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4217184"/>
        <c:crosses val="autoZero"/>
        <c:crossBetween val="midCat"/>
      </c:valAx>
      <c:valAx>
        <c:axId val="484217184"/>
        <c:scaling>
          <c:orientation val="minMax"/>
          <c:min val="3.200000000000001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4216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423862</xdr:colOff>
      <xdr:row>1</xdr:row>
      <xdr:rowOff>66675</xdr:rowOff>
    </xdr:from>
    <xdr:to>
      <xdr:col>15</xdr:col>
      <xdr:colOff>423862</xdr:colOff>
      <xdr:row>15</xdr:row>
      <xdr:rowOff>142875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2EB2BDA0-07FF-42D8-AD2A-C2A5A620CD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>
      <selection activeCell="J1" sqref="J1"/>
    </sheetView>
  </sheetViews>
  <sheetFormatPr baseColWidth="10" defaultRowHeight="15" x14ac:dyDescent="0.25"/>
  <cols>
    <col min="3" max="3" width="12" bestFit="1" customWidth="1"/>
  </cols>
  <sheetData>
    <row r="1" spans="1:9" x14ac:dyDescent="0.25">
      <c r="C1" t="s">
        <v>16</v>
      </c>
      <c r="D1" t="s">
        <v>17</v>
      </c>
      <c r="H1" t="s">
        <v>0</v>
      </c>
      <c r="I1" t="s">
        <v>19</v>
      </c>
    </row>
    <row r="2" spans="1:9" x14ac:dyDescent="0.25">
      <c r="A2" t="s">
        <v>4</v>
      </c>
      <c r="B2" t="s">
        <v>6</v>
      </c>
      <c r="C2">
        <v>5</v>
      </c>
    </row>
    <row r="3" spans="1:9" x14ac:dyDescent="0.25">
      <c r="B3" t="s">
        <v>5</v>
      </c>
      <c r="C3">
        <v>10000</v>
      </c>
      <c r="D3">
        <v>10000</v>
      </c>
    </row>
    <row r="4" spans="1:9" x14ac:dyDescent="0.25">
      <c r="B4" t="s">
        <v>8</v>
      </c>
      <c r="C4">
        <v>1023</v>
      </c>
      <c r="D4">
        <v>1024</v>
      </c>
    </row>
    <row r="5" spans="1:9" x14ac:dyDescent="0.25">
      <c r="A5" t="s">
        <v>3</v>
      </c>
      <c r="B5" t="s">
        <v>0</v>
      </c>
      <c r="C5">
        <v>970</v>
      </c>
      <c r="D5">
        <v>970</v>
      </c>
    </row>
    <row r="6" spans="1:9" x14ac:dyDescent="0.25">
      <c r="A6" t="s">
        <v>7</v>
      </c>
      <c r="B6" t="s">
        <v>1</v>
      </c>
      <c r="C6">
        <f>C5/C4*C2</f>
        <v>4.7409579667644186</v>
      </c>
    </row>
    <row r="7" spans="1:9" x14ac:dyDescent="0.25">
      <c r="B7" t="s">
        <v>2</v>
      </c>
      <c r="C7">
        <f>C3/(C2/C6-1)</f>
        <v>183018.8679245282</v>
      </c>
    </row>
    <row r="8" spans="1:9" x14ac:dyDescent="0.25">
      <c r="B8" t="s">
        <v>18</v>
      </c>
      <c r="C8">
        <f>LN(C7)</f>
        <v>12.117344529921489</v>
      </c>
      <c r="D8">
        <f>LOG(D3 * ((D4 / D5 - 1)))</f>
        <v>2.7456220255567239</v>
      </c>
    </row>
    <row r="9" spans="1:9" x14ac:dyDescent="0.25">
      <c r="A9" t="s">
        <v>9</v>
      </c>
      <c r="B9" t="s">
        <v>10</v>
      </c>
      <c r="C9">
        <v>1.129148E-2</v>
      </c>
      <c r="D9">
        <v>1.129148E-2</v>
      </c>
    </row>
    <row r="10" spans="1:9" x14ac:dyDescent="0.25">
      <c r="B10" t="s">
        <v>11</v>
      </c>
      <c r="C10">
        <v>2.3412500000000001E-4</v>
      </c>
      <c r="D10">
        <v>2.3412500000000001E-4</v>
      </c>
    </row>
    <row r="11" spans="1:9" x14ac:dyDescent="0.25">
      <c r="B11" t="s">
        <v>12</v>
      </c>
      <c r="C11">
        <v>8.76741E-8</v>
      </c>
      <c r="D11">
        <v>8.76741E-8</v>
      </c>
    </row>
    <row r="12" spans="1:9" x14ac:dyDescent="0.25">
      <c r="A12" t="s">
        <v>15</v>
      </c>
      <c r="B12" t="s">
        <v>13</v>
      </c>
      <c r="C12">
        <f>1/(C9+C10*LN(C7)+C11*LN(C7)^3)</f>
        <v>70.006233851712707</v>
      </c>
      <c r="D12">
        <f>1 / (D9 + (D10 + (D11 * D8 * D8 )) * D8 )</f>
        <v>83.779364830182061</v>
      </c>
    </row>
    <row r="13" spans="1:9" x14ac:dyDescent="0.25">
      <c r="B13" t="s">
        <v>14</v>
      </c>
      <c r="C13">
        <f>C12-273.15</f>
        <v>-203.14376614828728</v>
      </c>
      <c r="D13">
        <f>D12-273.15</f>
        <v>-189.37063516981792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tabSelected="1" topLeftCell="A2" workbookViewId="0">
      <selection activeCell="L20" sqref="L20"/>
    </sheetView>
  </sheetViews>
  <sheetFormatPr baseColWidth="10" defaultRowHeight="15" x14ac:dyDescent="0.25"/>
  <cols>
    <col min="2" max="3" width="0" hidden="1" customWidth="1"/>
  </cols>
  <sheetData>
    <row r="1" spans="1:9" x14ac:dyDescent="0.25">
      <c r="A1" t="s">
        <v>21</v>
      </c>
      <c r="B1" t="s">
        <v>23</v>
      </c>
      <c r="C1" t="s">
        <v>22</v>
      </c>
      <c r="D1" t="s">
        <v>20</v>
      </c>
      <c r="E1" t="s">
        <v>2</v>
      </c>
      <c r="F1" t="s">
        <v>19</v>
      </c>
      <c r="G1" t="s">
        <v>24</v>
      </c>
      <c r="H1" t="s">
        <v>26</v>
      </c>
    </row>
    <row r="2" spans="1:9" x14ac:dyDescent="0.25">
      <c r="A2">
        <v>16</v>
      </c>
      <c r="C2">
        <v>16</v>
      </c>
      <c r="D2">
        <v>955.62</v>
      </c>
      <c r="E2">
        <f>Feuil1!$C$3/(Feuil1!$C$4/D2-1)</f>
        <v>141825.46749777388</v>
      </c>
      <c r="F2">
        <f>LN(E2)</f>
        <v>11.862352478489521</v>
      </c>
      <c r="G2">
        <f>1/(A2+273.15)</f>
        <v>3.4584125886218228E-3</v>
      </c>
      <c r="H2" s="2">
        <f>$L$18+$L$19*F2+$L$20*F2*F2*F2</f>
        <v>3.456629896549877E-3</v>
      </c>
    </row>
    <row r="3" spans="1:9" x14ac:dyDescent="0.25">
      <c r="A3">
        <v>15.9</v>
      </c>
      <c r="B3">
        <v>16.5</v>
      </c>
      <c r="C3">
        <v>17</v>
      </c>
      <c r="D3">
        <v>955.88</v>
      </c>
      <c r="E3">
        <f>Feuil1!$C$3/(Feuil1!$C$4/D3-1)</f>
        <v>142413.58760429069</v>
      </c>
      <c r="F3">
        <f t="shared" ref="F3:F13" si="0">LN(E3)</f>
        <v>11.866490691977408</v>
      </c>
      <c r="G3">
        <f t="shared" ref="G3:G18" si="1">1/(A3+273.15)</f>
        <v>3.4596090641757487E-3</v>
      </c>
      <c r="H3" s="2">
        <f t="shared" ref="H3:H18" si="2">$L$18+$L$19*F3+$L$20*F3*F3*F3</f>
        <v>3.4577836596728067E-3</v>
      </c>
    </row>
    <row r="4" spans="1:9" x14ac:dyDescent="0.25">
      <c r="A4">
        <v>13.6</v>
      </c>
      <c r="B4">
        <v>14</v>
      </c>
      <c r="C4">
        <v>14</v>
      </c>
      <c r="D4">
        <v>962.68</v>
      </c>
      <c r="E4">
        <f>Feuil1!$C$3/(Feuil1!$C$4/D4-1)</f>
        <v>159595.49071618001</v>
      </c>
      <c r="F4">
        <f>LN(E4)</f>
        <v>11.980397709940684</v>
      </c>
      <c r="G4">
        <f t="shared" si="1"/>
        <v>3.4873583260680036E-3</v>
      </c>
      <c r="H4" s="2">
        <f t="shared" si="2"/>
        <v>3.4895892752351996E-3</v>
      </c>
    </row>
    <row r="5" spans="1:9" x14ac:dyDescent="0.25">
      <c r="A5">
        <v>16.3</v>
      </c>
      <c r="B5">
        <v>16</v>
      </c>
      <c r="C5">
        <v>16</v>
      </c>
      <c r="D5">
        <v>958.15</v>
      </c>
      <c r="E5">
        <f>Feuil1!$C$3/(Feuil1!$C$4/D5-1)</f>
        <v>147748.65073245938</v>
      </c>
      <c r="F5">
        <f t="shared" si="0"/>
        <v>11.903267803128234</v>
      </c>
      <c r="G5">
        <f t="shared" si="1"/>
        <v>3.4548281223009156E-3</v>
      </c>
      <c r="H5" s="2">
        <f t="shared" si="2"/>
        <v>3.4680426859054936E-3</v>
      </c>
    </row>
    <row r="6" spans="1:9" x14ac:dyDescent="0.25">
      <c r="A6">
        <v>14.2</v>
      </c>
      <c r="B6">
        <v>14.5</v>
      </c>
      <c r="C6">
        <v>15</v>
      </c>
      <c r="D6">
        <v>963.12</v>
      </c>
      <c r="E6">
        <f>Feuil1!$C$3/(Feuil1!$C$4/D6-1)</f>
        <v>160841.68336673343</v>
      </c>
      <c r="F6">
        <f t="shared" si="0"/>
        <v>11.988175827051526</v>
      </c>
      <c r="G6">
        <f t="shared" si="1"/>
        <v>3.4800765616843574E-3</v>
      </c>
      <c r="H6" s="2">
        <f t="shared" si="2"/>
        <v>3.4917644729055282E-3</v>
      </c>
    </row>
    <row r="7" spans="1:9" x14ac:dyDescent="0.25">
      <c r="A7">
        <v>13.4</v>
      </c>
      <c r="D7">
        <v>964.37</v>
      </c>
      <c r="E7">
        <f>Feuil1!$C$3/(Feuil1!$C$4/D7-1)</f>
        <v>164484.0525328333</v>
      </c>
      <c r="F7">
        <f t="shared" si="0"/>
        <v>12.010568899398926</v>
      </c>
      <c r="G7">
        <f t="shared" si="1"/>
        <v>3.4897923573547381E-3</v>
      </c>
      <c r="H7" s="2">
        <f t="shared" si="2"/>
        <v>3.4980292380685394E-3</v>
      </c>
    </row>
    <row r="8" spans="1:9" x14ac:dyDescent="0.25">
      <c r="A8">
        <v>14.5</v>
      </c>
      <c r="D8">
        <v>962.88</v>
      </c>
      <c r="E8">
        <f>Feuil1!$C$3/(Feuil1!$C$4/D8-1)</f>
        <v>160159.68063872244</v>
      </c>
      <c r="F8">
        <f t="shared" si="0"/>
        <v>11.983926600533088</v>
      </c>
      <c r="G8">
        <f t="shared" si="1"/>
        <v>3.4764470710933427E-3</v>
      </c>
      <c r="H8" s="2">
        <f t="shared" si="2"/>
        <v>3.4905760975410941E-3</v>
      </c>
    </row>
    <row r="9" spans="1:9" x14ac:dyDescent="0.25">
      <c r="A9">
        <v>14.8</v>
      </c>
      <c r="D9">
        <v>962.37</v>
      </c>
      <c r="E9">
        <f>Feuil1!$C$3/(Feuil1!$C$4/D9-1)</f>
        <v>158728.35230084101</v>
      </c>
      <c r="F9">
        <f t="shared" si="0"/>
        <v>11.974949543997328</v>
      </c>
      <c r="G9">
        <f t="shared" si="1"/>
        <v>3.4728251432540372E-3</v>
      </c>
      <c r="H9" s="2">
        <f t="shared" si="2"/>
        <v>3.4880659189691172E-3</v>
      </c>
    </row>
    <row r="10" spans="1:9" x14ac:dyDescent="0.25">
      <c r="A10">
        <v>14.8</v>
      </c>
      <c r="D10">
        <v>962.36</v>
      </c>
      <c r="E10">
        <f>Feuil1!$C$3/(Feuil1!$C$4/D10-1)</f>
        <v>158700.52770448546</v>
      </c>
      <c r="F10">
        <f t="shared" si="0"/>
        <v>11.974774231679012</v>
      </c>
      <c r="G10">
        <f t="shared" si="1"/>
        <v>3.4728251432540372E-3</v>
      </c>
      <c r="H10" s="2">
        <f t="shared" si="2"/>
        <v>3.4880169035727878E-3</v>
      </c>
    </row>
    <row r="11" spans="1:9" x14ac:dyDescent="0.25">
      <c r="A11">
        <v>14.9</v>
      </c>
      <c r="D11">
        <v>961.73</v>
      </c>
      <c r="E11">
        <f>Feuil1!$C$3/(Feuil1!$C$4/D11-1)</f>
        <v>156965.8886894075</v>
      </c>
      <c r="F11">
        <f t="shared" si="0"/>
        <v>11.963783791229789</v>
      </c>
      <c r="G11">
        <f t="shared" si="1"/>
        <v>3.4716195105016496E-3</v>
      </c>
      <c r="H11" s="2">
        <f t="shared" si="2"/>
        <v>3.4849445335936131E-3</v>
      </c>
    </row>
    <row r="12" spans="1:9" x14ac:dyDescent="0.25">
      <c r="A12">
        <v>14.6</v>
      </c>
      <c r="D12">
        <v>962.18</v>
      </c>
      <c r="E12">
        <f>Feuil1!$C$3/(Feuil1!$C$4/D12-1)</f>
        <v>158201.249588951</v>
      </c>
      <c r="F12">
        <f t="shared" si="0"/>
        <v>11.971623233076853</v>
      </c>
      <c r="G12">
        <f t="shared" si="1"/>
        <v>3.4752389226759338E-3</v>
      </c>
      <c r="H12" s="2">
        <f t="shared" si="2"/>
        <v>3.4871359562878529E-3</v>
      </c>
    </row>
    <row r="13" spans="1:9" x14ac:dyDescent="0.25">
      <c r="A13">
        <v>13.1</v>
      </c>
      <c r="D13">
        <v>966.09</v>
      </c>
      <c r="E13">
        <f>Feuil1!$C$3/(Feuil1!$C$4/D13-1)</f>
        <v>169757.51186083272</v>
      </c>
      <c r="F13">
        <f t="shared" si="0"/>
        <v>12.04212629693569</v>
      </c>
      <c r="G13">
        <f t="shared" si="1"/>
        <v>3.4934497816593887E-3</v>
      </c>
      <c r="H13" s="2">
        <f t="shared" si="2"/>
        <v>3.5068639220053035E-3</v>
      </c>
    </row>
    <row r="14" spans="1:9" x14ac:dyDescent="0.25">
      <c r="A14">
        <v>4</v>
      </c>
      <c r="D14">
        <v>985.68</v>
      </c>
      <c r="E14">
        <f>Feuil1!$C$3/(Feuil1!$C$4/D14-1)</f>
        <v>264115.7556270088</v>
      </c>
      <c r="F14">
        <f t="shared" ref="F14" si="3">LN(E14)</f>
        <v>12.484142754313449</v>
      </c>
      <c r="G14">
        <f t="shared" si="1"/>
        <v>3.608154429009562E-3</v>
      </c>
      <c r="H14" s="2">
        <f t="shared" si="2"/>
        <v>3.6313662655863429E-3</v>
      </c>
    </row>
    <row r="15" spans="1:9" x14ac:dyDescent="0.25">
      <c r="A15">
        <v>9.3000000000000007</v>
      </c>
      <c r="D15">
        <v>972.31</v>
      </c>
      <c r="E15">
        <f>Feuil1!$C$3/(Feuil1!$C$4/D15-1)</f>
        <v>191814.95363977127</v>
      </c>
      <c r="F15">
        <f t="shared" ref="F15" si="4">LN(E15)</f>
        <v>12.164286403146141</v>
      </c>
      <c r="G15">
        <f t="shared" si="1"/>
        <v>3.5404496371039124E-3</v>
      </c>
      <c r="H15" s="2">
        <f t="shared" si="2"/>
        <v>3.5411307098499934E-3</v>
      </c>
      <c r="I15" t="s">
        <v>25</v>
      </c>
    </row>
    <row r="16" spans="1:9" x14ac:dyDescent="0.25">
      <c r="A16">
        <v>13</v>
      </c>
      <c r="D16">
        <v>966.73</v>
      </c>
      <c r="E16">
        <f>Feuil1!$C$3/(Feuil1!$C$4/D16-1)</f>
        <v>171802.02594633013</v>
      </c>
      <c r="F16">
        <f t="shared" ref="F16" si="5">LN(E16)</f>
        <v>12.054098080932668</v>
      </c>
      <c r="G16">
        <f t="shared" si="1"/>
        <v>3.4946706272933779E-3</v>
      </c>
      <c r="H16" s="2">
        <f t="shared" si="2"/>
        <v>3.5102173579912173E-3</v>
      </c>
    </row>
    <row r="17" spans="1:12" x14ac:dyDescent="0.25">
      <c r="A17">
        <v>12.4</v>
      </c>
      <c r="D17">
        <v>968.02</v>
      </c>
      <c r="E17">
        <f>Feuil1!$C$3/(Feuil1!$C$4/D17-1)</f>
        <v>176067.6609676248</v>
      </c>
      <c r="F17">
        <f t="shared" ref="F17" si="6">LN(E17)</f>
        <v>12.078623637459247</v>
      </c>
      <c r="G17">
        <f t="shared" si="1"/>
        <v>3.5020136578532662E-3</v>
      </c>
      <c r="H17" s="2">
        <f t="shared" si="2"/>
        <v>3.517090457415834E-3</v>
      </c>
    </row>
    <row r="18" spans="1:12" x14ac:dyDescent="0.25">
      <c r="A18">
        <v>13.9</v>
      </c>
      <c r="D18">
        <v>963.51</v>
      </c>
      <c r="E18">
        <f>Feuil1!$C$3/(Feuil1!$C$4/D18-1)</f>
        <v>161961.67423096328</v>
      </c>
      <c r="F18">
        <f t="shared" ref="F18" si="7">LN(E18)</f>
        <v>11.995115007404124</v>
      </c>
      <c r="G18">
        <f t="shared" si="1"/>
        <v>3.4837136387388962E-3</v>
      </c>
      <c r="H18" s="2">
        <f t="shared" si="2"/>
        <v>3.493705420428172E-3</v>
      </c>
      <c r="K18" t="s">
        <v>29</v>
      </c>
      <c r="L18" s="1">
        <v>4.8000000000000001E-4</v>
      </c>
    </row>
    <row r="19" spans="1:12" x14ac:dyDescent="0.25">
      <c r="K19" t="s">
        <v>27</v>
      </c>
      <c r="L19" s="1">
        <v>2.3699999999999999E-4</v>
      </c>
    </row>
    <row r="20" spans="1:12" x14ac:dyDescent="0.25">
      <c r="K20" t="s">
        <v>28</v>
      </c>
      <c r="L20" s="1">
        <v>9.9E-8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Matthieu Borgraeve</dc:creator>
  <cp:lastModifiedBy>Matthieu Borgraeve</cp:lastModifiedBy>
  <dcterms:created xsi:type="dcterms:W3CDTF">2017-03-25T17:56:28Z</dcterms:created>
  <dcterms:modified xsi:type="dcterms:W3CDTF">2017-04-02T02:17:10Z</dcterms:modified>
</cp:coreProperties>
</file>