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Pantalla1" sheetId="1" r:id="rId1"/>
    <sheet name="Pantalla2" sheetId="2" r:id="rId2"/>
    <sheet name="Pantalla3" sheetId="3" r:id="rId3"/>
    <sheet name="Pantalla 4" sheetId="4" r:id="rId4"/>
    <sheet name="Pantalla 5" sheetId="5" r:id="rId5"/>
  </sheets>
  <calcPr calcId="145621"/>
</workbook>
</file>

<file path=xl/calcChain.xml><?xml version="1.0" encoding="utf-8"?>
<calcChain xmlns="http://schemas.openxmlformats.org/spreadsheetml/2006/main">
  <c r="I158" i="5" l="1"/>
  <c r="K154" i="5"/>
  <c r="J154" i="5"/>
  <c r="K153" i="5"/>
  <c r="K152" i="5"/>
  <c r="J151" i="5"/>
  <c r="K151" i="5" s="1"/>
  <c r="F151" i="5"/>
  <c r="J150" i="5"/>
  <c r="K150" i="5" s="1"/>
  <c r="F150" i="5"/>
  <c r="J149" i="5"/>
  <c r="K149" i="5" s="1"/>
  <c r="J148" i="5"/>
  <c r="K148" i="5" s="1"/>
  <c r="F148" i="5"/>
  <c r="J147" i="5"/>
  <c r="K147" i="5" s="1"/>
  <c r="F147" i="5"/>
  <c r="J146" i="5"/>
  <c r="K146" i="5" s="1"/>
  <c r="F146" i="5"/>
  <c r="F145" i="5"/>
  <c r="J145" i="5" s="1"/>
  <c r="K145" i="5" s="1"/>
  <c r="K144" i="5"/>
  <c r="J143" i="5"/>
  <c r="K143" i="5" s="1"/>
  <c r="K142" i="5"/>
  <c r="J142" i="5"/>
  <c r="K141" i="5"/>
  <c r="J141" i="5"/>
  <c r="J140" i="5"/>
  <c r="K140" i="5" s="1"/>
  <c r="I140" i="5"/>
  <c r="F140" i="5"/>
  <c r="I139" i="5"/>
  <c r="F139" i="5"/>
  <c r="J139" i="5" s="1"/>
  <c r="K139" i="5" s="1"/>
  <c r="J138" i="5"/>
  <c r="K138" i="5" s="1"/>
  <c r="I138" i="5"/>
  <c r="F138" i="5"/>
  <c r="I137" i="5"/>
  <c r="F137" i="5"/>
  <c r="J137" i="5" s="1"/>
  <c r="K137" i="5" s="1"/>
  <c r="J136" i="5"/>
  <c r="K136" i="5" s="1"/>
  <c r="I136" i="5"/>
  <c r="F136" i="5"/>
  <c r="I135" i="5"/>
  <c r="F135" i="5"/>
  <c r="J135" i="5" s="1"/>
  <c r="K135" i="5" s="1"/>
  <c r="J134" i="5"/>
  <c r="K134" i="5" s="1"/>
  <c r="I134" i="5"/>
  <c r="F134" i="5"/>
  <c r="I133" i="5"/>
  <c r="F133" i="5"/>
  <c r="J133" i="5" s="1"/>
  <c r="K133" i="5" s="1"/>
  <c r="J132" i="5"/>
  <c r="K132" i="5" s="1"/>
  <c r="I132" i="5"/>
  <c r="F132" i="5"/>
  <c r="I131" i="5"/>
  <c r="F131" i="5"/>
  <c r="J131" i="5" s="1"/>
  <c r="K131" i="5" s="1"/>
  <c r="J130" i="5"/>
  <c r="K130" i="5" s="1"/>
  <c r="I130" i="5"/>
  <c r="F130" i="5"/>
  <c r="K126" i="5"/>
  <c r="J126" i="5"/>
  <c r="K125" i="5"/>
  <c r="J125" i="5"/>
  <c r="J124" i="5"/>
  <c r="K124" i="5" s="1"/>
  <c r="I123" i="5"/>
  <c r="J123" i="5" s="1"/>
  <c r="K123" i="5" s="1"/>
  <c r="E123" i="5"/>
  <c r="I122" i="5"/>
  <c r="E122" i="5"/>
  <c r="J122" i="5" s="1"/>
  <c r="K122" i="5" s="1"/>
  <c r="I121" i="5"/>
  <c r="J121" i="5" s="1"/>
  <c r="K121" i="5" s="1"/>
  <c r="E121" i="5"/>
  <c r="I120" i="5"/>
  <c r="E120" i="5"/>
  <c r="J120" i="5" s="1"/>
  <c r="K120" i="5" s="1"/>
  <c r="I119" i="5"/>
  <c r="J119" i="5" s="1"/>
  <c r="K119" i="5" s="1"/>
  <c r="E119" i="5"/>
  <c r="I118" i="5"/>
  <c r="E118" i="5"/>
  <c r="J118" i="5" s="1"/>
  <c r="K118" i="5" s="1"/>
  <c r="I117" i="5"/>
  <c r="J117" i="5" s="1"/>
  <c r="K117" i="5" s="1"/>
  <c r="F117" i="5"/>
  <c r="E117" i="5"/>
  <c r="I116" i="5"/>
  <c r="J116" i="5" s="1"/>
  <c r="K116" i="5" s="1"/>
  <c r="E116" i="5"/>
  <c r="J115" i="5"/>
  <c r="K115" i="5" s="1"/>
  <c r="I115" i="5"/>
  <c r="E115" i="5"/>
  <c r="I114" i="5"/>
  <c r="J114" i="5" s="1"/>
  <c r="K114" i="5" s="1"/>
  <c r="E114" i="5"/>
  <c r="J113" i="5"/>
  <c r="K113" i="5" s="1"/>
  <c r="I113" i="5"/>
  <c r="E113" i="5"/>
  <c r="I112" i="5"/>
  <c r="J112" i="5" s="1"/>
  <c r="K112" i="5" s="1"/>
  <c r="E112" i="5"/>
  <c r="J109" i="5"/>
  <c r="K109" i="5" s="1"/>
  <c r="M108" i="5"/>
  <c r="K108" i="5"/>
  <c r="J108" i="5"/>
  <c r="J107" i="5"/>
  <c r="K107" i="5" s="1"/>
  <c r="I106" i="5"/>
  <c r="J106" i="5" s="1"/>
  <c r="K106" i="5" s="1"/>
  <c r="E106" i="5"/>
  <c r="I105" i="5"/>
  <c r="E105" i="5"/>
  <c r="J105" i="5" s="1"/>
  <c r="K105" i="5" s="1"/>
  <c r="I104" i="5"/>
  <c r="J104" i="5" s="1"/>
  <c r="K104" i="5" s="1"/>
  <c r="E104" i="5"/>
  <c r="I103" i="5"/>
  <c r="E103" i="5"/>
  <c r="J103" i="5" s="1"/>
  <c r="K103" i="5" s="1"/>
  <c r="I102" i="5"/>
  <c r="J102" i="5" s="1"/>
  <c r="K102" i="5" s="1"/>
  <c r="E102" i="5"/>
  <c r="I101" i="5"/>
  <c r="E101" i="5"/>
  <c r="J101" i="5" s="1"/>
  <c r="K101" i="5" s="1"/>
  <c r="I100" i="5"/>
  <c r="J100" i="5" s="1"/>
  <c r="K100" i="5" s="1"/>
  <c r="E100" i="5"/>
  <c r="I99" i="5"/>
  <c r="E99" i="5"/>
  <c r="J99" i="5" s="1"/>
  <c r="K99" i="5" s="1"/>
  <c r="I98" i="5"/>
  <c r="J98" i="5" s="1"/>
  <c r="K98" i="5" s="1"/>
  <c r="E98" i="5"/>
  <c r="I97" i="5"/>
  <c r="E97" i="5"/>
  <c r="J97" i="5" s="1"/>
  <c r="K97" i="5" s="1"/>
  <c r="I96" i="5"/>
  <c r="J96" i="5" s="1"/>
  <c r="K96" i="5" s="1"/>
  <c r="E96" i="5"/>
  <c r="I95" i="5"/>
  <c r="E95" i="5"/>
  <c r="J95" i="5" s="1"/>
  <c r="H88" i="5"/>
  <c r="J88" i="5" s="1"/>
  <c r="K88" i="5" s="1"/>
  <c r="H87" i="5"/>
  <c r="J87" i="5" s="1"/>
  <c r="K87" i="5" s="1"/>
  <c r="H86" i="5"/>
  <c r="J86" i="5" s="1"/>
  <c r="K86" i="5" s="1"/>
  <c r="J85" i="5"/>
  <c r="K85" i="5" s="1"/>
  <c r="H85" i="5"/>
  <c r="J84" i="5"/>
  <c r="K84" i="5" s="1"/>
  <c r="H84" i="5"/>
  <c r="J81" i="5"/>
  <c r="K81" i="5" s="1"/>
  <c r="H81" i="5"/>
  <c r="H80" i="5"/>
  <c r="J80" i="5" s="1"/>
  <c r="K80" i="5" s="1"/>
  <c r="H79" i="5"/>
  <c r="J79" i="5" s="1"/>
  <c r="K79" i="5" s="1"/>
  <c r="H78" i="5"/>
  <c r="J78" i="5" s="1"/>
  <c r="K78" i="5" s="1"/>
  <c r="H77" i="5"/>
  <c r="J77" i="5" s="1"/>
  <c r="K77" i="5" s="1"/>
  <c r="H74" i="5"/>
  <c r="J74" i="5" s="1"/>
  <c r="K74" i="5" s="1"/>
  <c r="J73" i="5"/>
  <c r="K73" i="5" s="1"/>
  <c r="H73" i="5"/>
  <c r="J72" i="5"/>
  <c r="K72" i="5" s="1"/>
  <c r="H72" i="5"/>
  <c r="J71" i="5"/>
  <c r="K71" i="5" s="1"/>
  <c r="H71" i="5"/>
  <c r="H70" i="5"/>
  <c r="J70" i="5" s="1"/>
  <c r="K70" i="5" s="1"/>
  <c r="H67" i="5"/>
  <c r="J67" i="5" s="1"/>
  <c r="K67" i="5" s="1"/>
  <c r="H66" i="5"/>
  <c r="J66" i="5" s="1"/>
  <c r="K66" i="5" s="1"/>
  <c r="H65" i="5"/>
  <c r="J65" i="5" s="1"/>
  <c r="K65" i="5" s="1"/>
  <c r="H64" i="5"/>
  <c r="J64" i="5" s="1"/>
  <c r="K64" i="5" s="1"/>
  <c r="J63" i="5"/>
  <c r="K63" i="5" s="1"/>
  <c r="H63" i="5"/>
  <c r="J60" i="5"/>
  <c r="K60" i="5" s="1"/>
  <c r="H60" i="5"/>
  <c r="J59" i="5"/>
  <c r="K59" i="5" s="1"/>
  <c r="H59" i="5"/>
  <c r="H58" i="5"/>
  <c r="J58" i="5" s="1"/>
  <c r="K58" i="5" s="1"/>
  <c r="H57" i="5"/>
  <c r="J57" i="5" s="1"/>
  <c r="K57" i="5" s="1"/>
  <c r="H56" i="5"/>
  <c r="J56" i="5" s="1"/>
  <c r="K56" i="5" s="1"/>
  <c r="H53" i="5"/>
  <c r="J53" i="5" s="1"/>
  <c r="K53" i="5" s="1"/>
  <c r="H52" i="5"/>
  <c r="J52" i="5" s="1"/>
  <c r="K52" i="5" s="1"/>
  <c r="J51" i="5"/>
  <c r="K51" i="5" s="1"/>
  <c r="H51" i="5"/>
  <c r="J50" i="5"/>
  <c r="K50" i="5" s="1"/>
  <c r="H50" i="5"/>
  <c r="J49" i="5"/>
  <c r="H49" i="5"/>
  <c r="J44" i="5"/>
  <c r="K44" i="5" s="1"/>
  <c r="H44" i="5"/>
  <c r="J43" i="5"/>
  <c r="K43" i="5" s="1"/>
  <c r="H43" i="5"/>
  <c r="H42" i="5"/>
  <c r="J42" i="5" s="1"/>
  <c r="K42" i="5" s="1"/>
  <c r="H41" i="5"/>
  <c r="J41" i="5" s="1"/>
  <c r="K41" i="5" s="1"/>
  <c r="H40" i="5"/>
  <c r="J40" i="5" s="1"/>
  <c r="K40" i="5" s="1"/>
  <c r="H37" i="5"/>
  <c r="J37" i="5" s="1"/>
  <c r="K37" i="5" s="1"/>
  <c r="H36" i="5"/>
  <c r="J36" i="5" s="1"/>
  <c r="K36" i="5" s="1"/>
  <c r="J35" i="5"/>
  <c r="K35" i="5" s="1"/>
  <c r="H35" i="5"/>
  <c r="J34" i="5"/>
  <c r="K34" i="5" s="1"/>
  <c r="H33" i="5"/>
  <c r="J33" i="5" s="1"/>
  <c r="F27" i="5"/>
  <c r="J27" i="5" s="1"/>
  <c r="K27" i="5" s="1"/>
  <c r="F26" i="5"/>
  <c r="J26" i="5" s="1"/>
  <c r="K26" i="5" s="1"/>
  <c r="M25" i="5"/>
  <c r="J25" i="5"/>
  <c r="K25" i="5" s="1"/>
  <c r="F25" i="5"/>
  <c r="J24" i="5"/>
  <c r="K24" i="5" s="1"/>
  <c r="F24" i="5"/>
  <c r="F23" i="5"/>
  <c r="J23" i="5" s="1"/>
  <c r="K23" i="5" s="1"/>
  <c r="F22" i="5"/>
  <c r="J22" i="5" s="1"/>
  <c r="K22" i="5" s="1"/>
  <c r="F21" i="5"/>
  <c r="J21" i="5" s="1"/>
  <c r="K21" i="5" s="1"/>
  <c r="F20" i="5"/>
  <c r="J20" i="5" s="1"/>
  <c r="K17" i="5"/>
  <c r="J17" i="5" s="1"/>
  <c r="F17" i="5"/>
  <c r="F16" i="5"/>
  <c r="K16" i="5" s="1"/>
  <c r="J16" i="5" s="1"/>
  <c r="F15" i="5"/>
  <c r="K15" i="5" s="1"/>
  <c r="J15" i="5" s="1"/>
  <c r="F14" i="5"/>
  <c r="K14" i="5" s="1"/>
  <c r="J14" i="5" s="1"/>
  <c r="K13" i="5"/>
  <c r="J13" i="5"/>
  <c r="F13" i="5"/>
  <c r="K12" i="5"/>
  <c r="J12" i="5"/>
  <c r="F12" i="5"/>
  <c r="F11" i="5"/>
  <c r="K11" i="5" s="1"/>
  <c r="J28" i="5" l="1"/>
  <c r="J160" i="5" s="1"/>
  <c r="K20" i="5"/>
  <c r="K28" i="5" s="1"/>
  <c r="J89" i="5"/>
  <c r="J162" i="5" s="1"/>
  <c r="K95" i="5"/>
  <c r="K155" i="5" s="1"/>
  <c r="J155" i="5"/>
  <c r="J163" i="5" s="1"/>
  <c r="K33" i="5"/>
  <c r="K45" i="5" s="1"/>
  <c r="J45" i="5"/>
  <c r="K18" i="5"/>
  <c r="J11" i="5"/>
  <c r="J18" i="5" s="1"/>
  <c r="K49" i="5"/>
  <c r="K89" i="5" s="1"/>
  <c r="D164" i="5" l="1"/>
  <c r="K163" i="5"/>
  <c r="D163" i="5"/>
  <c r="K162" i="5"/>
  <c r="D161" i="5"/>
  <c r="K160" i="5"/>
  <c r="J29" i="5"/>
  <c r="J159" i="5"/>
  <c r="K29" i="5"/>
  <c r="K157" i="5" s="1"/>
  <c r="D160" i="5"/>
  <c r="K159" i="5"/>
  <c r="J161" i="5"/>
  <c r="J156" i="5"/>
  <c r="K161" i="5"/>
  <c r="K156" i="5"/>
  <c r="D162" i="5"/>
  <c r="K164" i="5" l="1"/>
  <c r="D165" i="5"/>
  <c r="J164" i="5"/>
  <c r="J157" i="5"/>
</calcChain>
</file>

<file path=xl/comments1.xml><?xml version="1.0" encoding="utf-8"?>
<comments xmlns="http://schemas.openxmlformats.org/spreadsheetml/2006/main">
  <authors>
    <author>Autor</author>
  </authors>
  <commentList>
    <comment ref="A6" authorId="0">
      <text>
        <r>
          <rPr>
            <b/>
            <sz val="9"/>
            <color indexed="81"/>
            <rFont val="Tahoma"/>
            <family val="2"/>
          </rPr>
          <t>Autor:</t>
        </r>
        <r>
          <rPr>
            <sz val="9"/>
            <color indexed="81"/>
            <rFont val="Tahoma"/>
            <family val="2"/>
          </rPr>
          <t xml:space="preserve">
Tener persona calificada que quede en el GR
</t>
        </r>
      </text>
    </comment>
  </commentList>
</comments>
</file>

<file path=xl/comments2.xml><?xml version="1.0" encoding="utf-8"?>
<comments xmlns="http://schemas.openxmlformats.org/spreadsheetml/2006/main">
  <authors>
    <author>Autor</author>
  </authors>
  <commentList>
    <comment ref="H31" authorId="0">
      <text>
        <r>
          <rPr>
            <b/>
            <sz val="10"/>
            <color indexed="81"/>
            <rFont val="Tahoma"/>
            <family val="2"/>
          </rPr>
          <t>Autor:</t>
        </r>
        <r>
          <rPr>
            <sz val="10"/>
            <color indexed="81"/>
            <rFont val="Tahoma"/>
            <family val="2"/>
          </rPr>
          <t xml:space="preserve">
select from drop down menu</t>
        </r>
      </text>
    </comment>
    <comment ref="H38" authorId="0">
      <text>
        <r>
          <rPr>
            <b/>
            <sz val="10"/>
            <color indexed="81"/>
            <rFont val="Tahoma"/>
            <family val="2"/>
          </rPr>
          <t>Autor:</t>
        </r>
        <r>
          <rPr>
            <sz val="10"/>
            <color indexed="81"/>
            <rFont val="Tahoma"/>
            <family val="2"/>
          </rPr>
          <t xml:space="preserve">
select from drop down menu</t>
        </r>
      </text>
    </comment>
    <comment ref="H47" authorId="0">
      <text>
        <r>
          <rPr>
            <b/>
            <sz val="10"/>
            <color indexed="81"/>
            <rFont val="Tahoma"/>
            <family val="2"/>
          </rPr>
          <t>Autor:</t>
        </r>
        <r>
          <rPr>
            <sz val="10"/>
            <color indexed="81"/>
            <rFont val="Tahoma"/>
            <family val="2"/>
          </rPr>
          <t xml:space="preserve">
select from drop down menu</t>
        </r>
      </text>
    </comment>
    <comment ref="H54" authorId="0">
      <text>
        <r>
          <rPr>
            <b/>
            <sz val="10"/>
            <color indexed="81"/>
            <rFont val="Tahoma"/>
            <family val="2"/>
          </rPr>
          <t>Autor:</t>
        </r>
        <r>
          <rPr>
            <sz val="10"/>
            <color indexed="81"/>
            <rFont val="Tahoma"/>
            <family val="2"/>
          </rPr>
          <t xml:space="preserve">
select from drop down menu</t>
        </r>
      </text>
    </comment>
    <comment ref="H61" authorId="0">
      <text>
        <r>
          <rPr>
            <b/>
            <sz val="10"/>
            <color indexed="81"/>
            <rFont val="Tahoma"/>
            <family val="2"/>
          </rPr>
          <t>Autor:</t>
        </r>
        <r>
          <rPr>
            <sz val="10"/>
            <color indexed="81"/>
            <rFont val="Tahoma"/>
            <family val="2"/>
          </rPr>
          <t xml:space="preserve">
select from drop down menu</t>
        </r>
      </text>
    </comment>
    <comment ref="H68" authorId="0">
      <text>
        <r>
          <rPr>
            <b/>
            <sz val="10"/>
            <color indexed="81"/>
            <rFont val="Tahoma"/>
            <family val="2"/>
          </rPr>
          <t>Autor:</t>
        </r>
        <r>
          <rPr>
            <sz val="10"/>
            <color indexed="81"/>
            <rFont val="Tahoma"/>
            <family val="2"/>
          </rPr>
          <t xml:space="preserve">
select from drop down menu JULCAN</t>
        </r>
      </text>
    </comment>
    <comment ref="H75" authorId="0">
      <text>
        <r>
          <rPr>
            <b/>
            <sz val="10"/>
            <color indexed="81"/>
            <rFont val="Tahoma"/>
            <family val="2"/>
          </rPr>
          <t>Autor:</t>
        </r>
        <r>
          <rPr>
            <sz val="10"/>
            <color indexed="81"/>
            <rFont val="Tahoma"/>
            <family val="2"/>
          </rPr>
          <t xml:space="preserve">
select from drop down menu</t>
        </r>
      </text>
    </comment>
    <comment ref="H82" authorId="0">
      <text>
        <r>
          <rPr>
            <b/>
            <sz val="10"/>
            <color indexed="81"/>
            <rFont val="Tahoma"/>
            <family val="2"/>
          </rPr>
          <t>Autor:</t>
        </r>
        <r>
          <rPr>
            <sz val="10"/>
            <color indexed="81"/>
            <rFont val="Tahoma"/>
            <family val="2"/>
          </rPr>
          <t xml:space="preserve">
select from drop down menu</t>
        </r>
      </text>
    </comment>
  </commentList>
</comments>
</file>

<file path=xl/sharedStrings.xml><?xml version="1.0" encoding="utf-8"?>
<sst xmlns="http://schemas.openxmlformats.org/spreadsheetml/2006/main" count="428" uniqueCount="205">
  <si>
    <t>Lista de Actividades</t>
  </si>
  <si>
    <t>320.2 Diseño y entrega de herramientas</t>
  </si>
  <si>
    <t xml:space="preserve">320.3  Diseño y entrega de un programa de acompañamiento. </t>
  </si>
  <si>
    <t xml:space="preserve">410.2 Provisión de asistencia técnica </t>
  </si>
  <si>
    <t xml:space="preserve">420.3  Diseño y entrega de un programa de acompañamiento. </t>
  </si>
  <si>
    <t>Mostrar el detalle cuando se pase el click sobre el texto</t>
  </si>
  <si>
    <t>Sub Actividades de la actividad 320.2</t>
  </si>
  <si>
    <t>Click va al siguiente nivel</t>
  </si>
  <si>
    <t>320.2.22 Implementación de SIGA en La Libertad.</t>
  </si>
  <si>
    <t>320.3.11   Análisis de Factibilidad</t>
  </si>
  <si>
    <t>Tareas de la actividad 320.2.22</t>
  </si>
  <si>
    <r>
      <rPr>
        <b/>
        <sz val="11"/>
        <color theme="1"/>
        <rFont val="Calibri"/>
        <family val="2"/>
        <scheme val="minor"/>
      </rPr>
      <t>T2:</t>
    </r>
    <r>
      <rPr>
        <sz val="11"/>
        <color theme="1"/>
        <rFont val="Calibri"/>
        <family val="2"/>
        <scheme val="minor"/>
      </rPr>
      <t xml:space="preserve"> Elaboración de un plan de apoyo para implementar SIGA en todas las regiones</t>
    </r>
  </si>
  <si>
    <r>
      <rPr>
        <b/>
        <sz val="11"/>
        <color theme="1"/>
        <rFont val="Calibri"/>
        <family val="2"/>
        <scheme val="minor"/>
      </rPr>
      <t xml:space="preserve">T3: </t>
    </r>
    <r>
      <rPr>
        <sz val="11"/>
        <color theme="1"/>
        <rFont val="Calibri"/>
        <family val="2"/>
        <scheme val="minor"/>
      </rPr>
      <t>Plan de implementación &amp; revisión de la situación actual en La Libertad.</t>
    </r>
  </si>
  <si>
    <r>
      <rPr>
        <b/>
        <sz val="11"/>
        <color theme="1"/>
        <rFont val="Calibri"/>
        <family val="2"/>
        <scheme val="minor"/>
      </rPr>
      <t>T4:</t>
    </r>
    <r>
      <rPr>
        <sz val="11"/>
        <color theme="1"/>
        <rFont val="Calibri"/>
        <family val="2"/>
        <scheme val="minor"/>
      </rPr>
      <t xml:space="preserve"> Capacitación en Lambayaque al equipo de implementación sobre SIGA.</t>
    </r>
  </si>
  <si>
    <r>
      <rPr>
        <b/>
        <sz val="11"/>
        <color theme="1"/>
        <rFont val="Calibri"/>
        <family val="2"/>
        <scheme val="minor"/>
      </rPr>
      <t>T5</t>
    </r>
    <r>
      <rPr>
        <sz val="11"/>
        <color theme="1"/>
        <rFont val="Calibri"/>
        <family val="2"/>
        <scheme val="minor"/>
      </rPr>
      <t>:</t>
    </r>
    <r>
      <rPr>
        <sz val="11"/>
        <color rgb="FF333333"/>
        <rFont val="Arial"/>
        <family val="2"/>
      </rPr>
      <t xml:space="preserve"> </t>
    </r>
    <r>
      <rPr>
        <sz val="11"/>
        <color theme="1"/>
        <rFont val="Calibri"/>
        <family val="2"/>
        <scheme val="minor"/>
      </rPr>
      <t>Validación de pruebas en una gerencia</t>
    </r>
  </si>
  <si>
    <r>
      <rPr>
        <b/>
        <sz val="11"/>
        <color theme="1"/>
        <rFont val="Calibri"/>
        <family val="2"/>
        <scheme val="minor"/>
      </rPr>
      <t>T6:</t>
    </r>
    <r>
      <rPr>
        <sz val="11"/>
        <color rgb="FF333333"/>
        <rFont val="Arial"/>
        <family val="2"/>
      </rPr>
      <t xml:space="preserve"> </t>
    </r>
    <r>
      <rPr>
        <sz val="11"/>
        <color theme="1"/>
        <rFont val="Calibri"/>
        <family val="2"/>
        <scheme val="minor"/>
      </rPr>
      <t>Oportunidad de mejoras de interoperabilidad en gerencia donde se realizan las pruebas.</t>
    </r>
  </si>
  <si>
    <r>
      <rPr>
        <b/>
        <sz val="11"/>
        <color theme="1"/>
        <rFont val="Calibri"/>
        <family val="2"/>
        <scheme val="minor"/>
      </rPr>
      <t>T7:</t>
    </r>
    <r>
      <rPr>
        <sz val="11"/>
        <color theme="1"/>
        <rFont val="Calibri"/>
        <family val="2"/>
        <scheme val="minor"/>
      </rPr>
      <t xml:space="preserve"> Migración de datos historicos al nuevo sistema en todo el pliego.</t>
    </r>
  </si>
  <si>
    <r>
      <rPr>
        <b/>
        <sz val="11"/>
        <color theme="1"/>
        <rFont val="Calibri"/>
        <family val="2"/>
        <scheme val="minor"/>
      </rPr>
      <t xml:space="preserve">T8: </t>
    </r>
    <r>
      <rPr>
        <sz val="11"/>
        <color theme="1"/>
        <rFont val="Calibri"/>
        <family val="2"/>
        <scheme val="minor"/>
      </rPr>
      <t>Capacitación a los funcionarios usuarios del sistema,</t>
    </r>
  </si>
  <si>
    <r>
      <rPr>
        <b/>
        <sz val="11"/>
        <color theme="1"/>
        <rFont val="Calibri"/>
        <family val="2"/>
        <scheme val="minor"/>
      </rPr>
      <t>T9:</t>
    </r>
    <r>
      <rPr>
        <sz val="11"/>
        <color theme="1"/>
        <rFont val="Calibri"/>
        <family val="2"/>
        <scheme val="minor"/>
      </rPr>
      <t xml:space="preserve"> Capacitación para los administradores y soporte técnico del sistema.</t>
    </r>
  </si>
  <si>
    <r>
      <rPr>
        <b/>
        <sz val="11"/>
        <color theme="1"/>
        <rFont val="Calibri"/>
        <family val="2"/>
        <scheme val="minor"/>
      </rPr>
      <t xml:space="preserve">T10: </t>
    </r>
    <r>
      <rPr>
        <sz val="11"/>
        <color theme="1"/>
        <rFont val="Calibri"/>
        <family val="2"/>
        <scheme val="minor"/>
      </rPr>
      <t>Informe &amp; Evaluación­</t>
    </r>
  </si>
  <si>
    <r>
      <rPr>
        <b/>
        <sz val="11"/>
        <color theme="1"/>
        <rFont val="Calibri"/>
        <family val="2"/>
        <scheme val="minor"/>
      </rPr>
      <t xml:space="preserve">T1: Elaboración de TDRs, </t>
    </r>
    <r>
      <rPr>
        <sz val="11"/>
        <color theme="1"/>
        <rFont val="Calibri"/>
        <family val="2"/>
        <scheme val="minor"/>
      </rPr>
      <t xml:space="preserve">Conformación del equipo de implementación , Identificar consultores , business analyst (individuales) , especialista de procesos </t>
    </r>
  </si>
  <si>
    <t>detalles</t>
  </si>
  <si>
    <t>tareas</t>
  </si>
  <si>
    <t>Detalles</t>
  </si>
  <si>
    <t>SubActividades</t>
  </si>
  <si>
    <t>Estará dirigida al 100% del personal encargado del diseño y la implementación de sistemas de información y al fortalecimiento de los actuales Centros de Información en los GR</t>
  </si>
  <si>
    <t xml:space="preserve">El objetivo de esta actividad es implementar el módulo de recursos humanos del sistema SIGA de Lambayeque en el GR de La Libertad capacitando un equipo que pueda asegurar la implementación y mantenimiento de las funciones del módulo en La Libertad. Ya existe un acuerdo de cooperación entre estas dos regiones pero aun no se ha podido implementar el módulo por problemas de falta de recursos humanos y financieros. </t>
  </si>
  <si>
    <t>Tareas</t>
  </si>
  <si>
    <t>Resultados</t>
  </si>
  <si>
    <t xml:space="preserve">    Producto</t>
  </si>
  <si>
    <t xml:space="preserve">    Servicio</t>
  </si>
  <si>
    <t xml:space="preserve">        Módulo de Personal implementado en La Libertad</t>
  </si>
  <si>
    <t>(Link a pantalla de tareas)</t>
  </si>
  <si>
    <t>(Link a lista de subactividades)</t>
  </si>
  <si>
    <t>abril</t>
  </si>
  <si>
    <t>mayo</t>
  </si>
  <si>
    <t>junio</t>
  </si>
  <si>
    <t>julio</t>
  </si>
  <si>
    <t>agosto</t>
  </si>
  <si>
    <t>septiembre</t>
  </si>
  <si>
    <t>octubre</t>
  </si>
  <si>
    <t>noviembre</t>
  </si>
  <si>
    <t>diciembre</t>
  </si>
  <si>
    <t>enero</t>
  </si>
  <si>
    <t>febrero</t>
  </si>
  <si>
    <t>marzo</t>
  </si>
  <si>
    <t>320.2.22.T1</t>
  </si>
  <si>
    <t>Particpantes</t>
  </si>
  <si>
    <t>Detalles Tarea</t>
  </si>
  <si>
    <t>Responsable</t>
  </si>
  <si>
    <t>Lugar</t>
  </si>
  <si>
    <t>Presupuesto (awt)</t>
  </si>
  <si>
    <t xml:space="preserve">Elaboración de TDRs, Conformación del equipo de implementación , Identificar consultores , business analyst (individuales) , especialista de procesos </t>
  </si>
  <si>
    <t>Strengthening Regional Governments for Social and Econmic Development in Northern Peru</t>
  </si>
  <si>
    <t>For the Workplan Year:   2013-2014</t>
  </si>
  <si>
    <r>
      <rPr>
        <b/>
        <sz val="10"/>
        <rFont val="Verdana"/>
        <family val="2"/>
      </rPr>
      <t>WP\PA:</t>
    </r>
    <r>
      <rPr>
        <b/>
        <i/>
        <sz val="10"/>
        <color rgb="FFFF0000"/>
        <rFont val="Verdana"/>
        <family val="2"/>
      </rPr>
      <t xml:space="preserve"> </t>
    </r>
  </si>
  <si>
    <t>310.2.</t>
  </si>
  <si>
    <t>Tumbes, Piura, lambayeque, La Libertad</t>
  </si>
  <si>
    <r>
      <t>Output\Producto:</t>
    </r>
    <r>
      <rPr>
        <b/>
        <i/>
        <sz val="10"/>
        <color rgb="FFFF0000"/>
        <rFont val="Verdana"/>
        <family val="2"/>
      </rPr>
      <t xml:space="preserve"> </t>
    </r>
  </si>
  <si>
    <t>310.2.23</t>
  </si>
  <si>
    <t>TASK(1) TO (6)</t>
  </si>
  <si>
    <t>Exhange Rate:</t>
  </si>
  <si>
    <t xml:space="preserve">Act # and  y # Act.: </t>
  </si>
  <si>
    <t>CAPACITACION EN PROGRAMACION</t>
  </si>
  <si>
    <t>PEN to CAD</t>
  </si>
  <si>
    <t xml:space="preserve">Timing\Fecha: </t>
  </si>
  <si>
    <t>MAYO-JULIO</t>
  </si>
  <si>
    <t>Activity Name\ ACT  Nombre:</t>
  </si>
  <si>
    <t>PERSONNEL FEES\Costos personal</t>
  </si>
  <si>
    <t>LOE Cost\Nivel de esfuerzo</t>
  </si>
  <si>
    <t>6.2.6 a  Travel\viajes</t>
  </si>
  <si>
    <t>SOLES TOTAL</t>
  </si>
  <si>
    <t>CAD$ TOTAL</t>
  </si>
  <si>
    <t>#days</t>
  </si>
  <si>
    <t>Rate: CAD</t>
  </si>
  <si>
    <t>Total Fees</t>
  </si>
  <si>
    <t># Int'l trips\viajes internacionales</t>
  </si>
  <si>
    <t>Duration (days)\#dias</t>
  </si>
  <si>
    <t>Cost</t>
  </si>
  <si>
    <t xml:space="preserve"> </t>
  </si>
  <si>
    <t>6.2.3 (a) Canadian Personnel</t>
  </si>
  <si>
    <t>Richard Gagne</t>
  </si>
  <si>
    <t>enter #trips and length of trip</t>
  </si>
  <si>
    <t>##Please note that this assumes that</t>
  </si>
  <si>
    <t>all trips are the same length</t>
  </si>
  <si>
    <t>lines in rows 16, 17, 18 to add them.</t>
  </si>
  <si>
    <t>Sub Total</t>
  </si>
  <si>
    <t>6.2.3 (d)                                                                                                                      Peruvian Professionals\consultores peruanos:</t>
  </si>
  <si>
    <t>Daily rate (soles)</t>
  </si>
  <si>
    <t>SENATI</t>
  </si>
  <si>
    <t>You will have to type in the names</t>
  </si>
  <si>
    <t>and rates of the contractors.</t>
  </si>
  <si>
    <t>TOTAL FEES AND INTERNATIONAL TRAVEL FOR CANADIANS\PERUANOS (Total salarios y viajes internacionales para consultores canadienses\peruanos)</t>
  </si>
  <si>
    <t>6.2.6 a - Other Local Travel  Peruvian Professionals\consultores peruanos (As listed in 6.2.3 (d)):</t>
  </si>
  <si>
    <t>Location:</t>
  </si>
  <si>
    <t>Region</t>
  </si>
  <si>
    <t>use the drop down menu to select location</t>
  </si>
  <si>
    <t xml:space="preserve">Peruvian Subcontractors: </t>
  </si>
  <si>
    <t>Unit Cost</t>
  </si>
  <si>
    <t>Accommodations  (SGL room)</t>
  </si>
  <si>
    <t># persons</t>
  </si>
  <si>
    <t># nights</t>
  </si>
  <si>
    <t>if you want to change</t>
  </si>
  <si>
    <t>Meals &amp; Incidentals</t>
  </si>
  <si>
    <t># days</t>
  </si>
  <si>
    <t>the unit costs, you must</t>
  </si>
  <si>
    <t>Transportation costs/allowances</t>
  </si>
  <si>
    <t>do it in the green table below</t>
  </si>
  <si>
    <t>Bus fare (round trip)</t>
  </si>
  <si>
    <t>Domestic airfare (round trip)</t>
  </si>
  <si>
    <t>Peruvian Subcontractors</t>
  </si>
  <si>
    <t>Travel for Peruvian Subcontractors</t>
  </si>
  <si>
    <t>Lima</t>
  </si>
  <si>
    <t>Peruvian Project Manager</t>
  </si>
  <si>
    <t>Accommodations  (SGL room)\alojamiento hab simple</t>
  </si>
  <si>
    <t>Meals &amp; Incidentals\viaticos</t>
  </si>
  <si>
    <t>Transportation costs/allowances(movilidad interna)</t>
  </si>
  <si>
    <t>Peruvian Liason Officer - La Libertad</t>
  </si>
  <si>
    <t>do it in the green table above</t>
  </si>
  <si>
    <t>Peruvian Liason Officer - Lambayeque</t>
  </si>
  <si>
    <t>Peruvian Liason Officer - Piura</t>
  </si>
  <si>
    <t>Peruvian Liason Officer - Tumbes</t>
  </si>
  <si>
    <t>Activity Coordinators</t>
  </si>
  <si>
    <t>Travel For Local Staff</t>
  </si>
  <si>
    <t>6.2.6 (k)   Training activities - Workshops and conferences</t>
  </si>
  <si>
    <t>Additional Information about the workshop/meetings:</t>
  </si>
  <si>
    <t>Location : LIMA</t>
  </si>
  <si>
    <t>Location : Regional (outside Lima)</t>
  </si>
  <si>
    <t>Location : Regional</t>
  </si>
  <si>
    <t>High-Level participants:</t>
  </si>
  <si>
    <t># days/units</t>
  </si>
  <si>
    <t>#days/units</t>
  </si>
  <si>
    <t>Facility rental\alquiler local</t>
  </si>
  <si>
    <t>only enter # days</t>
  </si>
  <si>
    <t>Equipment rental\alquiler de equipos</t>
  </si>
  <si>
    <t>Participant Accommodations</t>
  </si>
  <si>
    <t>need both # people and # days</t>
  </si>
  <si>
    <t>Participant Meals &amp; Incidentals</t>
  </si>
  <si>
    <t>Breaks/refreshments</t>
  </si>
  <si>
    <t>Training materials</t>
  </si>
  <si>
    <t>Bus fare</t>
  </si>
  <si>
    <t>only enter # people needing bus</t>
  </si>
  <si>
    <t>Domestic airfare</t>
  </si>
  <si>
    <t>only enter # people needing airfare</t>
  </si>
  <si>
    <t>Temporary help</t>
  </si>
  <si>
    <t>Vehicle rental</t>
  </si>
  <si>
    <t>Translation</t>
  </si>
  <si>
    <t>enter both # translators and # days needed</t>
  </si>
  <si>
    <t xml:space="preserve">Standard participants: </t>
  </si>
  <si>
    <t>6.2.6 (k)  Training activities - Study Tours</t>
  </si>
  <si>
    <t>To Canada</t>
  </si>
  <si>
    <t>Other location (Peru)</t>
  </si>
  <si>
    <t># participants</t>
  </si>
  <si>
    <t>Unit</t>
  </si>
  <si>
    <t>Cdn Unit Cost</t>
  </si>
  <si>
    <t>Cdn</t>
  </si>
  <si>
    <t>Soles Unit Cost</t>
  </si>
  <si>
    <t>Soles</t>
  </si>
  <si>
    <t>Participant airfares (incl hosts &amp; translators)</t>
  </si>
  <si>
    <t>per person</t>
  </si>
  <si>
    <t>airfares calculate based on #people</t>
  </si>
  <si>
    <t>Participant per diems</t>
  </si>
  <si>
    <t>per day</t>
  </si>
  <si>
    <t>per diems based on #people x #days</t>
  </si>
  <si>
    <t>Participant accommodations</t>
  </si>
  <si>
    <t>hotel based on #people x #days</t>
  </si>
  <si>
    <t>Driver fees &amp; expenses, bus rental, etc.</t>
  </si>
  <si>
    <t>ground transport based on #days</t>
  </si>
  <si>
    <t>Honoraria</t>
  </si>
  <si>
    <t>need # honoraria to be given</t>
  </si>
  <si>
    <t>Receptions</t>
  </si>
  <si>
    <t>receptions based on #people</t>
  </si>
  <si>
    <t>materials based on #people</t>
  </si>
  <si>
    <t>Cultural exchange</t>
  </si>
  <si>
    <t>cultural exchange based on #people</t>
  </si>
  <si>
    <t>Visas</t>
  </si>
  <si>
    <t>visas based on #people</t>
  </si>
  <si>
    <t>Translator fees</t>
  </si>
  <si>
    <t>enter # days for the translator</t>
  </si>
  <si>
    <t>Exp for accompanying Canadians</t>
  </si>
  <si>
    <t>enter # people to accompany study tour</t>
  </si>
  <si>
    <t>Other non-workshop/study tour Costs:</t>
  </si>
  <si>
    <t>6.1  Translation</t>
  </si>
  <si>
    <t>Translator - regular</t>
  </si>
  <si>
    <t>this area is for costs required</t>
  </si>
  <si>
    <t>Translator - high level</t>
  </si>
  <si>
    <t>either on top of the workshop costs</t>
  </si>
  <si>
    <t>or if there are no workshops and</t>
  </si>
  <si>
    <t>these costs are needed.</t>
  </si>
  <si>
    <t>Be careful not to include</t>
  </si>
  <si>
    <t>9.2  Vehicle rental</t>
  </si>
  <si>
    <t>these costs twice, if already included</t>
  </si>
  <si>
    <t>9.6  Per diems and accommodations for driver</t>
  </si>
  <si>
    <t>in the workshop cost.</t>
  </si>
  <si>
    <t>6.2.6 (b) Procurement items:</t>
  </si>
  <si>
    <t>Training Costs</t>
  </si>
  <si>
    <t>TOTAL TRAINING COSTS AND EXPENSES</t>
  </si>
  <si>
    <t>TOTAL ACTIVITY</t>
  </si>
  <si>
    <t>TOTAL 6.2.3 (a) Canadians</t>
  </si>
  <si>
    <t>TOTAL 6.2.3 (d) Peruvian Professionals</t>
  </si>
  <si>
    <t>TOTAL 6.2.6 a Other Consultant Travel</t>
  </si>
  <si>
    <t>TOTAL 6.2.6 a Other Staff Local Travel</t>
  </si>
  <si>
    <t>TOTAL 6.2.6 k Training</t>
  </si>
  <si>
    <t>Total</t>
  </si>
  <si>
    <r>
      <t xml:space="preserve">6.2.6 a - Other  Local Travel for </t>
    </r>
    <r>
      <rPr>
        <b/>
        <u/>
        <sz val="10"/>
        <color indexed="17"/>
        <rFont val="Verdana"/>
        <family val="2"/>
      </rPr>
      <t>Peruvian staff</t>
    </r>
    <r>
      <rPr>
        <b/>
        <sz val="10"/>
        <color indexed="17"/>
        <rFont val="Verdana"/>
        <family val="2"/>
      </rPr>
      <t>\Viajes locales para equipo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</si>
</sst>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quot;$&quot;#,##0"/>
    <numFmt numFmtId="6" formatCode="&quot;$&quot;#,##0;[Red]\-&quot;$&quot;#,##0"/>
    <numFmt numFmtId="43" formatCode="_-* #,##0.00_-;\-* #,##0.00_-;_-* &quot;-&quot;??_-;_-@_-"/>
    <numFmt numFmtId="164" formatCode="_(* #,##0.00_);_(* \(#,##0.00\);_(* &quot;-&quot;??_);_(@_)"/>
    <numFmt numFmtId="165" formatCode="_(* #,##0_);_(* \(#,##0\);_(* &quot;-&quot;??_);_(@_)"/>
    <numFmt numFmtId="166" formatCode="_(* #,##0.000000_);_(* \(#,##0.000000\);_(* &quot;-&quot;??_);_(@_)"/>
    <numFmt numFmtId="167" formatCode="0.0"/>
    <numFmt numFmtId="168" formatCode="[$CAD]\ #,##0"/>
    <numFmt numFmtId="169" formatCode="_(&quot;$&quot;* #,##0.00_);_(&quot;$&quot;* \(#,##0.00\);_(&quot;$&quot;* &quot;-&quot;??_);_(@_)"/>
    <numFmt numFmtId="170" formatCode="[$PEN]\ #,##0"/>
    <numFmt numFmtId="171" formatCode="[$EGP]\ #,##0"/>
    <numFmt numFmtId="172" formatCode="_-* #,##0_-;\-* #,##0_-;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rgb="FF333333"/>
      <name val="Arial"/>
      <family val="2"/>
    </font>
    <font>
      <b/>
      <sz val="9"/>
      <color indexed="81"/>
      <name val="Tahoma"/>
      <family val="2"/>
    </font>
    <font>
      <sz val="9"/>
      <color indexed="81"/>
      <name val="Tahoma"/>
      <family val="2"/>
    </font>
    <font>
      <sz val="10"/>
      <name val="Arial"/>
      <family val="2"/>
    </font>
    <font>
      <sz val="10"/>
      <name val="Verdana"/>
      <family val="2"/>
    </font>
    <font>
      <b/>
      <i/>
      <sz val="10"/>
      <color rgb="FFFF0000"/>
      <name val="Verdana"/>
      <family val="2"/>
    </font>
    <font>
      <b/>
      <sz val="10"/>
      <name val="Verdana"/>
      <family val="2"/>
    </font>
    <font>
      <b/>
      <sz val="10"/>
      <color rgb="FFFF0000"/>
      <name val="Verdana"/>
      <family val="2"/>
    </font>
    <font>
      <b/>
      <i/>
      <sz val="10"/>
      <color indexed="10"/>
      <name val="Verdana"/>
      <family val="2"/>
    </font>
    <font>
      <b/>
      <sz val="10"/>
      <color indexed="16"/>
      <name val="Verdana"/>
      <family val="2"/>
    </font>
    <font>
      <sz val="10"/>
      <color rgb="FFFF0000"/>
      <name val="Verdana"/>
      <family val="2"/>
    </font>
    <font>
      <i/>
      <sz val="10"/>
      <name val="Verdana"/>
      <family val="2"/>
    </font>
    <font>
      <sz val="10"/>
      <color indexed="20"/>
      <name val="Verdana"/>
      <family val="2"/>
    </font>
    <font>
      <b/>
      <sz val="10"/>
      <color indexed="10"/>
      <name val="Verdana"/>
      <family val="2"/>
    </font>
    <font>
      <b/>
      <sz val="10"/>
      <color indexed="17"/>
      <name val="Verdana"/>
      <family val="2"/>
    </font>
    <font>
      <b/>
      <u/>
      <sz val="10"/>
      <name val="Verdana"/>
      <family val="2"/>
    </font>
    <font>
      <sz val="10"/>
      <color indexed="10"/>
      <name val="Verdana"/>
      <family val="2"/>
    </font>
    <font>
      <b/>
      <sz val="10"/>
      <color indexed="12"/>
      <name val="Verdana"/>
      <family val="2"/>
    </font>
    <font>
      <b/>
      <sz val="10"/>
      <color indexed="81"/>
      <name val="Tahoma"/>
      <family val="2"/>
    </font>
    <font>
      <sz val="10"/>
      <color indexed="81"/>
      <name val="Tahoma"/>
      <family val="2"/>
    </font>
    <font>
      <b/>
      <i/>
      <sz val="10"/>
      <name val="Verdana"/>
      <family val="2"/>
    </font>
    <font>
      <sz val="10"/>
      <color theme="1"/>
      <name val="Calibri"/>
      <family val="2"/>
      <scheme val="minor"/>
    </font>
    <font>
      <b/>
      <i/>
      <sz val="10"/>
      <color indexed="60"/>
      <name val="Verdana"/>
      <family val="2"/>
    </font>
    <font>
      <b/>
      <u/>
      <sz val="10"/>
      <color indexed="17"/>
      <name val="Verdana"/>
      <family val="2"/>
    </font>
  </fonts>
  <fills count="9">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rgb="FFFFFF00"/>
        <bgColor indexed="64"/>
      </patternFill>
    </fill>
    <fill>
      <patternFill patternType="solid">
        <fgColor indexed="15"/>
        <bgColor indexed="64"/>
      </patternFill>
    </fill>
    <fill>
      <patternFill patternType="solid">
        <fgColor indexed="11"/>
        <bgColor indexed="64"/>
      </patternFill>
    </fill>
    <fill>
      <patternFill patternType="solid">
        <fgColor indexed="22"/>
        <bgColor indexed="64"/>
      </patternFill>
    </fill>
    <fill>
      <patternFill patternType="solid">
        <fgColor indexed="41"/>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style="double">
        <color indexed="64"/>
      </left>
      <right style="double">
        <color indexed="64"/>
      </right>
      <top style="double">
        <color indexed="64"/>
      </top>
      <bottom/>
      <diagonal/>
    </border>
    <border>
      <left style="double">
        <color indexed="64"/>
      </left>
      <right/>
      <top/>
      <bottom/>
      <diagonal/>
    </border>
    <border>
      <left/>
      <right style="thin">
        <color indexed="64"/>
      </right>
      <top/>
      <bottom/>
      <diagonal/>
    </border>
    <border>
      <left style="thin">
        <color indexed="64"/>
      </left>
      <right/>
      <top/>
      <bottom/>
      <diagonal/>
    </border>
    <border>
      <left style="double">
        <color indexed="64"/>
      </left>
      <right style="double">
        <color indexed="64"/>
      </right>
      <top/>
      <bottom/>
      <diagonal/>
    </border>
    <border>
      <left style="thin">
        <color indexed="64"/>
      </left>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double">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double">
        <color indexed="64"/>
      </left>
      <right/>
      <top/>
      <bottom style="hair">
        <color indexed="64"/>
      </bottom>
      <diagonal/>
    </border>
    <border>
      <left style="double">
        <color indexed="64"/>
      </left>
      <right/>
      <top style="hair">
        <color indexed="64"/>
      </top>
      <bottom style="hair">
        <color indexed="64"/>
      </bottom>
      <diagonal/>
    </border>
    <border>
      <left style="double">
        <color indexed="64"/>
      </left>
      <right/>
      <top style="hair">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right style="double">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hair">
        <color indexed="64"/>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double">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hair">
        <color indexed="64"/>
      </bottom>
      <diagonal/>
    </border>
    <border>
      <left style="medium">
        <color indexed="64"/>
      </left>
      <right/>
      <top style="hair">
        <color indexed="64"/>
      </top>
      <bottom/>
      <diagonal/>
    </border>
    <border>
      <left style="double">
        <color indexed="64"/>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hair">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style="double">
        <color indexed="64"/>
      </left>
      <right style="double">
        <color indexed="64"/>
      </right>
      <top style="medium">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style="double">
        <color indexed="64"/>
      </left>
      <right style="double">
        <color indexed="64"/>
      </right>
      <top/>
      <bottom style="double">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6" fontId="6" fillId="0" borderId="0" applyFont="0" applyFill="0" applyBorder="0" applyAlignment="0" applyProtection="0"/>
    <xf numFmtId="5" fontId="6" fillId="0" borderId="0" applyFont="0" applyFill="0" applyBorder="0" applyAlignment="0" applyProtection="0"/>
  </cellStyleXfs>
  <cellXfs count="280">
    <xf numFmtId="0" fontId="0" fillId="0" borderId="0" xfId="0"/>
    <xf numFmtId="0" fontId="0" fillId="0" borderId="1" xfId="0" applyFont="1" applyBorder="1" applyAlignment="1">
      <alignment horizontal="justify" vertical="center" wrapText="1"/>
    </xf>
    <xf numFmtId="0" fontId="0" fillId="0" borderId="2" xfId="0" applyFont="1" applyBorder="1" applyAlignment="1">
      <alignment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center"/>
    </xf>
    <xf numFmtId="0" fontId="7" fillId="0" borderId="0" xfId="3" applyFont="1" applyFill="1" applyAlignment="1">
      <alignment vertical="center"/>
    </xf>
    <xf numFmtId="0" fontId="7" fillId="0" borderId="0" xfId="3" applyFont="1" applyFill="1"/>
    <xf numFmtId="0" fontId="8" fillId="0" borderId="0" xfId="3" applyFont="1" applyFill="1" applyAlignment="1">
      <alignment horizontal="right"/>
    </xf>
    <xf numFmtId="0" fontId="10" fillId="0" borderId="3" xfId="3" applyFont="1" applyFill="1" applyBorder="1"/>
    <xf numFmtId="164" fontId="7" fillId="0" borderId="0" xfId="4" applyNumberFormat="1" applyFont="1" applyFill="1"/>
    <xf numFmtId="164" fontId="7" fillId="0" borderId="0" xfId="4" applyNumberFormat="1" applyFont="1" applyFill="1" applyBorder="1"/>
    <xf numFmtId="165" fontId="7" fillId="0" borderId="0" xfId="4" applyNumberFormat="1" applyFont="1" applyFill="1"/>
    <xf numFmtId="0" fontId="10" fillId="0" borderId="0" xfId="3" applyFont="1" applyFill="1"/>
    <xf numFmtId="0" fontId="9" fillId="0" borderId="0" xfId="3" applyFont="1" applyFill="1" applyAlignment="1">
      <alignment horizontal="right"/>
    </xf>
    <xf numFmtId="0" fontId="10" fillId="0" borderId="4" xfId="3" applyFont="1" applyFill="1" applyBorder="1" applyAlignment="1">
      <alignment horizontal="left"/>
    </xf>
    <xf numFmtId="164" fontId="7" fillId="0" borderId="0" xfId="4" applyNumberFormat="1" applyFont="1" applyFill="1" applyAlignment="1">
      <alignment horizontal="center"/>
    </xf>
    <xf numFmtId="0" fontId="9" fillId="0" borderId="0" xfId="3" applyFont="1" applyFill="1"/>
    <xf numFmtId="164" fontId="7" fillId="0" borderId="0" xfId="4" applyNumberFormat="1" applyFont="1" applyFill="1" applyAlignment="1">
      <alignment horizontal="right"/>
    </xf>
    <xf numFmtId="166" fontId="7" fillId="2" borderId="0" xfId="4" applyNumberFormat="1" applyFont="1" applyFill="1"/>
    <xf numFmtId="17" fontId="10" fillId="0" borderId="4" xfId="3" applyNumberFormat="1" applyFont="1" applyFill="1" applyBorder="1" applyAlignment="1">
      <alignment horizontal="left"/>
    </xf>
    <xf numFmtId="0" fontId="9" fillId="0" borderId="5" xfId="3" applyFont="1" applyFill="1" applyBorder="1"/>
    <xf numFmtId="0" fontId="9" fillId="0" borderId="6" xfId="3" applyFont="1" applyFill="1" applyBorder="1"/>
    <xf numFmtId="164" fontId="7" fillId="0" borderId="6" xfId="4" applyNumberFormat="1" applyFont="1" applyFill="1" applyBorder="1"/>
    <xf numFmtId="165" fontId="9" fillId="0" borderId="9" xfId="4" applyNumberFormat="1" applyFont="1" applyFill="1" applyBorder="1" applyAlignment="1">
      <alignment horizontal="center"/>
    </xf>
    <xf numFmtId="0" fontId="11" fillId="0" borderId="10" xfId="3" applyFont="1" applyBorder="1" applyAlignment="1">
      <alignment horizontal="left" wrapText="1"/>
    </xf>
    <xf numFmtId="0" fontId="11" fillId="0" borderId="0" xfId="3" applyFont="1" applyBorder="1" applyAlignment="1">
      <alignment horizontal="left" wrapText="1"/>
    </xf>
    <xf numFmtId="0" fontId="11" fillId="0" borderId="11" xfId="3" applyFont="1" applyBorder="1" applyAlignment="1">
      <alignment horizontal="left" wrapText="1"/>
    </xf>
    <xf numFmtId="164" fontId="12" fillId="0" borderId="12" xfId="4" applyNumberFormat="1" applyFont="1" applyFill="1" applyBorder="1" applyAlignment="1">
      <alignment horizontal="center"/>
    </xf>
    <xf numFmtId="164" fontId="12" fillId="0" borderId="0" xfId="4" applyNumberFormat="1" applyFont="1" applyFill="1" applyBorder="1" applyAlignment="1">
      <alignment horizontal="center"/>
    </xf>
    <xf numFmtId="164" fontId="12" fillId="0" borderId="11" xfId="4" applyNumberFormat="1" applyFont="1" applyFill="1" applyBorder="1" applyAlignment="1">
      <alignment horizontal="center"/>
    </xf>
    <xf numFmtId="164" fontId="12" fillId="0" borderId="0" xfId="4" applyNumberFormat="1" applyFont="1" applyFill="1" applyBorder="1" applyAlignment="1">
      <alignment horizontal="center" vertical="center" wrapText="1"/>
    </xf>
    <xf numFmtId="167" fontId="7" fillId="0" borderId="13" xfId="4" applyNumberFormat="1" applyFont="1" applyFill="1" applyBorder="1" applyAlignment="1">
      <alignment horizontal="center"/>
    </xf>
    <xf numFmtId="0" fontId="11" fillId="0" borderId="10" xfId="3" applyFont="1" applyBorder="1" applyAlignment="1">
      <alignment horizontal="left"/>
    </xf>
    <xf numFmtId="0" fontId="11" fillId="0" borderId="0" xfId="3" applyFont="1" applyBorder="1" applyAlignment="1">
      <alignment horizontal="left"/>
    </xf>
    <xf numFmtId="0" fontId="11" fillId="0" borderId="11" xfId="3" applyFont="1" applyBorder="1" applyAlignment="1">
      <alignment horizontal="left"/>
    </xf>
    <xf numFmtId="165" fontId="7" fillId="0" borderId="0" xfId="4" applyNumberFormat="1" applyFont="1" applyFill="1" applyBorder="1" applyAlignment="1">
      <alignment horizontal="center" vertical="center" wrapText="1"/>
    </xf>
    <xf numFmtId="165" fontId="7" fillId="0" borderId="13" xfId="4" applyNumberFormat="1" applyFont="1" applyFill="1" applyBorder="1"/>
    <xf numFmtId="0" fontId="7" fillId="0" borderId="10" xfId="3" applyFont="1" applyBorder="1"/>
    <xf numFmtId="0" fontId="7" fillId="0" borderId="0" xfId="3" applyFont="1" applyBorder="1"/>
    <xf numFmtId="165" fontId="7" fillId="3" borderId="14" xfId="4" applyNumberFormat="1" applyFont="1" applyFill="1" applyBorder="1" applyAlignment="1">
      <alignment horizontal="right"/>
    </xf>
    <xf numFmtId="168" fontId="13" fillId="4" borderId="0" xfId="4" applyNumberFormat="1" applyFont="1" applyFill="1" applyBorder="1" applyAlignment="1">
      <alignment horizontal="right"/>
    </xf>
    <xf numFmtId="164" fontId="7" fillId="0" borderId="11" xfId="4" applyNumberFormat="1" applyFont="1" applyFill="1" applyBorder="1" applyAlignment="1">
      <alignment vertical="center" wrapText="1"/>
    </xf>
    <xf numFmtId="164" fontId="7" fillId="3" borderId="15" xfId="4" applyNumberFormat="1" applyFont="1" applyFill="1" applyBorder="1" applyAlignment="1">
      <alignment vertical="center" wrapText="1"/>
    </xf>
    <xf numFmtId="164" fontId="7" fillId="3" borderId="16" xfId="4" applyNumberFormat="1" applyFont="1" applyFill="1" applyBorder="1" applyAlignment="1">
      <alignment vertical="center" wrapText="1"/>
    </xf>
    <xf numFmtId="165" fontId="7" fillId="5" borderId="0" xfId="4" applyNumberFormat="1" applyFont="1" applyFill="1" applyBorder="1" applyAlignment="1">
      <alignment horizontal="center" vertical="center" wrapText="1"/>
    </xf>
    <xf numFmtId="165" fontId="7" fillId="0" borderId="13" xfId="4" applyNumberFormat="1" applyFont="1" applyFill="1" applyBorder="1" applyAlignment="1">
      <alignment horizontal="center"/>
    </xf>
    <xf numFmtId="168" fontId="7" fillId="5" borderId="0" xfId="4" applyNumberFormat="1" applyFont="1" applyFill="1" applyBorder="1" applyAlignment="1">
      <alignment horizontal="right"/>
    </xf>
    <xf numFmtId="164" fontId="7" fillId="3" borderId="17" xfId="4" applyNumberFormat="1" applyFont="1" applyFill="1" applyBorder="1" applyAlignment="1">
      <alignment vertical="center" wrapText="1"/>
    </xf>
    <xf numFmtId="164" fontId="7" fillId="3" borderId="18" xfId="4" applyNumberFormat="1" applyFont="1" applyFill="1" applyBorder="1" applyAlignment="1">
      <alignment vertical="center" wrapText="1"/>
    </xf>
    <xf numFmtId="0" fontId="14" fillId="0" borderId="0" xfId="3" applyFont="1" applyFill="1"/>
    <xf numFmtId="165" fontId="7" fillId="3" borderId="19" xfId="4" applyNumberFormat="1" applyFont="1" applyFill="1" applyBorder="1" applyAlignment="1">
      <alignment horizontal="right"/>
    </xf>
    <xf numFmtId="164" fontId="7" fillId="3" borderId="20" xfId="4" applyNumberFormat="1" applyFont="1" applyFill="1" applyBorder="1" applyAlignment="1">
      <alignment vertical="center" wrapText="1"/>
    </xf>
    <xf numFmtId="164" fontId="7" fillId="3" borderId="21" xfId="4" applyNumberFormat="1" applyFont="1" applyFill="1" applyBorder="1" applyAlignment="1">
      <alignment vertical="center" wrapText="1"/>
    </xf>
    <xf numFmtId="0" fontId="7" fillId="6" borderId="22" xfId="3" applyFont="1" applyFill="1" applyBorder="1"/>
    <xf numFmtId="0" fontId="7" fillId="6" borderId="4" xfId="3" applyFont="1" applyFill="1" applyBorder="1"/>
    <xf numFmtId="164" fontId="7" fillId="6" borderId="4" xfId="4" applyNumberFormat="1" applyFont="1" applyFill="1" applyBorder="1"/>
    <xf numFmtId="165" fontId="7" fillId="6" borderId="23" xfId="4" applyNumberFormat="1" applyFont="1" applyFill="1" applyBorder="1" applyAlignment="1">
      <alignment horizontal="right"/>
    </xf>
    <xf numFmtId="168" fontId="7" fillId="6" borderId="4" xfId="4" applyNumberFormat="1" applyFont="1" applyFill="1" applyBorder="1" applyAlignment="1">
      <alignment horizontal="right"/>
    </xf>
    <xf numFmtId="164" fontId="7" fillId="6" borderId="24" xfId="4" applyNumberFormat="1" applyFont="1" applyFill="1" applyBorder="1" applyAlignment="1">
      <alignment vertical="center" wrapText="1"/>
    </xf>
    <xf numFmtId="164" fontId="7" fillId="6" borderId="25" xfId="4" applyNumberFormat="1" applyFont="1" applyFill="1" applyBorder="1" applyAlignment="1">
      <alignment vertical="center" wrapText="1"/>
    </xf>
    <xf numFmtId="164" fontId="7" fillId="6" borderId="26" xfId="4" applyNumberFormat="1" applyFont="1" applyFill="1" applyBorder="1" applyAlignment="1">
      <alignment vertical="center" wrapText="1"/>
    </xf>
    <xf numFmtId="165" fontId="7" fillId="6" borderId="4" xfId="4" applyNumberFormat="1" applyFont="1" applyFill="1" applyBorder="1" applyAlignment="1">
      <alignment horizontal="center" vertical="center" wrapText="1"/>
    </xf>
    <xf numFmtId="165" fontId="7" fillId="6" borderId="27" xfId="4" applyNumberFormat="1" applyFont="1" applyFill="1" applyBorder="1" applyAlignment="1">
      <alignment horizontal="center"/>
    </xf>
    <xf numFmtId="165" fontId="7" fillId="6" borderId="27" xfId="4" applyNumberFormat="1" applyFont="1" applyFill="1" applyBorder="1"/>
    <xf numFmtId="0" fontId="11" fillId="0" borderId="28" xfId="3" applyFont="1" applyBorder="1" applyAlignment="1">
      <alignment horizontal="left" wrapText="1"/>
    </xf>
    <xf numFmtId="0" fontId="11" fillId="0" borderId="29" xfId="3" applyFont="1" applyBorder="1" applyAlignment="1">
      <alignment horizontal="left" wrapText="1"/>
    </xf>
    <xf numFmtId="0" fontId="11" fillId="0" borderId="30" xfId="3" applyFont="1" applyBorder="1" applyAlignment="1">
      <alignment horizontal="left" wrapText="1"/>
    </xf>
    <xf numFmtId="164" fontId="12" fillId="0" borderId="0" xfId="4" applyNumberFormat="1" applyFont="1" applyFill="1" applyBorder="1" applyAlignment="1">
      <alignment horizontal="center" wrapText="1"/>
    </xf>
    <xf numFmtId="164" fontId="7" fillId="7" borderId="0" xfId="4" applyNumberFormat="1" applyFont="1" applyFill="1" applyBorder="1" applyAlignment="1">
      <alignment vertical="center" wrapText="1"/>
    </xf>
    <xf numFmtId="169" fontId="7" fillId="7" borderId="0" xfId="5" applyNumberFormat="1" applyFont="1" applyFill="1" applyBorder="1" applyAlignment="1">
      <alignment vertical="center" wrapText="1"/>
    </xf>
    <xf numFmtId="0" fontId="7" fillId="3" borderId="31" xfId="3" applyFont="1" applyFill="1" applyBorder="1" applyAlignment="1">
      <alignment horizontal="left"/>
    </xf>
    <xf numFmtId="0" fontId="7" fillId="0" borderId="0" xfId="3" applyFont="1" applyFill="1" applyBorder="1" applyAlignment="1">
      <alignment horizontal="center"/>
    </xf>
    <xf numFmtId="165" fontId="7" fillId="3" borderId="15" xfId="4" applyNumberFormat="1" applyFont="1" applyFill="1" applyBorder="1" applyAlignment="1">
      <alignment horizontal="right"/>
    </xf>
    <xf numFmtId="170" fontId="13" fillId="5" borderId="16" xfId="4" applyNumberFormat="1" applyFont="1" applyFill="1" applyBorder="1" applyAlignment="1">
      <alignment horizontal="right"/>
    </xf>
    <xf numFmtId="165" fontId="7" fillId="0" borderId="13" xfId="1" applyNumberFormat="1" applyFont="1" applyFill="1" applyBorder="1"/>
    <xf numFmtId="0" fontId="7" fillId="3" borderId="32" xfId="3" applyFont="1" applyFill="1" applyBorder="1" applyAlignment="1">
      <alignment horizontal="left" wrapText="1"/>
    </xf>
    <xf numFmtId="165" fontId="7" fillId="3" borderId="17" xfId="4" applyNumberFormat="1" applyFont="1" applyFill="1" applyBorder="1" applyAlignment="1">
      <alignment horizontal="right"/>
    </xf>
    <xf numFmtId="170" fontId="7" fillId="5" borderId="16" xfId="4" applyNumberFormat="1" applyFont="1" applyFill="1" applyBorder="1" applyAlignment="1">
      <alignment horizontal="right"/>
    </xf>
    <xf numFmtId="0" fontId="7" fillId="3" borderId="32" xfId="3" applyFont="1" applyFill="1" applyBorder="1" applyAlignment="1">
      <alignment horizontal="left"/>
    </xf>
    <xf numFmtId="0" fontId="7" fillId="3" borderId="32" xfId="3" applyFont="1" applyFill="1" applyBorder="1" applyAlignment="1">
      <alignment horizontal="center"/>
    </xf>
    <xf numFmtId="0" fontId="7" fillId="3" borderId="33" xfId="3" applyFont="1" applyFill="1" applyBorder="1" applyAlignment="1">
      <alignment horizontal="center"/>
    </xf>
    <xf numFmtId="165" fontId="7" fillId="3" borderId="20" xfId="4" applyNumberFormat="1" applyFont="1" applyFill="1" applyBorder="1" applyAlignment="1">
      <alignment horizontal="right"/>
    </xf>
    <xf numFmtId="170" fontId="7" fillId="5" borderId="21" xfId="4" applyNumberFormat="1" applyFont="1" applyFill="1" applyBorder="1" applyAlignment="1">
      <alignment horizontal="right"/>
    </xf>
    <xf numFmtId="0" fontId="7" fillId="6" borderId="34" xfId="3" applyFont="1" applyFill="1" applyBorder="1" applyAlignment="1">
      <alignment horizontal="left"/>
    </xf>
    <xf numFmtId="0" fontId="7" fillId="6" borderId="35" xfId="3" applyFont="1" applyFill="1" applyBorder="1" applyAlignment="1">
      <alignment horizontal="center"/>
    </xf>
    <xf numFmtId="0" fontId="7" fillId="6" borderId="35" xfId="3" applyFont="1" applyFill="1" applyBorder="1"/>
    <xf numFmtId="165" fontId="7" fillId="6" borderId="36" xfId="4" applyNumberFormat="1" applyFont="1" applyFill="1" applyBorder="1" applyAlignment="1">
      <alignment horizontal="right"/>
    </xf>
    <xf numFmtId="164" fontId="7" fillId="6" borderId="35" xfId="4" applyNumberFormat="1" applyFont="1" applyFill="1" applyBorder="1" applyAlignment="1">
      <alignment horizontal="right"/>
    </xf>
    <xf numFmtId="164" fontId="7" fillId="6" borderId="37" xfId="4" applyNumberFormat="1" applyFont="1" applyFill="1" applyBorder="1" applyAlignment="1">
      <alignment vertical="center" wrapText="1"/>
    </xf>
    <xf numFmtId="164" fontId="7" fillId="6" borderId="36" xfId="4" applyNumberFormat="1" applyFont="1" applyFill="1" applyBorder="1" applyAlignment="1">
      <alignment vertical="center" wrapText="1"/>
    </xf>
    <xf numFmtId="164" fontId="7" fillId="6" borderId="35" xfId="4" applyNumberFormat="1" applyFont="1" applyFill="1" applyBorder="1" applyAlignment="1">
      <alignment vertical="center" wrapText="1"/>
    </xf>
    <xf numFmtId="164" fontId="7" fillId="6" borderId="38" xfId="4" applyNumberFormat="1" applyFont="1" applyFill="1" applyBorder="1" applyAlignment="1">
      <alignment vertical="center" wrapText="1"/>
    </xf>
    <xf numFmtId="165" fontId="7" fillId="6" borderId="39" xfId="4" applyNumberFormat="1" applyFont="1" applyFill="1" applyBorder="1"/>
    <xf numFmtId="0" fontId="9" fillId="7" borderId="40" xfId="3" applyFont="1" applyFill="1" applyBorder="1" applyAlignment="1">
      <alignment horizontal="left"/>
    </xf>
    <xf numFmtId="0" fontId="9" fillId="7" borderId="41" xfId="3" applyFont="1" applyFill="1" applyBorder="1" applyAlignment="1">
      <alignment horizontal="left"/>
    </xf>
    <xf numFmtId="0" fontId="9" fillId="7" borderId="42" xfId="3" applyFont="1" applyFill="1" applyBorder="1" applyAlignment="1">
      <alignment horizontal="left"/>
    </xf>
    <xf numFmtId="165" fontId="7" fillId="7" borderId="43" xfId="4" applyNumberFormat="1" applyFont="1" applyFill="1" applyBorder="1"/>
    <xf numFmtId="0" fontId="11" fillId="0" borderId="10" xfId="3" applyFont="1" applyBorder="1"/>
    <xf numFmtId="0" fontId="7" fillId="0" borderId="6" xfId="3" applyFont="1" applyFill="1" applyBorder="1"/>
    <xf numFmtId="0" fontId="9" fillId="0" borderId="6" xfId="3" applyFont="1" applyFill="1" applyBorder="1" applyAlignment="1">
      <alignment horizontal="center"/>
    </xf>
    <xf numFmtId="165" fontId="7" fillId="0" borderId="9" xfId="4" applyNumberFormat="1" applyFont="1" applyFill="1" applyBorder="1"/>
    <xf numFmtId="0" fontId="7" fillId="0" borderId="10" xfId="0" applyFont="1" applyBorder="1" applyAlignment="1">
      <alignment horizontal="center"/>
    </xf>
    <xf numFmtId="0" fontId="7" fillId="0" borderId="0" xfId="0" applyFont="1" applyBorder="1" applyAlignment="1">
      <alignment horizontal="center"/>
    </xf>
    <xf numFmtId="165" fontId="7" fillId="0" borderId="44" xfId="1" applyNumberFormat="1" applyFont="1" applyFill="1" applyBorder="1"/>
    <xf numFmtId="0" fontId="7" fillId="0" borderId="0" xfId="0" applyFont="1" applyFill="1"/>
    <xf numFmtId="0" fontId="9" fillId="0" borderId="10" xfId="0" applyFont="1" applyFill="1" applyBorder="1" applyAlignment="1">
      <alignment horizontal="left"/>
    </xf>
    <xf numFmtId="9" fontId="7" fillId="0" borderId="0" xfId="2" applyFont="1" applyFill="1" applyBorder="1" applyAlignment="1">
      <alignment horizontal="center"/>
    </xf>
    <xf numFmtId="0" fontId="7" fillId="0" borderId="0" xfId="0" applyFont="1" applyFill="1" applyBorder="1"/>
    <xf numFmtId="0" fontId="7" fillId="0" borderId="0" xfId="0" applyFont="1" applyFill="1" applyBorder="1" applyAlignment="1">
      <alignment horizontal="center"/>
    </xf>
    <xf numFmtId="43" fontId="9" fillId="0" borderId="0" xfId="1" applyFont="1" applyFill="1" applyBorder="1" applyAlignment="1"/>
    <xf numFmtId="43" fontId="12" fillId="0" borderId="0" xfId="1" applyFont="1" applyFill="1" applyBorder="1" applyAlignment="1">
      <alignment horizontal="center"/>
    </xf>
    <xf numFmtId="43" fontId="9" fillId="0" borderId="0" xfId="1" applyFont="1" applyFill="1" applyBorder="1"/>
    <xf numFmtId="0" fontId="7" fillId="0" borderId="10" xfId="0" applyFont="1" applyFill="1" applyBorder="1"/>
    <xf numFmtId="0" fontId="7" fillId="0" borderId="0" xfId="0" applyFont="1" applyFill="1" applyBorder="1" applyAlignment="1">
      <alignment horizontal="right"/>
    </xf>
    <xf numFmtId="0" fontId="7" fillId="3" borderId="3" xfId="0" applyFont="1" applyFill="1" applyBorder="1" applyAlignment="1">
      <alignment horizontal="center"/>
    </xf>
    <xf numFmtId="171" fontId="7" fillId="0" borderId="0" xfId="1" applyNumberFormat="1" applyFont="1" applyFill="1" applyBorder="1" applyAlignment="1">
      <alignment horizontal="right"/>
    </xf>
    <xf numFmtId="165" fontId="7" fillId="3" borderId="3" xfId="1" applyNumberFormat="1" applyFont="1" applyFill="1" applyBorder="1" applyAlignment="1">
      <alignment horizontal="center"/>
    </xf>
    <xf numFmtId="170" fontId="15" fillId="0" borderId="0" xfId="1" applyNumberFormat="1" applyFont="1" applyFill="1" applyBorder="1"/>
    <xf numFmtId="165" fontId="7" fillId="0" borderId="0" xfId="1" applyNumberFormat="1" applyFont="1" applyFill="1" applyBorder="1"/>
    <xf numFmtId="0" fontId="15" fillId="0" borderId="0" xfId="0" applyFont="1" applyFill="1"/>
    <xf numFmtId="0" fontId="7" fillId="3" borderId="4" xfId="0" applyFont="1" applyFill="1" applyBorder="1" applyAlignment="1">
      <alignment horizontal="center"/>
    </xf>
    <xf numFmtId="165" fontId="7" fillId="3" borderId="4" xfId="1" applyNumberFormat="1" applyFont="1" applyFill="1" applyBorder="1" applyAlignment="1">
      <alignment horizontal="center"/>
    </xf>
    <xf numFmtId="171" fontId="7" fillId="0" borderId="0" xfId="1" applyNumberFormat="1" applyFont="1" applyFill="1" applyBorder="1"/>
    <xf numFmtId="165" fontId="7" fillId="0" borderId="0" xfId="1" applyNumberFormat="1" applyFont="1" applyFill="1" applyBorder="1" applyAlignment="1"/>
    <xf numFmtId="0" fontId="7" fillId="3" borderId="29" xfId="0" applyFont="1" applyFill="1" applyBorder="1" applyAlignment="1">
      <alignment horizontal="center"/>
    </xf>
    <xf numFmtId="0" fontId="7" fillId="6" borderId="40" xfId="0" applyFont="1" applyFill="1" applyBorder="1"/>
    <xf numFmtId="0" fontId="7" fillId="6" borderId="41" xfId="0" applyFont="1" applyFill="1" applyBorder="1"/>
    <xf numFmtId="0" fontId="7" fillId="6" borderId="41" xfId="0" applyFont="1" applyFill="1" applyBorder="1" applyAlignment="1">
      <alignment horizontal="right"/>
    </xf>
    <xf numFmtId="0" fontId="7" fillId="6" borderId="41" xfId="0" applyFont="1" applyFill="1" applyBorder="1" applyAlignment="1">
      <alignment horizontal="center"/>
    </xf>
    <xf numFmtId="171" fontId="7" fillId="6" borderId="41" xfId="1" applyNumberFormat="1" applyFont="1" applyFill="1" applyBorder="1"/>
    <xf numFmtId="165" fontId="7" fillId="6" borderId="41" xfId="1" applyNumberFormat="1" applyFont="1" applyFill="1" applyBorder="1" applyAlignment="1"/>
    <xf numFmtId="170" fontId="15" fillId="6" borderId="41" xfId="1" applyNumberFormat="1" applyFont="1" applyFill="1" applyBorder="1"/>
    <xf numFmtId="165" fontId="7" fillId="6" borderId="41" xfId="1" applyNumberFormat="1" applyFont="1" applyFill="1" applyBorder="1"/>
    <xf numFmtId="165" fontId="7" fillId="6" borderId="43" xfId="1" applyNumberFormat="1" applyFont="1" applyFill="1" applyBorder="1"/>
    <xf numFmtId="0" fontId="7" fillId="0" borderId="0" xfId="3" applyFont="1" applyFill="1" applyBorder="1"/>
    <xf numFmtId="0" fontId="9" fillId="0" borderId="0" xfId="3" applyFont="1" applyFill="1" applyBorder="1" applyAlignment="1">
      <alignment horizontal="center"/>
    </xf>
    <xf numFmtId="0" fontId="7" fillId="0" borderId="9" xfId="3" applyFont="1" applyFill="1" applyBorder="1"/>
    <xf numFmtId="2" fontId="7" fillId="0" borderId="44" xfId="1" applyNumberFormat="1" applyFont="1" applyFill="1" applyBorder="1" applyAlignment="1">
      <alignment horizontal="center"/>
    </xf>
    <xf numFmtId="0" fontId="7" fillId="3" borderId="3" xfId="0" applyFont="1" applyFill="1" applyBorder="1" applyAlignment="1">
      <alignment horizontal="right"/>
    </xf>
    <xf numFmtId="165" fontId="7" fillId="0" borderId="29" xfId="1" applyNumberFormat="1" applyFont="1" applyFill="1" applyBorder="1" applyAlignment="1">
      <alignment horizontal="center"/>
    </xf>
    <xf numFmtId="165" fontId="7" fillId="0" borderId="0" xfId="1" applyNumberFormat="1" applyFont="1" applyFill="1" applyBorder="1" applyAlignment="1">
      <alignment horizontal="center"/>
    </xf>
    <xf numFmtId="0" fontId="7" fillId="0" borderId="10" xfId="3" applyFont="1" applyBorder="1" applyAlignment="1">
      <alignment horizontal="center"/>
    </xf>
    <xf numFmtId="0" fontId="7" fillId="0" borderId="0" xfId="3" applyFont="1" applyBorder="1" applyAlignment="1">
      <alignment horizontal="center"/>
    </xf>
    <xf numFmtId="165" fontId="7" fillId="0" borderId="44" xfId="4" applyNumberFormat="1" applyFont="1" applyFill="1" applyBorder="1"/>
    <xf numFmtId="164" fontId="9" fillId="0" borderId="0" xfId="4" applyNumberFormat="1" applyFont="1" applyFill="1" applyBorder="1" applyAlignment="1"/>
    <xf numFmtId="164" fontId="9" fillId="0" borderId="0" xfId="4" applyNumberFormat="1" applyFont="1" applyFill="1" applyBorder="1"/>
    <xf numFmtId="0" fontId="7" fillId="0" borderId="10" xfId="3" applyFont="1" applyFill="1" applyBorder="1"/>
    <xf numFmtId="0" fontId="7" fillId="0" borderId="0" xfId="3" applyFont="1" applyFill="1" applyBorder="1" applyAlignment="1">
      <alignment horizontal="right"/>
    </xf>
    <xf numFmtId="0" fontId="7" fillId="3" borderId="3" xfId="3" applyFont="1" applyFill="1" applyBorder="1" applyAlignment="1">
      <alignment horizontal="center"/>
    </xf>
    <xf numFmtId="171" fontId="7" fillId="0" borderId="0" xfId="4" applyNumberFormat="1" applyFont="1" applyFill="1" applyBorder="1" applyAlignment="1">
      <alignment horizontal="right"/>
    </xf>
    <xf numFmtId="165" fontId="7" fillId="3" borderId="3" xfId="4" applyNumberFormat="1" applyFont="1" applyFill="1" applyBorder="1" applyAlignment="1">
      <alignment horizontal="center"/>
    </xf>
    <xf numFmtId="165" fontId="7" fillId="0" borderId="0" xfId="4" applyNumberFormat="1" applyFont="1" applyFill="1" applyBorder="1"/>
    <xf numFmtId="0" fontId="15" fillId="0" borderId="0" xfId="3" applyFont="1" applyFill="1"/>
    <xf numFmtId="0" fontId="7" fillId="3" borderId="4" xfId="3" applyFont="1" applyFill="1" applyBorder="1" applyAlignment="1">
      <alignment horizontal="center"/>
    </xf>
    <xf numFmtId="165" fontId="7" fillId="3" borderId="4" xfId="4" applyNumberFormat="1" applyFont="1" applyFill="1" applyBorder="1" applyAlignment="1">
      <alignment horizontal="center"/>
    </xf>
    <xf numFmtId="171" fontId="7" fillId="0" borderId="0" xfId="4" applyNumberFormat="1" applyFont="1" applyFill="1" applyBorder="1"/>
    <xf numFmtId="165" fontId="7" fillId="0" borderId="0" xfId="4" applyNumberFormat="1" applyFont="1" applyFill="1" applyBorder="1" applyAlignment="1"/>
    <xf numFmtId="0" fontId="7" fillId="0" borderId="6" xfId="3" applyFont="1" applyBorder="1"/>
    <xf numFmtId="165" fontId="16" fillId="0" borderId="6" xfId="4" applyNumberFormat="1" applyFont="1" applyBorder="1" applyAlignment="1">
      <alignment horizontal="center"/>
    </xf>
    <xf numFmtId="0" fontId="17" fillId="0" borderId="10" xfId="3" applyFont="1" applyFill="1" applyBorder="1" applyAlignment="1">
      <alignment horizontal="left"/>
    </xf>
    <xf numFmtId="165" fontId="16" fillId="0" borderId="0" xfId="4" applyNumberFormat="1" applyFont="1" applyBorder="1" applyAlignment="1">
      <alignment horizontal="center"/>
    </xf>
    <xf numFmtId="164" fontId="12" fillId="8" borderId="45" xfId="4" applyNumberFormat="1" applyFont="1" applyFill="1" applyBorder="1" applyAlignment="1">
      <alignment horizontal="center"/>
    </xf>
    <xf numFmtId="164" fontId="12" fillId="8" borderId="46" xfId="4" applyNumberFormat="1" applyFont="1" applyFill="1" applyBorder="1" applyAlignment="1">
      <alignment horizontal="center"/>
    </xf>
    <xf numFmtId="164" fontId="12" fillId="8" borderId="47" xfId="4" applyNumberFormat="1" applyFont="1" applyFill="1" applyBorder="1" applyAlignment="1">
      <alignment horizontal="center"/>
    </xf>
    <xf numFmtId="0" fontId="18" fillId="0" borderId="10" xfId="3" applyFont="1" applyFill="1" applyBorder="1"/>
    <xf numFmtId="165" fontId="7" fillId="0" borderId="11" xfId="4" applyNumberFormat="1" applyFont="1" applyFill="1" applyBorder="1"/>
    <xf numFmtId="0" fontId="7" fillId="0" borderId="31" xfId="3" applyFont="1" applyFill="1" applyBorder="1"/>
    <xf numFmtId="0" fontId="15" fillId="0" borderId="15" xfId="3" applyFont="1" applyFill="1" applyBorder="1"/>
    <xf numFmtId="0" fontId="7" fillId="3" borderId="48" xfId="3" applyFont="1" applyFill="1" applyBorder="1"/>
    <xf numFmtId="170" fontId="7" fillId="2" borderId="49" xfId="4" applyNumberFormat="1" applyFont="1" applyFill="1" applyBorder="1"/>
    <xf numFmtId="0" fontId="7" fillId="0" borderId="32" xfId="3" applyFont="1" applyFill="1" applyBorder="1"/>
    <xf numFmtId="0" fontId="15" fillId="0" borderId="17" xfId="3" applyFont="1" applyFill="1" applyBorder="1"/>
    <xf numFmtId="0" fontId="7" fillId="3" borderId="50" xfId="3" applyFont="1" applyFill="1" applyBorder="1"/>
    <xf numFmtId="0" fontId="7" fillId="3" borderId="17" xfId="3" applyFont="1" applyFill="1" applyBorder="1"/>
    <xf numFmtId="0" fontId="15" fillId="0" borderId="50" xfId="3" applyFont="1" applyFill="1" applyBorder="1"/>
    <xf numFmtId="0" fontId="7" fillId="0" borderId="17" xfId="3" applyFont="1" applyFill="1" applyBorder="1"/>
    <xf numFmtId="0" fontId="7" fillId="0" borderId="50" xfId="3" applyFont="1" applyFill="1" applyBorder="1"/>
    <xf numFmtId="170" fontId="7" fillId="0" borderId="49" xfId="4" applyNumberFormat="1" applyFont="1" applyFill="1" applyBorder="1"/>
    <xf numFmtId="0" fontId="7" fillId="0" borderId="51" xfId="3" applyFont="1" applyFill="1" applyBorder="1"/>
    <xf numFmtId="0" fontId="7" fillId="0" borderId="52" xfId="3" applyFont="1" applyFill="1" applyBorder="1"/>
    <xf numFmtId="0" fontId="7" fillId="0" borderId="53" xfId="3" applyFont="1" applyFill="1" applyBorder="1"/>
    <xf numFmtId="170" fontId="7" fillId="0" borderId="54" xfId="4" applyNumberFormat="1" applyFont="1" applyFill="1" applyBorder="1"/>
    <xf numFmtId="0" fontId="18" fillId="0" borderId="10" xfId="3" applyFont="1" applyFill="1" applyBorder="1" applyAlignment="1">
      <alignment horizontal="left"/>
    </xf>
    <xf numFmtId="170" fontId="19" fillId="2" borderId="49" xfId="4" applyNumberFormat="1" applyFont="1" applyFill="1" applyBorder="1"/>
    <xf numFmtId="0" fontId="7" fillId="0" borderId="10" xfId="3" applyFont="1" applyFill="1" applyBorder="1" applyAlignment="1">
      <alignment horizontal="center"/>
    </xf>
    <xf numFmtId="164" fontId="20" fillId="0" borderId="0" xfId="4" applyNumberFormat="1" applyFont="1" applyFill="1" applyBorder="1" applyAlignment="1"/>
    <xf numFmtId="164" fontId="12" fillId="0" borderId="57" xfId="4" applyNumberFormat="1" applyFont="1" applyFill="1" applyBorder="1" applyAlignment="1">
      <alignment horizontal="left"/>
    </xf>
    <xf numFmtId="164" fontId="17" fillId="0" borderId="0" xfId="4" applyNumberFormat="1" applyFont="1" applyFill="1" applyBorder="1" applyAlignment="1">
      <alignment horizontal="right"/>
    </xf>
    <xf numFmtId="164" fontId="20" fillId="3" borderId="58" xfId="4" applyNumberFormat="1" applyFont="1" applyFill="1" applyBorder="1" applyAlignment="1">
      <alignment horizontal="center"/>
    </xf>
    <xf numFmtId="164" fontId="12" fillId="0" borderId="0" xfId="4" applyNumberFormat="1" applyFont="1" applyFill="1" applyBorder="1" applyAlignment="1">
      <alignment horizontal="left"/>
    </xf>
    <xf numFmtId="164" fontId="20" fillId="3" borderId="3" xfId="4" applyNumberFormat="1" applyFont="1" applyFill="1" applyBorder="1" applyAlignment="1">
      <alignment horizontal="center"/>
    </xf>
    <xf numFmtId="164" fontId="12" fillId="0" borderId="57" xfId="4" applyNumberFormat="1" applyFont="1" applyFill="1" applyBorder="1" applyAlignment="1">
      <alignment horizontal="center"/>
    </xf>
    <xf numFmtId="164" fontId="9" fillId="0" borderId="59" xfId="4" applyNumberFormat="1" applyFont="1" applyFill="1" applyBorder="1" applyAlignment="1">
      <alignment horizontal="center"/>
    </xf>
    <xf numFmtId="164" fontId="7" fillId="0" borderId="0" xfId="4" applyNumberFormat="1" applyFont="1" applyFill="1" applyBorder="1" applyAlignment="1">
      <alignment horizontal="center"/>
    </xf>
    <xf numFmtId="0" fontId="7" fillId="0" borderId="10" xfId="3" applyFont="1" applyFill="1" applyBorder="1" applyAlignment="1"/>
    <xf numFmtId="0" fontId="7" fillId="0" borderId="0" xfId="3" applyFont="1" applyFill="1" applyBorder="1" applyAlignment="1"/>
    <xf numFmtId="0" fontId="7" fillId="3" borderId="60" xfId="3" applyFont="1" applyFill="1" applyBorder="1" applyAlignment="1">
      <alignment horizontal="center"/>
    </xf>
    <xf numFmtId="164" fontId="7" fillId="0" borderId="59" xfId="4" applyNumberFormat="1" applyFont="1" applyFill="1" applyBorder="1"/>
    <xf numFmtId="0" fontId="7" fillId="5" borderId="50" xfId="3" applyFont="1" applyFill="1" applyBorder="1"/>
    <xf numFmtId="0" fontId="7" fillId="0" borderId="57" xfId="3" applyFont="1" applyFill="1" applyBorder="1" applyAlignment="1">
      <alignment horizontal="center"/>
    </xf>
    <xf numFmtId="0" fontId="7" fillId="0" borderId="3" xfId="3" applyFont="1" applyFill="1" applyBorder="1" applyAlignment="1">
      <alignment horizontal="center"/>
    </xf>
    <xf numFmtId="0" fontId="7" fillId="3" borderId="61" xfId="3" applyFont="1" applyFill="1" applyBorder="1" applyAlignment="1">
      <alignment horizontal="center"/>
    </xf>
    <xf numFmtId="0" fontId="7" fillId="3" borderId="62" xfId="3" applyFont="1" applyFill="1" applyBorder="1" applyAlignment="1">
      <alignment horizontal="center"/>
    </xf>
    <xf numFmtId="165" fontId="7" fillId="0" borderId="0" xfId="4" applyNumberFormat="1" applyFont="1" applyFill="1" applyBorder="1" applyAlignment="1">
      <alignment horizontal="right"/>
    </xf>
    <xf numFmtId="164" fontId="9" fillId="0" borderId="59" xfId="4" applyNumberFormat="1" applyFont="1" applyFill="1" applyBorder="1"/>
    <xf numFmtId="0" fontId="7" fillId="0" borderId="63" xfId="3" applyFont="1" applyFill="1" applyBorder="1" applyAlignment="1">
      <alignment horizontal="center"/>
    </xf>
    <xf numFmtId="0" fontId="7" fillId="0" borderId="64" xfId="3" applyFont="1" applyFill="1" applyBorder="1" applyAlignment="1">
      <alignment horizontal="center"/>
    </xf>
    <xf numFmtId="0" fontId="7" fillId="0" borderId="64" xfId="3" applyFont="1" applyFill="1" applyBorder="1"/>
    <xf numFmtId="0" fontId="7" fillId="0" borderId="65" xfId="3" applyFont="1" applyFill="1" applyBorder="1" applyAlignment="1">
      <alignment horizontal="center"/>
    </xf>
    <xf numFmtId="165" fontId="7" fillId="0" borderId="64" xfId="4" applyNumberFormat="1" applyFont="1" applyFill="1" applyBorder="1" applyAlignment="1">
      <alignment horizontal="right"/>
    </xf>
    <xf numFmtId="164" fontId="9" fillId="0" borderId="66" xfId="4" applyNumberFormat="1" applyFont="1" applyFill="1" applyBorder="1"/>
    <xf numFmtId="164" fontId="9" fillId="0" borderId="64" xfId="4" applyNumberFormat="1" applyFont="1" applyFill="1" applyBorder="1"/>
    <xf numFmtId="165" fontId="7" fillId="0" borderId="64" xfId="4" applyNumberFormat="1" applyFont="1" applyFill="1" applyBorder="1"/>
    <xf numFmtId="164" fontId="7" fillId="0" borderId="64" xfId="4" applyNumberFormat="1" applyFont="1" applyFill="1" applyBorder="1"/>
    <xf numFmtId="0" fontId="7" fillId="0" borderId="12" xfId="3" applyFont="1" applyFill="1" applyBorder="1" applyAlignment="1">
      <alignment horizontal="center"/>
    </xf>
    <xf numFmtId="164" fontId="9" fillId="0" borderId="11" xfId="4" applyNumberFormat="1" applyFont="1" applyFill="1" applyBorder="1"/>
    <xf numFmtId="164" fontId="9" fillId="0" borderId="12" xfId="4" applyNumberFormat="1" applyFont="1" applyFill="1" applyBorder="1"/>
    <xf numFmtId="0" fontId="7" fillId="0" borderId="10" xfId="3" applyFont="1" applyFill="1" applyBorder="1" applyAlignment="1">
      <alignment horizontal="left"/>
    </xf>
    <xf numFmtId="0" fontId="7" fillId="3" borderId="67" xfId="3" applyFont="1" applyFill="1" applyBorder="1" applyAlignment="1">
      <alignment horizontal="center"/>
    </xf>
    <xf numFmtId="170" fontId="7" fillId="5" borderId="0" xfId="4" applyNumberFormat="1" applyFont="1" applyFill="1" applyBorder="1"/>
    <xf numFmtId="164" fontId="7" fillId="0" borderId="11" xfId="4" applyNumberFormat="1" applyFont="1" applyFill="1" applyBorder="1"/>
    <xf numFmtId="0" fontId="7" fillId="3" borderId="19" xfId="3" applyFont="1" applyFill="1" applyBorder="1" applyAlignment="1">
      <alignment horizontal="center"/>
    </xf>
    <xf numFmtId="165" fontId="7" fillId="5" borderId="0" xfId="4" applyNumberFormat="1" applyFont="1" applyFill="1" applyBorder="1" applyAlignment="1">
      <alignment horizontal="right"/>
    </xf>
    <xf numFmtId="164" fontId="7" fillId="0" borderId="44" xfId="4" applyNumberFormat="1" applyFont="1" applyFill="1" applyBorder="1"/>
    <xf numFmtId="0" fontId="7" fillId="0" borderId="0" xfId="3" applyFont="1" applyFill="1" applyBorder="1" applyAlignment="1">
      <alignment horizontal="left"/>
    </xf>
    <xf numFmtId="0" fontId="13" fillId="0" borderId="10" xfId="3" applyFont="1" applyFill="1" applyBorder="1" applyAlignment="1">
      <alignment horizontal="center"/>
    </xf>
    <xf numFmtId="0" fontId="13" fillId="0" borderId="12" xfId="3" applyFont="1" applyFill="1" applyBorder="1"/>
    <xf numFmtId="165" fontId="13" fillId="0" borderId="0" xfId="4" applyNumberFormat="1" applyFont="1" applyFill="1" applyBorder="1" applyAlignment="1">
      <alignment horizontal="right"/>
    </xf>
    <xf numFmtId="0" fontId="9" fillId="6" borderId="68" xfId="3" applyFont="1" applyFill="1" applyBorder="1" applyAlignment="1">
      <alignment horizontal="left"/>
    </xf>
    <xf numFmtId="0" fontId="9" fillId="6" borderId="69" xfId="3" applyFont="1" applyFill="1" applyBorder="1" applyAlignment="1">
      <alignment horizontal="left"/>
    </xf>
    <xf numFmtId="0" fontId="7" fillId="6" borderId="69" xfId="3" applyFont="1" applyFill="1" applyBorder="1"/>
    <xf numFmtId="165" fontId="7" fillId="6" borderId="69" xfId="4" applyNumberFormat="1" applyFont="1" applyFill="1" applyBorder="1" applyAlignment="1">
      <alignment horizontal="right"/>
    </xf>
    <xf numFmtId="164" fontId="7" fillId="6" borderId="69" xfId="4" applyNumberFormat="1" applyFont="1" applyFill="1" applyBorder="1"/>
    <xf numFmtId="165" fontId="7" fillId="6" borderId="70" xfId="4" applyNumberFormat="1" applyFont="1" applyFill="1" applyBorder="1"/>
    <xf numFmtId="0" fontId="9" fillId="7" borderId="68" xfId="3" applyFont="1" applyFill="1" applyBorder="1" applyAlignment="1">
      <alignment horizontal="left"/>
    </xf>
    <xf numFmtId="0" fontId="9" fillId="7" borderId="69" xfId="3" applyFont="1" applyFill="1" applyBorder="1" applyAlignment="1">
      <alignment horizontal="left"/>
    </xf>
    <xf numFmtId="0" fontId="7" fillId="7" borderId="69" xfId="3" applyFont="1" applyFill="1" applyBorder="1"/>
    <xf numFmtId="165" fontId="7" fillId="7" borderId="69" xfId="4" applyNumberFormat="1" applyFont="1" applyFill="1" applyBorder="1" applyAlignment="1">
      <alignment horizontal="right"/>
    </xf>
    <xf numFmtId="164" fontId="7" fillId="7" borderId="69" xfId="4" applyNumberFormat="1" applyFont="1" applyFill="1" applyBorder="1"/>
    <xf numFmtId="165" fontId="7" fillId="7" borderId="70" xfId="4" applyNumberFormat="1" applyFont="1" applyFill="1" applyBorder="1"/>
    <xf numFmtId="165" fontId="9" fillId="7" borderId="73" xfId="4" applyNumberFormat="1" applyFont="1" applyFill="1" applyBorder="1"/>
    <xf numFmtId="172" fontId="6" fillId="0" borderId="0" xfId="1" applyNumberFormat="1" applyFont="1"/>
    <xf numFmtId="0" fontId="23" fillId="0" borderId="0" xfId="3" applyFont="1" applyFill="1" applyAlignment="1">
      <alignment horizontal="center" vertical="center" wrapText="1"/>
    </xf>
    <xf numFmtId="0" fontId="24" fillId="0" borderId="0" xfId="0" applyFont="1"/>
    <xf numFmtId="0" fontId="9" fillId="0" borderId="0" xfId="3" applyFont="1" applyFill="1" applyAlignment="1">
      <alignment horizontal="center" vertical="center"/>
    </xf>
    <xf numFmtId="164" fontId="13" fillId="0" borderId="0" xfId="4" applyNumberFormat="1" applyFont="1" applyFill="1"/>
    <xf numFmtId="164" fontId="20" fillId="0" borderId="7" xfId="4" applyNumberFormat="1" applyFont="1" applyFill="1" applyBorder="1" applyAlignment="1">
      <alignment horizontal="center"/>
    </xf>
    <xf numFmtId="164" fontId="20" fillId="0" borderId="6" xfId="4" applyNumberFormat="1" applyFont="1" applyFill="1" applyBorder="1" applyAlignment="1">
      <alignment horizontal="center"/>
    </xf>
    <xf numFmtId="164" fontId="20" fillId="0" borderId="8" xfId="4" applyNumberFormat="1" applyFont="1" applyFill="1" applyBorder="1" applyAlignment="1">
      <alignment horizontal="center"/>
    </xf>
    <xf numFmtId="0" fontId="17" fillId="0" borderId="0" xfId="3" applyFont="1" applyFill="1" applyBorder="1" applyAlignment="1">
      <alignment horizontal="left"/>
    </xf>
    <xf numFmtId="0" fontId="20" fillId="0" borderId="0" xfId="0" applyFont="1" applyFill="1" applyBorder="1" applyAlignment="1">
      <alignment horizontal="right"/>
    </xf>
    <xf numFmtId="43" fontId="20" fillId="0" borderId="0" xfId="1" applyFont="1" applyFill="1" applyBorder="1" applyAlignment="1">
      <alignment horizontal="center"/>
    </xf>
    <xf numFmtId="43" fontId="25" fillId="0" borderId="0" xfId="1" applyFont="1" applyFill="1" applyBorder="1" applyAlignment="1">
      <alignment horizontal="center"/>
    </xf>
    <xf numFmtId="43" fontId="25" fillId="0" borderId="0" xfId="1" applyFont="1" applyFill="1" applyBorder="1" applyAlignment="1"/>
    <xf numFmtId="43" fontId="20" fillId="0" borderId="0" xfId="1" applyFont="1" applyFill="1" applyBorder="1" applyAlignment="1">
      <alignment horizontal="left"/>
    </xf>
    <xf numFmtId="43" fontId="17" fillId="3" borderId="23" xfId="1" applyFont="1" applyFill="1" applyBorder="1" applyAlignment="1">
      <alignment horizontal="center"/>
    </xf>
    <xf numFmtId="43" fontId="17" fillId="3" borderId="24" xfId="1" applyFont="1" applyFill="1" applyBorder="1" applyAlignment="1">
      <alignment horizontal="center"/>
    </xf>
    <xf numFmtId="43" fontId="12" fillId="0" borderId="0" xfId="1" applyFont="1" applyFill="1" applyBorder="1" applyAlignment="1">
      <alignment horizontal="left"/>
    </xf>
    <xf numFmtId="0" fontId="17" fillId="0" borderId="10" xfId="0" applyFont="1" applyFill="1" applyBorder="1" applyAlignment="1">
      <alignment horizontal="left"/>
    </xf>
    <xf numFmtId="0" fontId="17" fillId="0" borderId="0" xfId="0" applyFont="1" applyFill="1" applyBorder="1" applyAlignment="1">
      <alignment horizontal="left"/>
    </xf>
    <xf numFmtId="0" fontId="20" fillId="0" borderId="0" xfId="3" applyFont="1" applyFill="1" applyBorder="1" applyAlignment="1">
      <alignment horizontal="right"/>
    </xf>
    <xf numFmtId="164" fontId="20" fillId="0" borderId="0" xfId="4" applyNumberFormat="1" applyFont="1" applyFill="1" applyBorder="1" applyAlignment="1">
      <alignment horizontal="center"/>
    </xf>
    <xf numFmtId="164" fontId="25" fillId="0" borderId="0" xfId="4" applyNumberFormat="1" applyFont="1" applyFill="1" applyBorder="1" applyAlignment="1">
      <alignment horizontal="center"/>
    </xf>
    <xf numFmtId="164" fontId="25" fillId="0" borderId="0" xfId="4" applyNumberFormat="1" applyFont="1" applyFill="1" applyBorder="1" applyAlignment="1"/>
    <xf numFmtId="164" fontId="20" fillId="0" borderId="0" xfId="4" applyNumberFormat="1" applyFont="1" applyFill="1" applyBorder="1" applyAlignment="1">
      <alignment horizontal="left"/>
    </xf>
    <xf numFmtId="0" fontId="17" fillId="0" borderId="6" xfId="3" applyFont="1" applyFill="1" applyBorder="1" applyAlignment="1">
      <alignment horizontal="left"/>
    </xf>
    <xf numFmtId="164" fontId="20" fillId="8" borderId="55" xfId="4" applyNumberFormat="1" applyFont="1" applyFill="1" applyBorder="1" applyAlignment="1">
      <alignment horizontal="center"/>
    </xf>
    <xf numFmtId="164" fontId="20" fillId="8" borderId="46" xfId="4" applyNumberFormat="1" applyFont="1" applyFill="1" applyBorder="1" applyAlignment="1">
      <alignment horizontal="center"/>
    </xf>
    <xf numFmtId="164" fontId="20" fillId="8" borderId="56" xfId="4" applyNumberFormat="1" applyFont="1" applyFill="1" applyBorder="1" applyAlignment="1">
      <alignment horizontal="center"/>
    </xf>
    <xf numFmtId="0" fontId="9" fillId="7" borderId="71" xfId="3" applyFont="1" applyFill="1" applyBorder="1" applyAlignment="1">
      <alignment horizontal="center"/>
    </xf>
    <xf numFmtId="0" fontId="9" fillId="7" borderId="72" xfId="3" applyFont="1" applyFill="1" applyBorder="1" applyAlignment="1">
      <alignment horizontal="center"/>
    </xf>
    <xf numFmtId="0" fontId="9" fillId="7" borderId="72" xfId="3" applyFont="1" applyFill="1" applyBorder="1"/>
    <xf numFmtId="165" fontId="9" fillId="7" borderId="72" xfId="4" applyNumberFormat="1" applyFont="1" applyFill="1" applyBorder="1" applyAlignment="1">
      <alignment horizontal="right"/>
    </xf>
    <xf numFmtId="164" fontId="9" fillId="7" borderId="72" xfId="4" applyNumberFormat="1" applyFont="1" applyFill="1" applyBorder="1"/>
    <xf numFmtId="0" fontId="6" fillId="0" borderId="0" xfId="3" applyFont="1"/>
    <xf numFmtId="166" fontId="6" fillId="0" borderId="0" xfId="3" applyNumberFormat="1" applyFont="1"/>
    <xf numFmtId="165" fontId="24" fillId="0" borderId="0" xfId="0" applyNumberFormat="1" applyFont="1"/>
    <xf numFmtId="165" fontId="24" fillId="0" borderId="3" xfId="0" applyNumberFormat="1" applyFont="1" applyBorder="1"/>
  </cellXfs>
  <cellStyles count="6">
    <cellStyle name="Millares" xfId="1" builtinId="3"/>
    <cellStyle name="Millares 5" xfId="4"/>
    <cellStyle name="Moneda 5" xfId="5"/>
    <cellStyle name="Normal" xfId="0" builtinId="0"/>
    <cellStyle name="Normal 5" xfId="3"/>
    <cellStyle name="Porcentaje"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C11" sqref="C11"/>
    </sheetView>
  </sheetViews>
  <sheetFormatPr baseColWidth="10" defaultColWidth="8.88671875" defaultRowHeight="14.4" x14ac:dyDescent="0.3"/>
  <cols>
    <col min="2" max="2" width="52.33203125" bestFit="1" customWidth="1"/>
    <col min="3" max="4" width="13.44140625" style="3" customWidth="1"/>
  </cols>
  <sheetData>
    <row r="1" spans="1:4" x14ac:dyDescent="0.3">
      <c r="A1" t="s">
        <v>0</v>
      </c>
    </row>
    <row r="2" spans="1:4" x14ac:dyDescent="0.3">
      <c r="B2" t="s">
        <v>1</v>
      </c>
      <c r="C2" s="3" t="s">
        <v>23</v>
      </c>
      <c r="D2" s="3" t="s">
        <v>24</v>
      </c>
    </row>
    <row r="3" spans="1:4" x14ac:dyDescent="0.3">
      <c r="B3" t="s">
        <v>2</v>
      </c>
      <c r="C3" s="3" t="s">
        <v>23</v>
      </c>
      <c r="D3" s="3" t="s">
        <v>24</v>
      </c>
    </row>
    <row r="4" spans="1:4" x14ac:dyDescent="0.3">
      <c r="B4" t="s">
        <v>3</v>
      </c>
      <c r="C4" s="3" t="s">
        <v>23</v>
      </c>
      <c r="D4" s="3" t="s">
        <v>24</v>
      </c>
    </row>
    <row r="5" spans="1:4" x14ac:dyDescent="0.3">
      <c r="B5" t="s">
        <v>4</v>
      </c>
      <c r="C5" s="3" t="s">
        <v>23</v>
      </c>
      <c r="D5" s="3" t="s">
        <v>24</v>
      </c>
    </row>
    <row r="7" spans="1:4" x14ac:dyDescent="0.3">
      <c r="B7" t="s">
        <v>5</v>
      </c>
    </row>
    <row r="8" spans="1:4" x14ac:dyDescent="0.3">
      <c r="B8" t="s">
        <v>7</v>
      </c>
    </row>
    <row r="10" spans="1:4" x14ac:dyDescent="0.3">
      <c r="A10" t="s">
        <v>23</v>
      </c>
    </row>
    <row r="11" spans="1:4" ht="57.6" x14ac:dyDescent="0.3">
      <c r="B11" s="4" t="s">
        <v>25</v>
      </c>
    </row>
    <row r="13" spans="1:4" x14ac:dyDescent="0.3">
      <c r="B13" t="s">
        <v>24</v>
      </c>
      <c r="C13" s="5"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8" sqref="B8"/>
    </sheetView>
  </sheetViews>
  <sheetFormatPr baseColWidth="10" defaultColWidth="8.88671875" defaultRowHeight="14.4" x14ac:dyDescent="0.3"/>
  <cols>
    <col min="2" max="2" width="58.21875" customWidth="1"/>
    <col min="3" max="3" width="22" style="3" bestFit="1" customWidth="1"/>
    <col min="4" max="4" width="8.88671875" style="3"/>
  </cols>
  <sheetData>
    <row r="1" spans="1:4" x14ac:dyDescent="0.3">
      <c r="A1" t="s">
        <v>6</v>
      </c>
    </row>
    <row r="2" spans="1:4" x14ac:dyDescent="0.3">
      <c r="B2" t="s">
        <v>8</v>
      </c>
      <c r="C2" s="3" t="s">
        <v>21</v>
      </c>
      <c r="D2" s="3" t="s">
        <v>22</v>
      </c>
    </row>
    <row r="3" spans="1:4" x14ac:dyDescent="0.3">
      <c r="B3" t="s">
        <v>9</v>
      </c>
      <c r="C3" s="3" t="s">
        <v>21</v>
      </c>
      <c r="D3" s="3" t="s">
        <v>22</v>
      </c>
    </row>
    <row r="5" spans="1:4" x14ac:dyDescent="0.3">
      <c r="B5" t="s">
        <v>7</v>
      </c>
    </row>
    <row r="7" spans="1:4" x14ac:dyDescent="0.3">
      <c r="A7" t="s">
        <v>23</v>
      </c>
    </row>
    <row r="8" spans="1:4" ht="100.8" x14ac:dyDescent="0.3">
      <c r="B8" s="4" t="s">
        <v>26</v>
      </c>
    </row>
    <row r="10" spans="1:4" x14ac:dyDescent="0.3">
      <c r="B10" t="s">
        <v>28</v>
      </c>
    </row>
    <row r="11" spans="1:4" x14ac:dyDescent="0.3">
      <c r="B11" s="5" t="s">
        <v>29</v>
      </c>
    </row>
    <row r="12" spans="1:4" x14ac:dyDescent="0.3">
      <c r="B12" s="5" t="s">
        <v>31</v>
      </c>
    </row>
    <row r="13" spans="1:4" x14ac:dyDescent="0.3">
      <c r="B13" s="5" t="s">
        <v>30</v>
      </c>
    </row>
    <row r="15" spans="1:4" x14ac:dyDescent="0.3">
      <c r="B15" t="s">
        <v>27</v>
      </c>
      <c r="C15" s="3"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
  <sheetViews>
    <sheetView workbookViewId="0">
      <selection activeCell="A3" sqref="A3"/>
    </sheetView>
  </sheetViews>
  <sheetFormatPr baseColWidth="10" defaultColWidth="8.88671875" defaultRowHeight="14.4" x14ac:dyDescent="0.3"/>
  <cols>
    <col min="1" max="1" width="126.88671875" bestFit="1" customWidth="1"/>
    <col min="2" max="2" width="4.5546875" bestFit="1" customWidth="1"/>
    <col min="3" max="3" width="5.5546875" bestFit="1" customWidth="1"/>
    <col min="4" max="4" width="5" bestFit="1" customWidth="1"/>
    <col min="5" max="5" width="4.44140625" bestFit="1" customWidth="1"/>
    <col min="6" max="6" width="6.5546875" bestFit="1" customWidth="1"/>
    <col min="7" max="7" width="10.109375" bestFit="1" customWidth="1"/>
    <col min="8" max="8" width="7.33203125" bestFit="1" customWidth="1"/>
    <col min="9" max="9" width="9.6640625" bestFit="1" customWidth="1"/>
    <col min="10" max="10" width="9" bestFit="1" customWidth="1"/>
    <col min="11" max="11" width="5.77734375" bestFit="1" customWidth="1"/>
    <col min="12" max="12" width="7.109375" bestFit="1" customWidth="1"/>
    <col min="13" max="13" width="6.109375" bestFit="1" customWidth="1"/>
  </cols>
  <sheetData>
    <row r="1" spans="1:13" x14ac:dyDescent="0.3">
      <c r="A1" t="s">
        <v>10</v>
      </c>
      <c r="B1" s="6">
        <v>2013</v>
      </c>
      <c r="C1" s="6"/>
      <c r="D1" s="6"/>
      <c r="E1" s="6"/>
      <c r="F1" s="6"/>
      <c r="G1" s="6"/>
      <c r="H1" s="6"/>
      <c r="I1" s="6"/>
      <c r="J1" s="6"/>
      <c r="K1" s="6">
        <v>2014</v>
      </c>
      <c r="L1" s="6"/>
      <c r="M1" s="6"/>
    </row>
    <row r="2" spans="1:13" x14ac:dyDescent="0.3">
      <c r="B2" t="s">
        <v>34</v>
      </c>
      <c r="C2" t="s">
        <v>35</v>
      </c>
      <c r="D2" t="s">
        <v>36</v>
      </c>
      <c r="E2" t="s">
        <v>37</v>
      </c>
      <c r="F2" t="s">
        <v>38</v>
      </c>
      <c r="G2" t="s">
        <v>39</v>
      </c>
      <c r="H2" t="s">
        <v>40</v>
      </c>
      <c r="I2" t="s">
        <v>41</v>
      </c>
      <c r="J2" t="s">
        <v>42</v>
      </c>
      <c r="K2" t="s">
        <v>43</v>
      </c>
      <c r="L2" t="s">
        <v>44</v>
      </c>
      <c r="M2" t="s">
        <v>45</v>
      </c>
    </row>
    <row r="3" spans="1:13" ht="26.4" customHeight="1" x14ac:dyDescent="0.3">
      <c r="A3" s="1" t="s">
        <v>20</v>
      </c>
      <c r="B3">
        <v>1</v>
      </c>
    </row>
    <row r="4" spans="1:13" ht="26.4" customHeight="1" x14ac:dyDescent="0.3">
      <c r="A4" s="1" t="s">
        <v>11</v>
      </c>
      <c r="C4">
        <v>2</v>
      </c>
    </row>
    <row r="5" spans="1:13" ht="26.4" customHeight="1" x14ac:dyDescent="0.3">
      <c r="A5" s="1" t="s">
        <v>12</v>
      </c>
      <c r="D5">
        <v>1</v>
      </c>
    </row>
    <row r="6" spans="1:13" ht="26.4" customHeight="1" x14ac:dyDescent="0.3">
      <c r="A6" s="1" t="s">
        <v>13</v>
      </c>
      <c r="E6">
        <v>3</v>
      </c>
    </row>
    <row r="7" spans="1:13" ht="26.4" customHeight="1" x14ac:dyDescent="0.3">
      <c r="A7" s="1" t="s">
        <v>14</v>
      </c>
      <c r="F7">
        <v>1</v>
      </c>
    </row>
    <row r="8" spans="1:13" ht="26.4" customHeight="1" x14ac:dyDescent="0.3">
      <c r="A8" s="1" t="s">
        <v>15</v>
      </c>
      <c r="G8">
        <v>1</v>
      </c>
    </row>
    <row r="9" spans="1:13" ht="26.4" customHeight="1" x14ac:dyDescent="0.3">
      <c r="A9" s="1" t="s">
        <v>16</v>
      </c>
    </row>
    <row r="10" spans="1:13" ht="26.4" customHeight="1" x14ac:dyDescent="0.3">
      <c r="A10" s="1" t="s">
        <v>17</v>
      </c>
    </row>
    <row r="11" spans="1:13" ht="26.4" customHeight="1" x14ac:dyDescent="0.3">
      <c r="A11" s="1" t="s">
        <v>18</v>
      </c>
    </row>
    <row r="12" spans="1:13" ht="26.4" customHeight="1" x14ac:dyDescent="0.3">
      <c r="A12" s="2" t="s">
        <v>19</v>
      </c>
    </row>
  </sheetData>
  <mergeCells count="2">
    <mergeCell ref="K1:M1"/>
    <mergeCell ref="B1:J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7" sqref="A7"/>
    </sheetView>
  </sheetViews>
  <sheetFormatPr baseColWidth="10" defaultRowHeight="14.4" x14ac:dyDescent="0.3"/>
  <cols>
    <col min="1" max="1" width="12.6640625" bestFit="1" customWidth="1"/>
    <col min="2" max="2" width="15.6640625" bestFit="1" customWidth="1"/>
  </cols>
  <sheetData>
    <row r="1" spans="1:2" x14ac:dyDescent="0.3">
      <c r="A1" t="s">
        <v>48</v>
      </c>
      <c r="B1" t="s">
        <v>46</v>
      </c>
    </row>
    <row r="2" spans="1:2" x14ac:dyDescent="0.3">
      <c r="A2" t="s">
        <v>52</v>
      </c>
    </row>
    <row r="4" spans="1:2" x14ac:dyDescent="0.3">
      <c r="A4" t="s">
        <v>47</v>
      </c>
    </row>
    <row r="5" spans="1:2" x14ac:dyDescent="0.3">
      <c r="A5" t="s">
        <v>49</v>
      </c>
    </row>
    <row r="6" spans="1:2" x14ac:dyDescent="0.3">
      <c r="A6" t="s">
        <v>50</v>
      </c>
    </row>
    <row r="7" spans="1:2" x14ac:dyDescent="0.3">
      <c r="A7"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5"/>
  <sheetViews>
    <sheetView workbookViewId="0">
      <selection sqref="A1:K1"/>
    </sheetView>
  </sheetViews>
  <sheetFormatPr baseColWidth="10" defaultRowHeight="13.8" x14ac:dyDescent="0.3"/>
  <cols>
    <col min="1" max="3" width="11.5546875" style="245"/>
    <col min="4" max="5" width="11.6640625" style="245" bestFit="1" customWidth="1"/>
    <col min="6" max="6" width="12.21875" style="245" bestFit="1" customWidth="1"/>
    <col min="7" max="8" width="11.6640625" style="245" bestFit="1" customWidth="1"/>
    <col min="9" max="9" width="12" style="245" bestFit="1" customWidth="1"/>
    <col min="10" max="11" width="11.6640625" style="245" bestFit="1" customWidth="1"/>
    <col min="12" max="12" width="11.5546875" style="245"/>
    <col min="13" max="13" width="11.6640625" style="245" bestFit="1" customWidth="1"/>
    <col min="14" max="16384" width="11.5546875" style="245"/>
  </cols>
  <sheetData>
    <row r="1" spans="1:13" x14ac:dyDescent="0.3">
      <c r="A1" s="244" t="s">
        <v>53</v>
      </c>
      <c r="B1" s="244"/>
      <c r="C1" s="244"/>
      <c r="D1" s="244"/>
      <c r="E1" s="244"/>
      <c r="F1" s="244"/>
      <c r="G1" s="244"/>
      <c r="H1" s="244"/>
      <c r="I1" s="244"/>
      <c r="J1" s="244"/>
      <c r="K1" s="244"/>
      <c r="L1" s="7"/>
      <c r="M1" s="7"/>
    </row>
    <row r="2" spans="1:13" x14ac:dyDescent="0.3">
      <c r="A2" s="246" t="s">
        <v>54</v>
      </c>
      <c r="B2" s="246"/>
      <c r="C2" s="246"/>
      <c r="D2" s="246"/>
      <c r="E2" s="246"/>
      <c r="F2" s="246"/>
      <c r="G2" s="246"/>
      <c r="H2" s="246"/>
      <c r="I2" s="246"/>
      <c r="J2" s="246"/>
      <c r="K2" s="246"/>
      <c r="L2" s="8"/>
      <c r="M2" s="8"/>
    </row>
    <row r="3" spans="1:13" x14ac:dyDescent="0.3">
      <c r="A3" s="9" t="s">
        <v>55</v>
      </c>
      <c r="B3" s="10" t="s">
        <v>56</v>
      </c>
      <c r="C3" s="11"/>
      <c r="D3" s="11"/>
      <c r="E3" s="11"/>
      <c r="F3" s="11"/>
      <c r="G3" s="12"/>
      <c r="H3" s="12"/>
      <c r="I3" s="12"/>
      <c r="J3" s="13"/>
      <c r="K3" s="14" t="s">
        <v>57</v>
      </c>
    </row>
    <row r="4" spans="1:13" x14ac:dyDescent="0.3">
      <c r="A4" s="15" t="s">
        <v>58</v>
      </c>
      <c r="B4" s="16" t="s">
        <v>59</v>
      </c>
      <c r="C4" s="11" t="s">
        <v>60</v>
      </c>
      <c r="D4" s="11"/>
      <c r="E4" s="11"/>
      <c r="F4" s="11"/>
      <c r="G4" s="12"/>
      <c r="H4" s="17" t="s">
        <v>61</v>
      </c>
      <c r="I4" s="17"/>
      <c r="J4" s="13"/>
      <c r="K4" s="13"/>
      <c r="L4" s="8"/>
      <c r="M4" s="8"/>
    </row>
    <row r="5" spans="1:13" x14ac:dyDescent="0.3">
      <c r="A5" s="15" t="s">
        <v>62</v>
      </c>
      <c r="B5" s="14" t="s">
        <v>63</v>
      </c>
      <c r="C5" s="11"/>
      <c r="D5" s="18"/>
      <c r="E5" s="11"/>
      <c r="F5" s="11"/>
      <c r="G5" s="12"/>
      <c r="H5" s="19" t="s">
        <v>64</v>
      </c>
      <c r="I5" s="20">
        <v>0.39269999999999999</v>
      </c>
      <c r="J5" s="13"/>
      <c r="K5" s="13"/>
      <c r="L5" s="8"/>
      <c r="M5" s="8"/>
    </row>
    <row r="6" spans="1:13" x14ac:dyDescent="0.3">
      <c r="A6" s="15" t="s">
        <v>65</v>
      </c>
      <c r="B6" s="21" t="s">
        <v>66</v>
      </c>
      <c r="C6" s="11"/>
      <c r="D6" s="11"/>
      <c r="E6" s="11"/>
      <c r="F6" s="11"/>
      <c r="G6" s="12"/>
      <c r="H6" s="12"/>
      <c r="I6" s="12"/>
      <c r="J6" s="13"/>
      <c r="K6" s="13"/>
      <c r="L6" s="8"/>
      <c r="M6" s="8"/>
    </row>
    <row r="7" spans="1:13" ht="14.4" thickBot="1" x14ac:dyDescent="0.35">
      <c r="A7" s="15" t="s">
        <v>67</v>
      </c>
      <c r="C7" s="11"/>
      <c r="D7" s="247"/>
      <c r="E7" s="11"/>
      <c r="F7" s="11"/>
      <c r="G7" s="12"/>
      <c r="H7" s="12"/>
      <c r="I7" s="12"/>
      <c r="J7" s="13"/>
      <c r="K7" s="13"/>
      <c r="L7" s="8"/>
      <c r="M7" s="8"/>
    </row>
    <row r="8" spans="1:13" ht="14.4" thickTop="1" x14ac:dyDescent="0.3">
      <c r="A8" s="22" t="s">
        <v>68</v>
      </c>
      <c r="B8" s="23"/>
      <c r="C8" s="24"/>
      <c r="D8" s="248" t="s">
        <v>69</v>
      </c>
      <c r="E8" s="249"/>
      <c r="F8" s="250"/>
      <c r="G8" s="248" t="s">
        <v>70</v>
      </c>
      <c r="H8" s="249"/>
      <c r="I8" s="249"/>
      <c r="J8" s="25" t="s">
        <v>71</v>
      </c>
      <c r="K8" s="25" t="s">
        <v>72</v>
      </c>
      <c r="L8" s="8"/>
      <c r="M8" s="8"/>
    </row>
    <row r="9" spans="1:13" ht="63" x14ac:dyDescent="0.3">
      <c r="A9" s="26"/>
      <c r="B9" s="27"/>
      <c r="C9" s="28"/>
      <c r="D9" s="29" t="s">
        <v>73</v>
      </c>
      <c r="E9" s="30" t="s">
        <v>74</v>
      </c>
      <c r="F9" s="31" t="s">
        <v>75</v>
      </c>
      <c r="G9" s="32" t="s">
        <v>76</v>
      </c>
      <c r="H9" s="32" t="s">
        <v>77</v>
      </c>
      <c r="I9" s="30" t="s">
        <v>78</v>
      </c>
      <c r="J9" s="33" t="s">
        <v>79</v>
      </c>
      <c r="K9" s="33" t="s">
        <v>79</v>
      </c>
      <c r="L9" s="8"/>
      <c r="M9" s="8"/>
    </row>
    <row r="10" spans="1:13" x14ac:dyDescent="0.3">
      <c r="A10" s="34" t="s">
        <v>80</v>
      </c>
      <c r="B10" s="35"/>
      <c r="C10" s="36"/>
      <c r="D10" s="29"/>
      <c r="E10" s="30"/>
      <c r="F10" s="31"/>
      <c r="G10" s="32"/>
      <c r="H10" s="32"/>
      <c r="I10" s="37"/>
      <c r="J10" s="38"/>
      <c r="K10" s="38"/>
      <c r="L10" s="8"/>
      <c r="M10" s="8"/>
    </row>
    <row r="11" spans="1:13" x14ac:dyDescent="0.3">
      <c r="A11" s="39" t="s">
        <v>81</v>
      </c>
      <c r="B11" s="40"/>
      <c r="C11" s="11"/>
      <c r="D11" s="41">
        <v>2</v>
      </c>
      <c r="E11" s="42"/>
      <c r="F11" s="43">
        <f t="shared" ref="F11:F17" si="0">D11*E11</f>
        <v>0</v>
      </c>
      <c r="G11" s="44"/>
      <c r="H11" s="45"/>
      <c r="I11" s="46"/>
      <c r="J11" s="47">
        <f t="shared" ref="J11:J17" si="1">K11/$I$5</f>
        <v>0</v>
      </c>
      <c r="K11" s="38">
        <f t="shared" ref="K11:K17" si="2">SUM(F11+I11)</f>
        <v>0</v>
      </c>
      <c r="L11" s="8" t="s">
        <v>82</v>
      </c>
      <c r="M11" s="8"/>
    </row>
    <row r="12" spans="1:13" x14ac:dyDescent="0.3">
      <c r="A12" s="39"/>
      <c r="B12" s="40"/>
      <c r="C12" s="11"/>
      <c r="D12" s="41"/>
      <c r="E12" s="48"/>
      <c r="F12" s="43">
        <f t="shared" si="0"/>
        <v>0</v>
      </c>
      <c r="G12" s="49"/>
      <c r="H12" s="50"/>
      <c r="I12" s="46"/>
      <c r="J12" s="47">
        <f t="shared" si="1"/>
        <v>0</v>
      </c>
      <c r="K12" s="38">
        <f t="shared" si="2"/>
        <v>0</v>
      </c>
      <c r="L12" s="51" t="s">
        <v>83</v>
      </c>
      <c r="M12" s="8"/>
    </row>
    <row r="13" spans="1:13" x14ac:dyDescent="0.3">
      <c r="A13" s="39"/>
      <c r="B13" s="40"/>
      <c r="C13" s="11"/>
      <c r="D13" s="41"/>
      <c r="E13" s="48"/>
      <c r="F13" s="43">
        <f t="shared" si="0"/>
        <v>0</v>
      </c>
      <c r="G13" s="49"/>
      <c r="H13" s="50"/>
      <c r="I13" s="46"/>
      <c r="J13" s="47">
        <f t="shared" si="1"/>
        <v>0</v>
      </c>
      <c r="K13" s="38">
        <f t="shared" si="2"/>
        <v>0</v>
      </c>
      <c r="L13" s="51" t="s">
        <v>84</v>
      </c>
      <c r="M13" s="8"/>
    </row>
    <row r="14" spans="1:13" x14ac:dyDescent="0.3">
      <c r="A14" s="39"/>
      <c r="B14" s="40"/>
      <c r="C14" s="11"/>
      <c r="D14" s="41"/>
      <c r="E14" s="48"/>
      <c r="F14" s="43">
        <f t="shared" si="0"/>
        <v>0</v>
      </c>
      <c r="G14" s="49"/>
      <c r="H14" s="50"/>
      <c r="I14" s="46"/>
      <c r="J14" s="47">
        <f t="shared" si="1"/>
        <v>0</v>
      </c>
      <c r="K14" s="38">
        <f t="shared" si="2"/>
        <v>0</v>
      </c>
      <c r="L14" s="51" t="s">
        <v>85</v>
      </c>
      <c r="M14" s="8"/>
    </row>
    <row r="15" spans="1:13" x14ac:dyDescent="0.3">
      <c r="A15" s="39"/>
      <c r="B15" s="40"/>
      <c r="C15" s="11"/>
      <c r="D15" s="41"/>
      <c r="E15" s="48"/>
      <c r="F15" s="43">
        <f t="shared" si="0"/>
        <v>0</v>
      </c>
      <c r="G15" s="49"/>
      <c r="H15" s="50"/>
      <c r="I15" s="46"/>
      <c r="J15" s="47">
        <f t="shared" si="1"/>
        <v>0</v>
      </c>
      <c r="K15" s="38">
        <f t="shared" si="2"/>
        <v>0</v>
      </c>
      <c r="L15" s="51"/>
      <c r="M15" s="8"/>
    </row>
    <row r="16" spans="1:13" x14ac:dyDescent="0.3">
      <c r="A16" s="39"/>
      <c r="B16" s="40"/>
      <c r="C16" s="11"/>
      <c r="D16" s="41"/>
      <c r="E16" s="48"/>
      <c r="F16" s="43">
        <f t="shared" si="0"/>
        <v>0</v>
      </c>
      <c r="G16" s="49"/>
      <c r="H16" s="50"/>
      <c r="I16" s="46"/>
      <c r="J16" s="47">
        <f t="shared" si="1"/>
        <v>0</v>
      </c>
      <c r="K16" s="38">
        <f t="shared" si="2"/>
        <v>0</v>
      </c>
      <c r="L16" s="8"/>
      <c r="M16" s="8"/>
    </row>
    <row r="17" spans="1:13" x14ac:dyDescent="0.3">
      <c r="A17" s="39"/>
      <c r="B17" s="40"/>
      <c r="C17" s="11"/>
      <c r="D17" s="52"/>
      <c r="E17" s="48"/>
      <c r="F17" s="43">
        <f t="shared" si="0"/>
        <v>0</v>
      </c>
      <c r="G17" s="53"/>
      <c r="H17" s="54"/>
      <c r="I17" s="46"/>
      <c r="J17" s="47">
        <f t="shared" si="1"/>
        <v>0</v>
      </c>
      <c r="K17" s="38">
        <f t="shared" si="2"/>
        <v>0</v>
      </c>
      <c r="L17" s="8"/>
      <c r="M17" s="8"/>
    </row>
    <row r="18" spans="1:13" x14ac:dyDescent="0.3">
      <c r="A18" s="55" t="s">
        <v>86</v>
      </c>
      <c r="B18" s="56"/>
      <c r="C18" s="57"/>
      <c r="D18" s="58"/>
      <c r="E18" s="59"/>
      <c r="F18" s="60"/>
      <c r="G18" s="61"/>
      <c r="H18" s="62"/>
      <c r="I18" s="63"/>
      <c r="J18" s="64">
        <f>SUM(J11:J17)</f>
        <v>0</v>
      </c>
      <c r="K18" s="65">
        <f>SUM(K11:K17)</f>
        <v>0</v>
      </c>
      <c r="L18" s="8"/>
      <c r="M18" s="8"/>
    </row>
    <row r="19" spans="1:13" ht="39" x14ac:dyDescent="0.3">
      <c r="A19" s="66" t="s">
        <v>87</v>
      </c>
      <c r="B19" s="67"/>
      <c r="C19" s="68"/>
      <c r="D19" s="29" t="s">
        <v>73</v>
      </c>
      <c r="E19" s="69" t="s">
        <v>88</v>
      </c>
      <c r="F19" s="43"/>
      <c r="G19" s="70"/>
      <c r="H19" s="71"/>
      <c r="I19" s="70"/>
      <c r="J19" s="38"/>
      <c r="K19" s="38"/>
      <c r="L19" s="8"/>
      <c r="M19" s="8"/>
    </row>
    <row r="20" spans="1:13" x14ac:dyDescent="0.3">
      <c r="A20" s="72" t="s">
        <v>89</v>
      </c>
      <c r="B20" s="73"/>
      <c r="C20" s="40"/>
      <c r="D20" s="74">
        <v>25</v>
      </c>
      <c r="E20" s="75">
        <v>826</v>
      </c>
      <c r="F20" s="43">
        <f t="shared" ref="F20:F27" si="3">D20*E20</f>
        <v>20650</v>
      </c>
      <c r="G20" s="70"/>
      <c r="H20" s="71"/>
      <c r="I20" s="70"/>
      <c r="J20" s="76">
        <f>F20</f>
        <v>20650</v>
      </c>
      <c r="K20" s="76">
        <f>J20*$I$5</f>
        <v>8109.2550000000001</v>
      </c>
      <c r="L20" s="8" t="s">
        <v>90</v>
      </c>
      <c r="M20" s="8"/>
    </row>
    <row r="21" spans="1:13" x14ac:dyDescent="0.3">
      <c r="A21" s="77"/>
      <c r="B21" s="73"/>
      <c r="C21" s="40"/>
      <c r="D21" s="78"/>
      <c r="E21" s="79"/>
      <c r="F21" s="43">
        <f t="shared" si="3"/>
        <v>0</v>
      </c>
      <c r="G21" s="70"/>
      <c r="H21" s="71"/>
      <c r="I21" s="70"/>
      <c r="J21" s="76">
        <f t="shared" ref="J21:J27" si="4">F21</f>
        <v>0</v>
      </c>
      <c r="K21" s="76">
        <f t="shared" ref="K21:K27" si="5">J21*$I$5</f>
        <v>0</v>
      </c>
      <c r="L21" s="8" t="s">
        <v>91</v>
      </c>
      <c r="M21" s="8"/>
    </row>
    <row r="22" spans="1:13" x14ac:dyDescent="0.3">
      <c r="A22" s="80"/>
      <c r="B22" s="73"/>
      <c r="C22" s="40"/>
      <c r="D22" s="78"/>
      <c r="E22" s="79"/>
      <c r="F22" s="43">
        <f t="shared" si="3"/>
        <v>0</v>
      </c>
      <c r="G22" s="70"/>
      <c r="H22" s="71"/>
      <c r="I22" s="70"/>
      <c r="J22" s="76">
        <f t="shared" si="4"/>
        <v>0</v>
      </c>
      <c r="K22" s="76">
        <f t="shared" si="5"/>
        <v>0</v>
      </c>
      <c r="L22" s="8"/>
      <c r="M22" s="8"/>
    </row>
    <row r="23" spans="1:13" x14ac:dyDescent="0.3">
      <c r="A23" s="81"/>
      <c r="B23" s="73"/>
      <c r="C23" s="40"/>
      <c r="D23" s="78"/>
      <c r="E23" s="79"/>
      <c r="F23" s="43">
        <f t="shared" si="3"/>
        <v>0</v>
      </c>
      <c r="G23" s="70"/>
      <c r="H23" s="71"/>
      <c r="I23" s="70"/>
      <c r="J23" s="76">
        <f t="shared" si="4"/>
        <v>0</v>
      </c>
      <c r="K23" s="76">
        <f t="shared" si="5"/>
        <v>0</v>
      </c>
      <c r="L23" s="8"/>
      <c r="M23" s="8"/>
    </row>
    <row r="24" spans="1:13" x14ac:dyDescent="0.3">
      <c r="A24" s="81"/>
      <c r="B24" s="73"/>
      <c r="C24" s="40"/>
      <c r="D24" s="78"/>
      <c r="E24" s="79"/>
      <c r="F24" s="43">
        <f t="shared" si="3"/>
        <v>0</v>
      </c>
      <c r="G24" s="70"/>
      <c r="H24" s="71"/>
      <c r="I24" s="70"/>
      <c r="J24" s="76">
        <f t="shared" si="4"/>
        <v>0</v>
      </c>
      <c r="K24" s="76">
        <f t="shared" si="5"/>
        <v>0</v>
      </c>
      <c r="L24" s="8"/>
      <c r="M24" s="8"/>
    </row>
    <row r="25" spans="1:13" x14ac:dyDescent="0.3">
      <c r="A25" s="81"/>
      <c r="B25" s="73"/>
      <c r="C25" s="40"/>
      <c r="D25" s="78"/>
      <c r="E25" s="79"/>
      <c r="F25" s="43">
        <f t="shared" si="3"/>
        <v>0</v>
      </c>
      <c r="G25" s="70"/>
      <c r="H25" s="71"/>
      <c r="I25" s="70"/>
      <c r="J25" s="76">
        <f t="shared" si="4"/>
        <v>0</v>
      </c>
      <c r="K25" s="76">
        <f t="shared" si="5"/>
        <v>0</v>
      </c>
      <c r="L25" s="8"/>
      <c r="M25" s="8">
        <f>30/7.5</f>
        <v>4</v>
      </c>
    </row>
    <row r="26" spans="1:13" x14ac:dyDescent="0.3">
      <c r="A26" s="81"/>
      <c r="B26" s="73"/>
      <c r="C26" s="40"/>
      <c r="D26" s="78"/>
      <c r="E26" s="79"/>
      <c r="F26" s="43">
        <f t="shared" si="3"/>
        <v>0</v>
      </c>
      <c r="G26" s="70"/>
      <c r="H26" s="71"/>
      <c r="I26" s="70"/>
      <c r="J26" s="76">
        <f t="shared" si="4"/>
        <v>0</v>
      </c>
      <c r="K26" s="76">
        <f t="shared" si="5"/>
        <v>0</v>
      </c>
      <c r="L26" s="8"/>
      <c r="M26" s="8"/>
    </row>
    <row r="27" spans="1:13" x14ac:dyDescent="0.3">
      <c r="A27" s="82"/>
      <c r="B27" s="73"/>
      <c r="C27" s="40"/>
      <c r="D27" s="83"/>
      <c r="E27" s="84"/>
      <c r="F27" s="43">
        <f t="shared" si="3"/>
        <v>0</v>
      </c>
      <c r="G27" s="70"/>
      <c r="H27" s="71"/>
      <c r="I27" s="70"/>
      <c r="J27" s="76">
        <f t="shared" si="4"/>
        <v>0</v>
      </c>
      <c r="K27" s="76">
        <f t="shared" si="5"/>
        <v>0</v>
      </c>
      <c r="L27" s="8"/>
      <c r="M27" s="8"/>
    </row>
    <row r="28" spans="1:13" ht="14.4" thickBot="1" x14ac:dyDescent="0.35">
      <c r="A28" s="85" t="s">
        <v>86</v>
      </c>
      <c r="B28" s="86"/>
      <c r="C28" s="87"/>
      <c r="D28" s="88"/>
      <c r="E28" s="89"/>
      <c r="F28" s="90"/>
      <c r="G28" s="91"/>
      <c r="H28" s="92"/>
      <c r="I28" s="93"/>
      <c r="J28" s="94">
        <f>SUM(J20:J27)</f>
        <v>20650</v>
      </c>
      <c r="K28" s="94">
        <f>SUM(K20:K27)</f>
        <v>8109.2550000000001</v>
      </c>
      <c r="L28" s="8"/>
      <c r="M28" s="8"/>
    </row>
    <row r="29" spans="1:13" ht="15" thickTop="1" thickBot="1" x14ac:dyDescent="0.35">
      <c r="A29" s="95" t="s">
        <v>92</v>
      </c>
      <c r="B29" s="96"/>
      <c r="C29" s="96"/>
      <c r="D29" s="96"/>
      <c r="E29" s="96"/>
      <c r="F29" s="96"/>
      <c r="G29" s="96"/>
      <c r="H29" s="96"/>
      <c r="I29" s="97"/>
      <c r="J29" s="98">
        <f>SUM(J18+J28)</f>
        <v>20650</v>
      </c>
      <c r="K29" s="98">
        <f>SUM(K18+K28)</f>
        <v>8109.2550000000001</v>
      </c>
      <c r="L29" s="8"/>
      <c r="M29" s="8"/>
    </row>
    <row r="30" spans="1:13" ht="14.4" thickTop="1" x14ac:dyDescent="0.3">
      <c r="A30" s="99" t="s">
        <v>93</v>
      </c>
      <c r="B30" s="251"/>
      <c r="C30" s="100"/>
      <c r="D30" s="101"/>
      <c r="E30" s="101"/>
      <c r="F30" s="101"/>
      <c r="G30" s="24"/>
      <c r="H30" s="24"/>
      <c r="I30" s="24"/>
      <c r="J30" s="102"/>
      <c r="K30" s="102"/>
      <c r="L30" s="8"/>
      <c r="M30" s="8"/>
    </row>
    <row r="31" spans="1:13" x14ac:dyDescent="0.3">
      <c r="A31" s="103"/>
      <c r="B31" s="104"/>
      <c r="C31" s="252"/>
      <c r="D31" s="253"/>
      <c r="E31" s="254"/>
      <c r="F31" s="255"/>
      <c r="G31" s="256" t="s">
        <v>94</v>
      </c>
      <c r="H31" s="257" t="s">
        <v>95</v>
      </c>
      <c r="I31" s="258"/>
      <c r="J31" s="105"/>
      <c r="K31" s="105"/>
      <c r="L31" s="106" t="s">
        <v>96</v>
      </c>
      <c r="M31" s="106"/>
    </row>
    <row r="32" spans="1:13" x14ac:dyDescent="0.3">
      <c r="A32" s="107" t="s">
        <v>97</v>
      </c>
      <c r="B32" s="108"/>
      <c r="C32" s="109"/>
      <c r="D32" s="110"/>
      <c r="E32" s="259"/>
      <c r="F32" s="111"/>
      <c r="G32" s="110"/>
      <c r="H32" s="112" t="s">
        <v>98</v>
      </c>
      <c r="I32" s="113"/>
      <c r="J32" s="76"/>
      <c r="K32" s="76"/>
      <c r="L32" s="106"/>
      <c r="M32" s="109"/>
    </row>
    <row r="33" spans="1:13" x14ac:dyDescent="0.3">
      <c r="A33" s="114" t="s">
        <v>99</v>
      </c>
      <c r="B33" s="109"/>
      <c r="C33" s="115" t="s">
        <v>100</v>
      </c>
      <c r="D33" s="116"/>
      <c r="E33" s="117" t="s">
        <v>101</v>
      </c>
      <c r="F33" s="118"/>
      <c r="G33" s="109"/>
      <c r="H33" s="119">
        <f>IF($H$31=$O$48,$O$49)+IF($H$31=$P$48,$P$49)</f>
        <v>0</v>
      </c>
      <c r="I33" s="120"/>
      <c r="J33" s="76">
        <f>SUM(D33*F33*H33)</f>
        <v>0</v>
      </c>
      <c r="K33" s="76">
        <f t="shared" ref="K33:K37" si="6">J33*$I$5</f>
        <v>0</v>
      </c>
      <c r="L33" s="121" t="s">
        <v>102</v>
      </c>
      <c r="M33" s="109"/>
    </row>
    <row r="34" spans="1:13" x14ac:dyDescent="0.3">
      <c r="A34" s="114" t="s">
        <v>103</v>
      </c>
      <c r="B34" s="109"/>
      <c r="C34" s="115" t="s">
        <v>100</v>
      </c>
      <c r="D34" s="122"/>
      <c r="E34" s="117" t="s">
        <v>104</v>
      </c>
      <c r="F34" s="123"/>
      <c r="G34" s="109"/>
      <c r="H34" s="119">
        <v>90</v>
      </c>
      <c r="I34" s="120"/>
      <c r="J34" s="76">
        <f>SUM(D34*F34*H34)</f>
        <v>0</v>
      </c>
      <c r="K34" s="76">
        <f t="shared" si="6"/>
        <v>0</v>
      </c>
      <c r="L34" s="121" t="s">
        <v>105</v>
      </c>
      <c r="M34" s="109"/>
    </row>
    <row r="35" spans="1:13" x14ac:dyDescent="0.3">
      <c r="A35" s="114" t="s">
        <v>106</v>
      </c>
      <c r="B35" s="109"/>
      <c r="C35" s="115" t="s">
        <v>100</v>
      </c>
      <c r="D35" s="122"/>
      <c r="E35" s="117" t="s">
        <v>104</v>
      </c>
      <c r="F35" s="123"/>
      <c r="G35" s="109"/>
      <c r="H35" s="119">
        <f>IF($H$31=$O$48,$O$51)+IF($H$31=$P$48,$P$51)</f>
        <v>0</v>
      </c>
      <c r="I35" s="120"/>
      <c r="J35" s="76">
        <f>SUM(D35*F35*H35)</f>
        <v>0</v>
      </c>
      <c r="K35" s="76">
        <f t="shared" si="6"/>
        <v>0</v>
      </c>
      <c r="L35" s="121" t="s">
        <v>107</v>
      </c>
      <c r="M35" s="109"/>
    </row>
    <row r="36" spans="1:13" x14ac:dyDescent="0.3">
      <c r="A36" s="114" t="s">
        <v>108</v>
      </c>
      <c r="B36" s="109"/>
      <c r="C36" s="115" t="s">
        <v>100</v>
      </c>
      <c r="D36" s="122"/>
      <c r="E36" s="124"/>
      <c r="F36" s="125"/>
      <c r="G36" s="109"/>
      <c r="H36" s="119">
        <f>IF($H$31=$O$48,$O$52)+IF($H$31=$P$48,$P$52)</f>
        <v>0</v>
      </c>
      <c r="I36" s="120"/>
      <c r="J36" s="76">
        <f>SUM(D36*H36)</f>
        <v>0</v>
      </c>
      <c r="K36" s="76">
        <f t="shared" si="6"/>
        <v>0</v>
      </c>
      <c r="L36" s="121"/>
      <c r="M36" s="109"/>
    </row>
    <row r="37" spans="1:13" x14ac:dyDescent="0.3">
      <c r="A37" s="114" t="s">
        <v>109</v>
      </c>
      <c r="B37" s="109"/>
      <c r="C37" s="115" t="s">
        <v>100</v>
      </c>
      <c r="D37" s="122"/>
      <c r="E37" s="124"/>
      <c r="F37" s="125"/>
      <c r="G37" s="109"/>
      <c r="H37" s="119">
        <f>IF($H$54=$O$48,$O$53)+IF($H$54=$P$48,$P$53)</f>
        <v>0</v>
      </c>
      <c r="I37" s="120"/>
      <c r="J37" s="76">
        <f>SUM(D37*H37)</f>
        <v>0</v>
      </c>
      <c r="K37" s="76">
        <f t="shared" si="6"/>
        <v>0</v>
      </c>
      <c r="L37" s="106"/>
      <c r="M37" s="109"/>
    </row>
    <row r="38" spans="1:13" x14ac:dyDescent="0.3">
      <c r="A38" s="103"/>
      <c r="B38" s="104"/>
      <c r="C38" s="252"/>
      <c r="D38" s="253"/>
      <c r="E38" s="254"/>
      <c r="F38" s="255"/>
      <c r="G38" s="256" t="s">
        <v>94</v>
      </c>
      <c r="H38" s="257" t="s">
        <v>95</v>
      </c>
      <c r="I38" s="258"/>
      <c r="J38" s="105"/>
      <c r="K38" s="105"/>
      <c r="L38" s="106" t="s">
        <v>96</v>
      </c>
      <c r="M38" s="106"/>
    </row>
    <row r="39" spans="1:13" x14ac:dyDescent="0.3">
      <c r="A39" s="107" t="s">
        <v>110</v>
      </c>
      <c r="B39" s="108"/>
      <c r="C39" s="109"/>
      <c r="D39" s="110"/>
      <c r="E39" s="259"/>
      <c r="F39" s="111"/>
      <c r="G39" s="110"/>
      <c r="H39" s="112" t="s">
        <v>98</v>
      </c>
      <c r="I39" s="113"/>
      <c r="J39" s="76"/>
      <c r="K39" s="76"/>
      <c r="L39" s="106"/>
      <c r="M39" s="109"/>
    </row>
    <row r="40" spans="1:13" x14ac:dyDescent="0.3">
      <c r="A40" s="114" t="s">
        <v>99</v>
      </c>
      <c r="B40" s="109"/>
      <c r="C40" s="115" t="s">
        <v>100</v>
      </c>
      <c r="D40" s="116"/>
      <c r="E40" s="117" t="s">
        <v>101</v>
      </c>
      <c r="F40" s="118"/>
      <c r="G40" s="109"/>
      <c r="H40" s="119">
        <f>IF($H$38=$O$48,$O$49)+IF($H$38=$P$48,$P$49)</f>
        <v>0</v>
      </c>
      <c r="I40" s="120"/>
      <c r="J40" s="76">
        <f>SUM(D40*F40*H40)</f>
        <v>0</v>
      </c>
      <c r="K40" s="76">
        <f t="shared" ref="K40:K44" si="7">J40*$I$5</f>
        <v>0</v>
      </c>
      <c r="L40" s="121" t="s">
        <v>102</v>
      </c>
      <c r="M40" s="109"/>
    </row>
    <row r="41" spans="1:13" x14ac:dyDescent="0.3">
      <c r="A41" s="114" t="s">
        <v>103</v>
      </c>
      <c r="B41" s="109"/>
      <c r="C41" s="115" t="s">
        <v>100</v>
      </c>
      <c r="D41" s="122"/>
      <c r="E41" s="117" t="s">
        <v>104</v>
      </c>
      <c r="F41" s="123"/>
      <c r="G41" s="109"/>
      <c r="H41" s="119">
        <f>IF($H$38=$O$48,$O$50)+IF($H$38=$P$48,$P$50)</f>
        <v>0</v>
      </c>
      <c r="I41" s="120"/>
      <c r="J41" s="76">
        <f>SUM(D41*F41*H41)</f>
        <v>0</v>
      </c>
      <c r="K41" s="76">
        <f t="shared" si="7"/>
        <v>0</v>
      </c>
      <c r="L41" s="121" t="s">
        <v>105</v>
      </c>
      <c r="M41" s="109"/>
    </row>
    <row r="42" spans="1:13" x14ac:dyDescent="0.3">
      <c r="A42" s="114" t="s">
        <v>106</v>
      </c>
      <c r="B42" s="109"/>
      <c r="C42" s="115" t="s">
        <v>100</v>
      </c>
      <c r="D42" s="122"/>
      <c r="E42" s="117" t="s">
        <v>104</v>
      </c>
      <c r="F42" s="123"/>
      <c r="G42" s="109"/>
      <c r="H42" s="119">
        <f>IF($H$38=$O$48,$O$51)+IF($H$38=$P$48,$P$51)</f>
        <v>0</v>
      </c>
      <c r="I42" s="120"/>
      <c r="J42" s="76">
        <f>SUM(D42*F42*H42)</f>
        <v>0</v>
      </c>
      <c r="K42" s="76">
        <f t="shared" si="7"/>
        <v>0</v>
      </c>
      <c r="L42" s="121" t="s">
        <v>107</v>
      </c>
      <c r="M42" s="109"/>
    </row>
    <row r="43" spans="1:13" x14ac:dyDescent="0.3">
      <c r="A43" s="114" t="s">
        <v>108</v>
      </c>
      <c r="B43" s="109"/>
      <c r="C43" s="115" t="s">
        <v>100</v>
      </c>
      <c r="D43" s="122"/>
      <c r="E43" s="124"/>
      <c r="F43" s="125"/>
      <c r="G43" s="109"/>
      <c r="H43" s="119">
        <f>IF($H$38=$O$48,$O$52)+IF($H$38=$P$48,$P$52)</f>
        <v>0</v>
      </c>
      <c r="I43" s="120"/>
      <c r="J43" s="76">
        <f>SUM(D43*H43)</f>
        <v>0</v>
      </c>
      <c r="K43" s="76">
        <f t="shared" si="7"/>
        <v>0</v>
      </c>
      <c r="L43" s="121"/>
      <c r="M43" s="109"/>
    </row>
    <row r="44" spans="1:13" ht="14.4" thickBot="1" x14ac:dyDescent="0.35">
      <c r="A44" s="114" t="s">
        <v>109</v>
      </c>
      <c r="B44" s="109"/>
      <c r="C44" s="115" t="s">
        <v>100</v>
      </c>
      <c r="D44" s="126"/>
      <c r="E44" s="124"/>
      <c r="F44" s="125"/>
      <c r="G44" s="109"/>
      <c r="H44" s="119">
        <f>IF($H$38=$O$48,$O$53)+IF($H$38=$P$48,$P$53)</f>
        <v>0</v>
      </c>
      <c r="I44" s="120"/>
      <c r="J44" s="76">
        <f>SUM(D44*H44)</f>
        <v>0</v>
      </c>
      <c r="K44" s="76">
        <f t="shared" si="7"/>
        <v>0</v>
      </c>
      <c r="L44" s="106"/>
      <c r="M44" s="109"/>
    </row>
    <row r="45" spans="1:13" ht="15" thickTop="1" thickBot="1" x14ac:dyDescent="0.35">
      <c r="A45" s="127" t="s">
        <v>111</v>
      </c>
      <c r="B45" s="128"/>
      <c r="C45" s="129"/>
      <c r="D45" s="130"/>
      <c r="E45" s="131"/>
      <c r="F45" s="132"/>
      <c r="G45" s="128"/>
      <c r="H45" s="133"/>
      <c r="I45" s="134"/>
      <c r="J45" s="135">
        <f>SUM(J33:J44)</f>
        <v>0</v>
      </c>
      <c r="K45" s="135">
        <f>SUM(K33:K44)</f>
        <v>0</v>
      </c>
      <c r="L45" s="8"/>
      <c r="M45" s="109"/>
    </row>
    <row r="46" spans="1:13" ht="14.4" thickTop="1" x14ac:dyDescent="0.3">
      <c r="A46" s="161" t="s">
        <v>204</v>
      </c>
      <c r="B46" s="251"/>
      <c r="C46" s="136"/>
      <c r="D46" s="137"/>
      <c r="E46" s="137"/>
      <c r="F46" s="137"/>
      <c r="G46" s="12"/>
      <c r="H46" s="12"/>
      <c r="I46" s="12"/>
      <c r="J46" s="38"/>
      <c r="K46" s="138"/>
      <c r="L46" s="8"/>
    </row>
    <row r="47" spans="1:13" x14ac:dyDescent="0.3">
      <c r="A47" s="260"/>
      <c r="B47" s="261"/>
      <c r="C47" s="252"/>
      <c r="D47" s="256"/>
      <c r="E47" s="254"/>
      <c r="F47" s="254"/>
      <c r="G47" s="256" t="s">
        <v>94</v>
      </c>
      <c r="H47" s="257" t="s">
        <v>112</v>
      </c>
      <c r="I47" s="258"/>
      <c r="J47" s="139" t="s">
        <v>79</v>
      </c>
      <c r="K47" s="139" t="s">
        <v>79</v>
      </c>
      <c r="L47" s="106" t="s">
        <v>96</v>
      </c>
      <c r="M47" s="106"/>
    </row>
    <row r="48" spans="1:13" x14ac:dyDescent="0.3">
      <c r="A48" s="107" t="s">
        <v>113</v>
      </c>
      <c r="B48" s="110"/>
      <c r="C48" s="109"/>
      <c r="D48" s="110"/>
      <c r="E48" s="259"/>
      <c r="F48" s="113"/>
      <c r="G48" s="110"/>
      <c r="H48" s="112" t="s">
        <v>98</v>
      </c>
      <c r="I48" s="113"/>
      <c r="J48" s="76"/>
      <c r="K48" s="76"/>
      <c r="L48" s="106"/>
      <c r="M48" s="106"/>
    </row>
    <row r="49" spans="1:13" x14ac:dyDescent="0.3">
      <c r="A49" s="114" t="s">
        <v>114</v>
      </c>
      <c r="B49" s="109"/>
      <c r="C49" s="115" t="s">
        <v>100</v>
      </c>
      <c r="D49" s="116"/>
      <c r="E49" s="117" t="s">
        <v>101</v>
      </c>
      <c r="F49" s="140"/>
      <c r="G49" s="109"/>
      <c r="H49" s="119">
        <f>IF($H$47=$O$48,$O$49)+IF($H$47=$P$48,$P$49)</f>
        <v>0</v>
      </c>
      <c r="I49" s="120"/>
      <c r="J49" s="76">
        <f>SUM(D49*F49*H49)</f>
        <v>0</v>
      </c>
      <c r="K49" s="76">
        <f t="shared" ref="K49:K53" si="8">J49*$I$5</f>
        <v>0</v>
      </c>
      <c r="L49" s="106"/>
      <c r="M49" s="106"/>
    </row>
    <row r="50" spans="1:13" x14ac:dyDescent="0.3">
      <c r="A50" s="114" t="s">
        <v>115</v>
      </c>
      <c r="B50" s="109"/>
      <c r="C50" s="115" t="s">
        <v>100</v>
      </c>
      <c r="D50" s="122"/>
      <c r="E50" s="117" t="s">
        <v>104</v>
      </c>
      <c r="F50" s="123"/>
      <c r="G50" s="109"/>
      <c r="H50" s="119">
        <f>IF($H$47=$O$48,$O$50)+IF($H$47=$P$48,$P$50)</f>
        <v>0</v>
      </c>
      <c r="I50" s="120"/>
      <c r="J50" s="76">
        <f>SUM(D50*F50*H50)</f>
        <v>0</v>
      </c>
      <c r="K50" s="76">
        <f t="shared" si="8"/>
        <v>0</v>
      </c>
      <c r="L50" s="106"/>
      <c r="M50" s="106"/>
    </row>
    <row r="51" spans="1:13" x14ac:dyDescent="0.3">
      <c r="A51" s="114" t="s">
        <v>116</v>
      </c>
      <c r="B51" s="109"/>
      <c r="C51" s="115" t="s">
        <v>100</v>
      </c>
      <c r="D51" s="122"/>
      <c r="E51" s="117" t="s">
        <v>104</v>
      </c>
      <c r="F51" s="123"/>
      <c r="G51" s="109"/>
      <c r="H51" s="119">
        <f>IF($H$47=$O$48,$O$51)+IF($H$47=$P$48,$P$51)</f>
        <v>0</v>
      </c>
      <c r="I51" s="120"/>
      <c r="J51" s="76">
        <f>SUM(D51*F51*H51)</f>
        <v>0</v>
      </c>
      <c r="K51" s="76">
        <f t="shared" si="8"/>
        <v>0</v>
      </c>
      <c r="L51" s="106"/>
      <c r="M51" s="106"/>
    </row>
    <row r="52" spans="1:13" x14ac:dyDescent="0.3">
      <c r="A52" s="114" t="s">
        <v>108</v>
      </c>
      <c r="B52" s="109"/>
      <c r="C52" s="115" t="s">
        <v>100</v>
      </c>
      <c r="D52" s="122"/>
      <c r="E52" s="124"/>
      <c r="F52" s="141"/>
      <c r="G52" s="109"/>
      <c r="H52" s="119">
        <f>IF($H$47=$O$48,$O$52)+IF($H$47=$P$48,$P$52)</f>
        <v>0</v>
      </c>
      <c r="I52" s="120"/>
      <c r="J52" s="76">
        <f>SUM(D52*H52)</f>
        <v>0</v>
      </c>
      <c r="K52" s="76">
        <f t="shared" si="8"/>
        <v>0</v>
      </c>
      <c r="L52" s="106"/>
      <c r="M52" s="106"/>
    </row>
    <row r="53" spans="1:13" x14ac:dyDescent="0.3">
      <c r="A53" s="114" t="s">
        <v>109</v>
      </c>
      <c r="B53" s="109"/>
      <c r="C53" s="115" t="s">
        <v>100</v>
      </c>
      <c r="D53" s="122"/>
      <c r="E53" s="124"/>
      <c r="F53" s="142"/>
      <c r="G53" s="109"/>
      <c r="H53" s="119">
        <f>IF($H$47=$O$48,$O$53)+IF($H$47=$P$48,$P$53)</f>
        <v>0</v>
      </c>
      <c r="I53" s="120"/>
      <c r="J53" s="76">
        <f>SUM(D53*H53)</f>
        <v>0</v>
      </c>
      <c r="K53" s="76">
        <f t="shared" si="8"/>
        <v>0</v>
      </c>
      <c r="L53" s="106"/>
      <c r="M53" s="106"/>
    </row>
    <row r="54" spans="1:13" x14ac:dyDescent="0.3">
      <c r="A54" s="143"/>
      <c r="B54" s="144"/>
      <c r="C54" s="262"/>
      <c r="D54" s="263"/>
      <c r="E54" s="264"/>
      <c r="F54" s="265"/>
      <c r="G54" s="266" t="s">
        <v>94</v>
      </c>
      <c r="H54" s="257" t="s">
        <v>95</v>
      </c>
      <c r="I54" s="258"/>
      <c r="J54" s="145"/>
      <c r="K54" s="145"/>
      <c r="L54" s="8" t="s">
        <v>96</v>
      </c>
      <c r="M54" s="136"/>
    </row>
    <row r="55" spans="1:13" x14ac:dyDescent="0.3">
      <c r="A55" s="107" t="s">
        <v>117</v>
      </c>
      <c r="B55" s="73"/>
      <c r="C55" s="136"/>
      <c r="D55" s="73"/>
      <c r="E55" s="191"/>
      <c r="F55" s="146"/>
      <c r="G55" s="73"/>
      <c r="H55" s="30" t="s">
        <v>98</v>
      </c>
      <c r="I55" s="147"/>
      <c r="J55" s="38"/>
      <c r="K55" s="38"/>
      <c r="L55" s="8"/>
      <c r="M55" s="136"/>
    </row>
    <row r="56" spans="1:13" x14ac:dyDescent="0.3">
      <c r="A56" s="148" t="s">
        <v>99</v>
      </c>
      <c r="B56" s="136"/>
      <c r="C56" s="149" t="s">
        <v>100</v>
      </c>
      <c r="D56" s="150"/>
      <c r="E56" s="151" t="s">
        <v>101</v>
      </c>
      <c r="F56" s="152"/>
      <c r="G56" s="136"/>
      <c r="H56" s="119">
        <f>IF($H$54=$O$48,$O$49)+IF($H$54=$P$48,$P$49)</f>
        <v>0</v>
      </c>
      <c r="I56" s="153"/>
      <c r="J56" s="76">
        <f>SUM(D56*F56*H56)</f>
        <v>0</v>
      </c>
      <c r="K56" s="76">
        <f t="shared" ref="K56:K60" si="9">J56*$I$5</f>
        <v>0</v>
      </c>
      <c r="L56" s="154" t="s">
        <v>102</v>
      </c>
      <c r="M56" s="136"/>
    </row>
    <row r="57" spans="1:13" x14ac:dyDescent="0.3">
      <c r="A57" s="148" t="s">
        <v>103</v>
      </c>
      <c r="B57" s="136"/>
      <c r="C57" s="149" t="s">
        <v>100</v>
      </c>
      <c r="D57" s="155"/>
      <c r="E57" s="151" t="s">
        <v>104</v>
      </c>
      <c r="F57" s="156"/>
      <c r="G57" s="136"/>
      <c r="H57" s="119">
        <f>IF($H$54=$O$48,$O$50)+IF($H$54=$P$48,$P$50)</f>
        <v>0</v>
      </c>
      <c r="I57" s="153"/>
      <c r="J57" s="76">
        <f>SUM(D57*F57*H57)</f>
        <v>0</v>
      </c>
      <c r="K57" s="76">
        <f t="shared" si="9"/>
        <v>0</v>
      </c>
      <c r="L57" s="154" t="s">
        <v>105</v>
      </c>
      <c r="M57" s="136"/>
    </row>
    <row r="58" spans="1:13" x14ac:dyDescent="0.3">
      <c r="A58" s="148" t="s">
        <v>106</v>
      </c>
      <c r="B58" s="136"/>
      <c r="C58" s="149" t="s">
        <v>100</v>
      </c>
      <c r="D58" s="155"/>
      <c r="E58" s="151" t="s">
        <v>104</v>
      </c>
      <c r="F58" s="156"/>
      <c r="G58" s="136"/>
      <c r="H58" s="119">
        <f>IF($H$54=$O$48,$O$51)+IF($H$54=$P$48,$P$51)</f>
        <v>0</v>
      </c>
      <c r="I58" s="153"/>
      <c r="J58" s="76">
        <f>SUM(D58*F58*H58)</f>
        <v>0</v>
      </c>
      <c r="K58" s="76">
        <f t="shared" si="9"/>
        <v>0</v>
      </c>
      <c r="L58" s="154" t="s">
        <v>118</v>
      </c>
      <c r="M58" s="136"/>
    </row>
    <row r="59" spans="1:13" x14ac:dyDescent="0.3">
      <c r="A59" s="148" t="s">
        <v>108</v>
      </c>
      <c r="B59" s="136"/>
      <c r="C59" s="149" t="s">
        <v>100</v>
      </c>
      <c r="D59" s="155"/>
      <c r="E59" s="157"/>
      <c r="F59" s="158"/>
      <c r="G59" s="136"/>
      <c r="H59" s="119">
        <f>IF($H$54=$O$48,$O$52)+IF($H$54=$P$48,$P$52)</f>
        <v>0</v>
      </c>
      <c r="I59" s="153"/>
      <c r="J59" s="76">
        <f>SUM(D59*H59)</f>
        <v>0</v>
      </c>
      <c r="K59" s="76">
        <f t="shared" si="9"/>
        <v>0</v>
      </c>
      <c r="L59" s="154"/>
      <c r="M59" s="136"/>
    </row>
    <row r="60" spans="1:13" x14ac:dyDescent="0.3">
      <c r="A60" s="148" t="s">
        <v>109</v>
      </c>
      <c r="B60" s="136"/>
      <c r="C60" s="149" t="s">
        <v>100</v>
      </c>
      <c r="D60" s="155"/>
      <c r="E60" s="157"/>
      <c r="F60" s="158"/>
      <c r="G60" s="136"/>
      <c r="H60" s="119">
        <f>IF($H$54=$O$48,$O$53)+IF($H$54=$P$48,$P$53)</f>
        <v>0</v>
      </c>
      <c r="I60" s="153"/>
      <c r="J60" s="76">
        <f>SUM(D60*H60)</f>
        <v>0</v>
      </c>
      <c r="K60" s="76">
        <f t="shared" si="9"/>
        <v>0</v>
      </c>
      <c r="L60" s="8"/>
      <c r="M60" s="136"/>
    </row>
    <row r="61" spans="1:13" x14ac:dyDescent="0.3">
      <c r="A61" s="260"/>
      <c r="B61" s="261"/>
      <c r="C61" s="252"/>
      <c r="D61" s="256"/>
      <c r="E61" s="254"/>
      <c r="F61" s="254"/>
      <c r="G61" s="256" t="s">
        <v>94</v>
      </c>
      <c r="H61" s="257" t="s">
        <v>95</v>
      </c>
      <c r="I61" s="258"/>
      <c r="J61" s="139" t="s">
        <v>79</v>
      </c>
      <c r="K61" s="139" t="s">
        <v>79</v>
      </c>
      <c r="L61" s="106" t="s">
        <v>96</v>
      </c>
      <c r="M61" s="106"/>
    </row>
    <row r="62" spans="1:13" x14ac:dyDescent="0.3">
      <c r="A62" s="107" t="s">
        <v>119</v>
      </c>
      <c r="B62" s="110"/>
      <c r="C62" s="109"/>
      <c r="D62" s="110"/>
      <c r="E62" s="259"/>
      <c r="F62" s="113"/>
      <c r="G62" s="110"/>
      <c r="H62" s="112" t="s">
        <v>98</v>
      </c>
      <c r="I62" s="113"/>
      <c r="J62" s="76"/>
      <c r="K62" s="76"/>
      <c r="L62" s="106"/>
      <c r="M62" s="106"/>
    </row>
    <row r="63" spans="1:13" x14ac:dyDescent="0.3">
      <c r="A63" s="114" t="s">
        <v>114</v>
      </c>
      <c r="B63" s="109"/>
      <c r="C63" s="115" t="s">
        <v>100</v>
      </c>
      <c r="D63" s="116"/>
      <c r="E63" s="117" t="s">
        <v>101</v>
      </c>
      <c r="F63" s="140"/>
      <c r="G63" s="109"/>
      <c r="H63" s="119">
        <f>IF($H$61=$O$48,$O$49)+IF($H$61=$P$48,$P$49)</f>
        <v>0</v>
      </c>
      <c r="I63" s="120"/>
      <c r="J63" s="76">
        <f>SUM(D63*F63*H63)</f>
        <v>0</v>
      </c>
      <c r="K63" s="76">
        <f t="shared" ref="K63:K67" si="10">J63*$I$5</f>
        <v>0</v>
      </c>
      <c r="L63" s="154" t="s">
        <v>102</v>
      </c>
      <c r="M63" s="136"/>
    </row>
    <row r="64" spans="1:13" x14ac:dyDescent="0.3">
      <c r="A64" s="114" t="s">
        <v>115</v>
      </c>
      <c r="B64" s="109"/>
      <c r="C64" s="115" t="s">
        <v>100</v>
      </c>
      <c r="D64" s="122"/>
      <c r="E64" s="117" t="s">
        <v>104</v>
      </c>
      <c r="F64" s="123"/>
      <c r="G64" s="109"/>
      <c r="H64" s="119">
        <f>IF($H$61=$O$48,$O$50)+IF($H$61=$P$48,$P$50)</f>
        <v>0</v>
      </c>
      <c r="I64" s="120"/>
      <c r="J64" s="76">
        <f>SUM(D64*F64*H64)</f>
        <v>0</v>
      </c>
      <c r="K64" s="76">
        <f t="shared" si="10"/>
        <v>0</v>
      </c>
      <c r="L64" s="154" t="s">
        <v>105</v>
      </c>
      <c r="M64" s="136"/>
    </row>
    <row r="65" spans="1:13" x14ac:dyDescent="0.3">
      <c r="A65" s="114" t="s">
        <v>116</v>
      </c>
      <c r="B65" s="109"/>
      <c r="C65" s="115" t="s">
        <v>100</v>
      </c>
      <c r="D65" s="122"/>
      <c r="E65" s="117" t="s">
        <v>104</v>
      </c>
      <c r="F65" s="123"/>
      <c r="G65" s="109"/>
      <c r="H65" s="119">
        <f>IF($H$61=$O$48,$O$51)+IF($H$61=$P$48,$P$51)</f>
        <v>0</v>
      </c>
      <c r="I65" s="120"/>
      <c r="J65" s="76">
        <f>SUM(D65*F65*H65)</f>
        <v>0</v>
      </c>
      <c r="K65" s="76">
        <f t="shared" si="10"/>
        <v>0</v>
      </c>
      <c r="L65" s="154" t="s">
        <v>118</v>
      </c>
      <c r="M65" s="136"/>
    </row>
    <row r="66" spans="1:13" x14ac:dyDescent="0.3">
      <c r="A66" s="114" t="s">
        <v>108</v>
      </c>
      <c r="B66" s="109"/>
      <c r="C66" s="115" t="s">
        <v>100</v>
      </c>
      <c r="D66" s="122"/>
      <c r="E66" s="124"/>
      <c r="F66" s="141"/>
      <c r="G66" s="109"/>
      <c r="H66" s="119">
        <f>IF($H$61=$O$48,$O$52)+IF($H$61=$P$48,$P$52)</f>
        <v>0</v>
      </c>
      <c r="I66" s="120"/>
      <c r="J66" s="76">
        <f>SUM(D66*H66)</f>
        <v>0</v>
      </c>
      <c r="K66" s="76">
        <f t="shared" si="10"/>
        <v>0</v>
      </c>
      <c r="L66" s="106"/>
      <c r="M66" s="106"/>
    </row>
    <row r="67" spans="1:13" x14ac:dyDescent="0.3">
      <c r="A67" s="114" t="s">
        <v>109</v>
      </c>
      <c r="B67" s="109"/>
      <c r="C67" s="115" t="s">
        <v>100</v>
      </c>
      <c r="D67" s="122"/>
      <c r="E67" s="124"/>
      <c r="F67" s="142"/>
      <c r="G67" s="109"/>
      <c r="H67" s="119">
        <f>IF($H$61=$O$48,$O$53)+IF($H$61=$P$48,$P$53)</f>
        <v>0</v>
      </c>
      <c r="I67" s="120"/>
      <c r="J67" s="76">
        <f>SUM(D67*H67)</f>
        <v>0</v>
      </c>
      <c r="K67" s="76">
        <f t="shared" si="10"/>
        <v>0</v>
      </c>
      <c r="L67" s="106"/>
      <c r="M67" s="106"/>
    </row>
    <row r="68" spans="1:13" x14ac:dyDescent="0.3">
      <c r="A68" s="143"/>
      <c r="B68" s="144"/>
      <c r="C68" s="262"/>
      <c r="D68" s="263"/>
      <c r="E68" s="264"/>
      <c r="F68" s="265"/>
      <c r="G68" s="266" t="s">
        <v>94</v>
      </c>
      <c r="H68" s="257" t="s">
        <v>95</v>
      </c>
      <c r="I68" s="258"/>
      <c r="J68" s="145"/>
      <c r="K68" s="145"/>
      <c r="L68" s="106" t="s">
        <v>96</v>
      </c>
      <c r="M68" s="106"/>
    </row>
    <row r="69" spans="1:13" x14ac:dyDescent="0.3">
      <c r="A69" s="107" t="s">
        <v>120</v>
      </c>
      <c r="B69" s="73"/>
      <c r="C69" s="136"/>
      <c r="D69" s="73"/>
      <c r="E69" s="191"/>
      <c r="F69" s="146"/>
      <c r="G69" s="73"/>
      <c r="H69" s="30" t="s">
        <v>98</v>
      </c>
      <c r="I69" s="147"/>
      <c r="J69" s="38"/>
      <c r="K69" s="38"/>
      <c r="L69" s="8"/>
      <c r="M69" s="136"/>
    </row>
    <row r="70" spans="1:13" x14ac:dyDescent="0.3">
      <c r="A70" s="148" t="s">
        <v>99</v>
      </c>
      <c r="B70" s="136"/>
      <c r="C70" s="149" t="s">
        <v>100</v>
      </c>
      <c r="D70" s="150"/>
      <c r="E70" s="151" t="s">
        <v>101</v>
      </c>
      <c r="F70" s="140"/>
      <c r="G70" s="136"/>
      <c r="H70" s="119">
        <f>IF($H$68=$O$48,$O$49)+IF($H$68=$P$48,$P$49)</f>
        <v>0</v>
      </c>
      <c r="I70" s="153"/>
      <c r="J70" s="76">
        <f>SUM(D70*F70*H70)</f>
        <v>0</v>
      </c>
      <c r="K70" s="76">
        <f t="shared" ref="K70:K74" si="11">J70*$I$5</f>
        <v>0</v>
      </c>
      <c r="L70" s="154" t="s">
        <v>102</v>
      </c>
      <c r="M70" s="136"/>
    </row>
    <row r="71" spans="1:13" x14ac:dyDescent="0.3">
      <c r="A71" s="148" t="s">
        <v>103</v>
      </c>
      <c r="B71" s="136"/>
      <c r="C71" s="149" t="s">
        <v>100</v>
      </c>
      <c r="D71" s="155"/>
      <c r="E71" s="151" t="s">
        <v>104</v>
      </c>
      <c r="F71" s="123"/>
      <c r="G71" s="136"/>
      <c r="H71" s="119">
        <f>IF($H$68=$O$48,$O$50)+IF($H$68=$P$48,$P$50)</f>
        <v>0</v>
      </c>
      <c r="I71" s="153"/>
      <c r="J71" s="76">
        <f>SUM(D71*F71*H71)</f>
        <v>0</v>
      </c>
      <c r="K71" s="76">
        <f t="shared" si="11"/>
        <v>0</v>
      </c>
      <c r="L71" s="154" t="s">
        <v>105</v>
      </c>
      <c r="M71" s="136"/>
    </row>
    <row r="72" spans="1:13" x14ac:dyDescent="0.3">
      <c r="A72" s="148" t="s">
        <v>106</v>
      </c>
      <c r="B72" s="136"/>
      <c r="C72" s="149" t="s">
        <v>100</v>
      </c>
      <c r="D72" s="155"/>
      <c r="E72" s="151" t="s">
        <v>104</v>
      </c>
      <c r="F72" s="123"/>
      <c r="G72" s="136"/>
      <c r="H72" s="119">
        <f>IF($H$68=$O$48,$O$51)+IF($H$68=$P$48,$P$51)</f>
        <v>0</v>
      </c>
      <c r="I72" s="153"/>
      <c r="J72" s="76">
        <f>SUM(D72*F72*H72)</f>
        <v>0</v>
      </c>
      <c r="K72" s="76">
        <f t="shared" si="11"/>
        <v>0</v>
      </c>
      <c r="L72" s="154" t="s">
        <v>118</v>
      </c>
      <c r="M72" s="136"/>
    </row>
    <row r="73" spans="1:13" x14ac:dyDescent="0.3">
      <c r="A73" s="148" t="s">
        <v>108</v>
      </c>
      <c r="B73" s="136"/>
      <c r="C73" s="149" t="s">
        <v>100</v>
      </c>
      <c r="D73" s="155"/>
      <c r="E73" s="157"/>
      <c r="F73" s="158"/>
      <c r="G73" s="136"/>
      <c r="H73" s="119">
        <f>IF($H$68=$O$48,$O$52)+IF($H$68=$P$48,$P$52)</f>
        <v>0</v>
      </c>
      <c r="I73" s="153"/>
      <c r="J73" s="76">
        <f>SUM(D73*H73)</f>
        <v>0</v>
      </c>
      <c r="K73" s="76">
        <f t="shared" si="11"/>
        <v>0</v>
      </c>
      <c r="L73" s="154"/>
      <c r="M73" s="136"/>
    </row>
    <row r="74" spans="1:13" x14ac:dyDescent="0.3">
      <c r="A74" s="148" t="s">
        <v>109</v>
      </c>
      <c r="B74" s="136"/>
      <c r="C74" s="149" t="s">
        <v>100</v>
      </c>
      <c r="D74" s="155"/>
      <c r="E74" s="157"/>
      <c r="F74" s="158"/>
      <c r="G74" s="136"/>
      <c r="H74" s="119">
        <f>IF($H$68=$O$48,$O$53)+IF($H$68=$P$48,$P$53)</f>
        <v>0</v>
      </c>
      <c r="I74" s="153"/>
      <c r="J74" s="76">
        <f>SUM(D74*H74)</f>
        <v>0</v>
      </c>
      <c r="K74" s="76">
        <f t="shared" si="11"/>
        <v>0</v>
      </c>
      <c r="L74" s="8"/>
      <c r="M74" s="136"/>
    </row>
    <row r="75" spans="1:13" x14ac:dyDescent="0.3">
      <c r="A75" s="260"/>
      <c r="B75" s="261"/>
      <c r="C75" s="252"/>
      <c r="D75" s="256"/>
      <c r="E75" s="254"/>
      <c r="F75" s="254"/>
      <c r="G75" s="256" t="s">
        <v>94</v>
      </c>
      <c r="H75" s="257" t="s">
        <v>112</v>
      </c>
      <c r="I75" s="258"/>
      <c r="J75" s="139" t="s">
        <v>79</v>
      </c>
      <c r="K75" s="139" t="s">
        <v>79</v>
      </c>
      <c r="L75" s="106" t="s">
        <v>96</v>
      </c>
      <c r="M75" s="106"/>
    </row>
    <row r="76" spans="1:13" x14ac:dyDescent="0.3">
      <c r="A76" s="107" t="s">
        <v>121</v>
      </c>
      <c r="B76" s="110"/>
      <c r="C76" s="109"/>
      <c r="D76" s="110"/>
      <c r="E76" s="259"/>
      <c r="F76" s="113"/>
      <c r="G76" s="110"/>
      <c r="H76" s="112" t="s">
        <v>98</v>
      </c>
      <c r="I76" s="113"/>
      <c r="J76" s="76"/>
      <c r="K76" s="76"/>
      <c r="L76" s="106"/>
      <c r="M76" s="109"/>
    </row>
    <row r="77" spans="1:13" x14ac:dyDescent="0.3">
      <c r="A77" s="114" t="s">
        <v>114</v>
      </c>
      <c r="B77" s="109"/>
      <c r="C77" s="115" t="s">
        <v>100</v>
      </c>
      <c r="D77" s="116"/>
      <c r="E77" s="117" t="s">
        <v>101</v>
      </c>
      <c r="F77" s="140"/>
      <c r="G77" s="109"/>
      <c r="H77" s="119">
        <f>IF($H$75=$O$48,$O$49)+IF($H$75=$P$48,$P$49)</f>
        <v>0</v>
      </c>
      <c r="I77" s="120"/>
      <c r="J77" s="76">
        <f>SUM(D77*F77*H77)</f>
        <v>0</v>
      </c>
      <c r="K77" s="76">
        <f t="shared" ref="K77:K81" si="12">J77*$I$5</f>
        <v>0</v>
      </c>
      <c r="L77" s="154" t="s">
        <v>102</v>
      </c>
      <c r="M77" s="136"/>
    </row>
    <row r="78" spans="1:13" x14ac:dyDescent="0.3">
      <c r="A78" s="114" t="s">
        <v>115</v>
      </c>
      <c r="B78" s="109"/>
      <c r="C78" s="115" t="s">
        <v>100</v>
      </c>
      <c r="D78" s="122"/>
      <c r="E78" s="117" t="s">
        <v>104</v>
      </c>
      <c r="F78" s="123"/>
      <c r="G78" s="109"/>
      <c r="H78" s="119">
        <f>IF($H$75=$O$48,$O$50)+IF($H$75=$P$48,$P$50)</f>
        <v>0</v>
      </c>
      <c r="I78" s="120"/>
      <c r="J78" s="76">
        <f>SUM(D78*F78*H78)</f>
        <v>0</v>
      </c>
      <c r="K78" s="76">
        <f t="shared" si="12"/>
        <v>0</v>
      </c>
      <c r="L78" s="154" t="s">
        <v>105</v>
      </c>
      <c r="M78" s="136"/>
    </row>
    <row r="79" spans="1:13" x14ac:dyDescent="0.3">
      <c r="A79" s="114" t="s">
        <v>116</v>
      </c>
      <c r="B79" s="109"/>
      <c r="C79" s="115" t="s">
        <v>100</v>
      </c>
      <c r="D79" s="122"/>
      <c r="E79" s="117" t="s">
        <v>104</v>
      </c>
      <c r="F79" s="123"/>
      <c r="G79" s="109"/>
      <c r="H79" s="119">
        <f>IF($H$75=$O$48,$O$51)+IF($H$75=$P$48,$P$51)</f>
        <v>0</v>
      </c>
      <c r="I79" s="120"/>
      <c r="J79" s="76">
        <f>SUM(D79*F79*H79)</f>
        <v>0</v>
      </c>
      <c r="K79" s="76">
        <f t="shared" si="12"/>
        <v>0</v>
      </c>
      <c r="L79" s="154" t="s">
        <v>118</v>
      </c>
      <c r="M79" s="136"/>
    </row>
    <row r="80" spans="1:13" x14ac:dyDescent="0.3">
      <c r="A80" s="114" t="s">
        <v>108</v>
      </c>
      <c r="B80" s="109"/>
      <c r="C80" s="115" t="s">
        <v>100</v>
      </c>
      <c r="D80" s="122"/>
      <c r="E80" s="124"/>
      <c r="F80" s="141"/>
      <c r="G80" s="109"/>
      <c r="H80" s="119">
        <f>IF($H$75=$O$48,$O$52)+IF($H$75=$P$48,$P$52)</f>
        <v>0</v>
      </c>
      <c r="I80" s="120"/>
      <c r="J80" s="76">
        <f>SUM(D80*H80)</f>
        <v>0</v>
      </c>
      <c r="K80" s="76">
        <f t="shared" si="12"/>
        <v>0</v>
      </c>
      <c r="L80" s="106"/>
      <c r="M80" s="109"/>
    </row>
    <row r="81" spans="1:13" x14ac:dyDescent="0.3">
      <c r="A81" s="114" t="s">
        <v>109</v>
      </c>
      <c r="B81" s="109"/>
      <c r="C81" s="115" t="s">
        <v>100</v>
      </c>
      <c r="D81" s="122"/>
      <c r="E81" s="124"/>
      <c r="F81" s="142"/>
      <c r="G81" s="109"/>
      <c r="H81" s="119">
        <f>IF($H$47=$O$48,$O$53)+IF($H$47=$P$48,$P$53)</f>
        <v>0</v>
      </c>
      <c r="I81" s="120"/>
      <c r="J81" s="76">
        <f>SUM(D81*H81)</f>
        <v>0</v>
      </c>
      <c r="K81" s="76">
        <f t="shared" si="12"/>
        <v>0</v>
      </c>
      <c r="L81" s="106"/>
      <c r="M81" s="109"/>
    </row>
    <row r="82" spans="1:13" x14ac:dyDescent="0.3">
      <c r="A82" s="143"/>
      <c r="B82" s="144"/>
      <c r="C82" s="262"/>
      <c r="D82" s="263"/>
      <c r="E82" s="264"/>
      <c r="F82" s="265"/>
      <c r="G82" s="266" t="s">
        <v>94</v>
      </c>
      <c r="H82" s="257" t="s">
        <v>95</v>
      </c>
      <c r="I82" s="258"/>
      <c r="J82" s="145"/>
      <c r="K82" s="145"/>
      <c r="L82" s="106" t="s">
        <v>96</v>
      </c>
      <c r="M82" s="106"/>
    </row>
    <row r="83" spans="1:13" x14ac:dyDescent="0.3">
      <c r="A83" s="107" t="s">
        <v>122</v>
      </c>
      <c r="B83" s="73"/>
      <c r="C83" s="136"/>
      <c r="D83" s="73"/>
      <c r="E83" s="191"/>
      <c r="F83" s="146"/>
      <c r="G83" s="73"/>
      <c r="H83" s="30" t="s">
        <v>98</v>
      </c>
      <c r="I83" s="147"/>
      <c r="J83" s="38"/>
      <c r="K83" s="38"/>
      <c r="L83" s="8"/>
      <c r="M83" s="136"/>
    </row>
    <row r="84" spans="1:13" x14ac:dyDescent="0.3">
      <c r="A84" s="148" t="s">
        <v>99</v>
      </c>
      <c r="B84" s="136"/>
      <c r="C84" s="149" t="s">
        <v>100</v>
      </c>
      <c r="D84" s="150">
        <v>1</v>
      </c>
      <c r="E84" s="151" t="s">
        <v>101</v>
      </c>
      <c r="F84" s="152">
        <v>2</v>
      </c>
      <c r="G84" s="136"/>
      <c r="H84" s="119">
        <f>IF($H$82=$O$48,$O$49)+IF($H$82=$P$48,$P$49)</f>
        <v>0</v>
      </c>
      <c r="I84" s="153"/>
      <c r="J84" s="76">
        <f>SUM(D84*F84*H84)</f>
        <v>0</v>
      </c>
      <c r="K84" s="76">
        <f t="shared" ref="K84:K88" si="13">J84*$I$5</f>
        <v>0</v>
      </c>
      <c r="L84" s="154" t="s">
        <v>102</v>
      </c>
      <c r="M84" s="136"/>
    </row>
    <row r="85" spans="1:13" x14ac:dyDescent="0.3">
      <c r="A85" s="148" t="s">
        <v>103</v>
      </c>
      <c r="B85" s="136"/>
      <c r="C85" s="149" t="s">
        <v>100</v>
      </c>
      <c r="D85" s="155">
        <v>1</v>
      </c>
      <c r="E85" s="151" t="s">
        <v>104</v>
      </c>
      <c r="F85" s="156">
        <v>2</v>
      </c>
      <c r="G85" s="136"/>
      <c r="H85" s="119">
        <f>IF($H82=$O$48,$O$50)+IF($H$82=$P$48,$P$50)</f>
        <v>0</v>
      </c>
      <c r="I85" s="153"/>
      <c r="J85" s="76">
        <f>SUM(D85*F85*H85)</f>
        <v>0</v>
      </c>
      <c r="K85" s="76">
        <f t="shared" si="13"/>
        <v>0</v>
      </c>
      <c r="L85" s="154" t="s">
        <v>105</v>
      </c>
      <c r="M85" s="136"/>
    </row>
    <row r="86" spans="1:13" x14ac:dyDescent="0.3">
      <c r="A86" s="148" t="s">
        <v>106</v>
      </c>
      <c r="B86" s="136"/>
      <c r="C86" s="149" t="s">
        <v>100</v>
      </c>
      <c r="D86" s="155">
        <v>1</v>
      </c>
      <c r="E86" s="151" t="s">
        <v>104</v>
      </c>
      <c r="F86" s="156">
        <v>2</v>
      </c>
      <c r="G86" s="136"/>
      <c r="H86" s="119">
        <f>IF($H$82=$O$48,$O$51)+IF($H$82=$P$48,$P$51)</f>
        <v>0</v>
      </c>
      <c r="I86" s="153"/>
      <c r="J86" s="76">
        <f>SUM(D86*F86*H86)</f>
        <v>0</v>
      </c>
      <c r="K86" s="76">
        <f t="shared" si="13"/>
        <v>0</v>
      </c>
      <c r="L86" s="154" t="s">
        <v>118</v>
      </c>
      <c r="M86" s="136"/>
    </row>
    <row r="87" spans="1:13" x14ac:dyDescent="0.3">
      <c r="A87" s="148" t="s">
        <v>108</v>
      </c>
      <c r="B87" s="136"/>
      <c r="C87" s="149" t="s">
        <v>100</v>
      </c>
      <c r="D87" s="155"/>
      <c r="E87" s="157"/>
      <c r="F87" s="158"/>
      <c r="G87" s="136"/>
      <c r="H87" s="119">
        <f>IF($H$82=$O$48,$O$52)+IF($H$82=$P$48,$P$52)</f>
        <v>0</v>
      </c>
      <c r="I87" s="153"/>
      <c r="J87" s="76">
        <f>SUM(D87*H87)</f>
        <v>0</v>
      </c>
      <c r="K87" s="76">
        <f t="shared" si="13"/>
        <v>0</v>
      </c>
      <c r="L87" s="154"/>
      <c r="M87" s="136"/>
    </row>
    <row r="88" spans="1:13" ht="14.4" thickBot="1" x14ac:dyDescent="0.35">
      <c r="A88" s="148" t="s">
        <v>109</v>
      </c>
      <c r="B88" s="136"/>
      <c r="C88" s="149" t="s">
        <v>100</v>
      </c>
      <c r="D88" s="155">
        <v>1</v>
      </c>
      <c r="E88" s="157"/>
      <c r="F88" s="158"/>
      <c r="G88" s="136"/>
      <c r="H88" s="119">
        <f>IF($H$82=$O$48,$O$53)+IF($H$82=$P$48,$P$53)</f>
        <v>0</v>
      </c>
      <c r="I88" s="153"/>
      <c r="J88" s="76">
        <f>SUM(D88*H88)</f>
        <v>0</v>
      </c>
      <c r="K88" s="76">
        <f t="shared" si="13"/>
        <v>0</v>
      </c>
      <c r="L88" s="8"/>
      <c r="M88" s="136"/>
    </row>
    <row r="89" spans="1:13" ht="15" thickTop="1" thickBot="1" x14ac:dyDescent="0.35">
      <c r="A89" s="127" t="s">
        <v>123</v>
      </c>
      <c r="B89" s="128"/>
      <c r="C89" s="129"/>
      <c r="D89" s="130"/>
      <c r="E89" s="131"/>
      <c r="F89" s="132"/>
      <c r="G89" s="128"/>
      <c r="H89" s="133"/>
      <c r="I89" s="134"/>
      <c r="J89" s="135">
        <f>SUM(J47:J88)</f>
        <v>0</v>
      </c>
      <c r="K89" s="135">
        <f>SUM(K47:K88)</f>
        <v>0</v>
      </c>
      <c r="L89" s="8"/>
      <c r="M89" s="109"/>
    </row>
    <row r="90" spans="1:13" ht="14.4" thickTop="1" x14ac:dyDescent="0.3">
      <c r="A90" s="161" t="s">
        <v>124</v>
      </c>
      <c r="B90" s="267"/>
      <c r="C90" s="159"/>
      <c r="D90" s="159"/>
      <c r="E90" s="160"/>
      <c r="F90" s="24"/>
      <c r="G90" s="24"/>
      <c r="H90" s="24"/>
      <c r="I90" s="24"/>
      <c r="J90" s="38"/>
      <c r="K90" s="38"/>
      <c r="L90" s="8"/>
      <c r="M90" s="136"/>
    </row>
    <row r="91" spans="1:13" x14ac:dyDescent="0.3">
      <c r="A91" s="161" t="s">
        <v>125</v>
      </c>
      <c r="B91" s="251"/>
      <c r="C91" s="40"/>
      <c r="D91" s="40"/>
      <c r="E91" s="162"/>
      <c r="F91" s="12"/>
      <c r="G91" s="12"/>
      <c r="H91" s="12"/>
      <c r="I91" s="12"/>
      <c r="J91" s="38"/>
      <c r="K91" s="38"/>
      <c r="L91" s="8"/>
      <c r="M91" s="136"/>
    </row>
    <row r="92" spans="1:13" ht="14.4" thickBot="1" x14ac:dyDescent="0.35">
      <c r="A92" s="161"/>
      <c r="B92" s="251"/>
      <c r="C92" s="40"/>
      <c r="D92" s="40"/>
      <c r="E92" s="162"/>
      <c r="F92" s="12"/>
      <c r="G92" s="12"/>
      <c r="H92" s="12"/>
      <c r="I92" s="12"/>
      <c r="J92" s="38"/>
      <c r="K92" s="38"/>
      <c r="L92" s="8"/>
      <c r="M92" s="136"/>
    </row>
    <row r="93" spans="1:13" x14ac:dyDescent="0.3">
      <c r="A93" s="143"/>
      <c r="B93" s="163" t="s">
        <v>126</v>
      </c>
      <c r="C93" s="164"/>
      <c r="D93" s="164"/>
      <c r="E93" s="165"/>
      <c r="F93" s="163" t="s">
        <v>127</v>
      </c>
      <c r="G93" s="164" t="s">
        <v>128</v>
      </c>
      <c r="H93" s="164"/>
      <c r="I93" s="164"/>
      <c r="J93" s="47"/>
      <c r="K93" s="47"/>
      <c r="L93" s="136"/>
      <c r="M93" s="136"/>
    </row>
    <row r="94" spans="1:13" x14ac:dyDescent="0.3">
      <c r="A94" s="166" t="s">
        <v>129</v>
      </c>
      <c r="B94" s="29" t="s">
        <v>100</v>
      </c>
      <c r="C94" s="30" t="s">
        <v>130</v>
      </c>
      <c r="D94" s="30" t="s">
        <v>98</v>
      </c>
      <c r="E94" s="167"/>
      <c r="F94" s="29" t="s">
        <v>100</v>
      </c>
      <c r="G94" s="30" t="s">
        <v>131</v>
      </c>
      <c r="H94" s="30" t="s">
        <v>98</v>
      </c>
      <c r="I94" s="153"/>
      <c r="J94" s="38"/>
      <c r="K94" s="38"/>
      <c r="L94" s="8"/>
      <c r="M94" s="136"/>
    </row>
    <row r="95" spans="1:13" x14ac:dyDescent="0.3">
      <c r="A95" s="168" t="s">
        <v>132</v>
      </c>
      <c r="B95" s="169"/>
      <c r="C95" s="170"/>
      <c r="D95" s="171">
        <v>500</v>
      </c>
      <c r="E95" s="167">
        <f>SUM(C95*D95)</f>
        <v>0</v>
      </c>
      <c r="F95" s="169"/>
      <c r="G95" s="170"/>
      <c r="H95" s="171">
        <v>400</v>
      </c>
      <c r="I95" s="153">
        <f>SUM(G95*H95)</f>
        <v>0</v>
      </c>
      <c r="J95" s="38">
        <f t="shared" ref="J95:J106" si="14">SUM(E95+I95)</f>
        <v>0</v>
      </c>
      <c r="K95" s="76">
        <f t="shared" ref="K95:K109" si="15">J95*$I$5</f>
        <v>0</v>
      </c>
      <c r="L95" s="8" t="s">
        <v>133</v>
      </c>
      <c r="M95" s="136"/>
    </row>
    <row r="96" spans="1:13" x14ac:dyDescent="0.3">
      <c r="A96" s="172" t="s">
        <v>134</v>
      </c>
      <c r="B96" s="173"/>
      <c r="C96" s="174"/>
      <c r="D96" s="171">
        <v>350</v>
      </c>
      <c r="E96" s="167">
        <f>SUM(C96*D96)</f>
        <v>0</v>
      </c>
      <c r="F96" s="173"/>
      <c r="G96" s="174"/>
      <c r="H96" s="171">
        <v>350</v>
      </c>
      <c r="I96" s="153">
        <f>SUM(G96*H96)</f>
        <v>0</v>
      </c>
      <c r="J96" s="38">
        <f t="shared" si="14"/>
        <v>0</v>
      </c>
      <c r="K96" s="76">
        <f t="shared" si="15"/>
        <v>0</v>
      </c>
      <c r="L96" s="8" t="s">
        <v>133</v>
      </c>
      <c r="M96" s="136"/>
    </row>
    <row r="97" spans="1:13" x14ac:dyDescent="0.3">
      <c r="A97" s="172" t="s">
        <v>135</v>
      </c>
      <c r="B97" s="175"/>
      <c r="C97" s="174"/>
      <c r="D97" s="171">
        <v>357</v>
      </c>
      <c r="E97" s="167">
        <f>SUM(B97*C97*D97)</f>
        <v>0</v>
      </c>
      <c r="F97" s="175"/>
      <c r="G97" s="174"/>
      <c r="H97" s="171">
        <v>220</v>
      </c>
      <c r="I97" s="153">
        <f>SUM(F97*G97*H97)</f>
        <v>0</v>
      </c>
      <c r="J97" s="38">
        <f t="shared" si="14"/>
        <v>0</v>
      </c>
      <c r="K97" s="76">
        <f t="shared" si="15"/>
        <v>0</v>
      </c>
      <c r="L97" s="8" t="s">
        <v>136</v>
      </c>
      <c r="M97" s="136"/>
    </row>
    <row r="98" spans="1:13" x14ac:dyDescent="0.3">
      <c r="A98" s="172" t="s">
        <v>137</v>
      </c>
      <c r="B98" s="175"/>
      <c r="C98" s="174"/>
      <c r="D98" s="171">
        <v>160</v>
      </c>
      <c r="E98" s="167">
        <f>SUM(B98*C98*D98)</f>
        <v>0</v>
      </c>
      <c r="F98" s="175"/>
      <c r="G98" s="174"/>
      <c r="H98" s="171">
        <v>120</v>
      </c>
      <c r="I98" s="153">
        <f>SUM(F98*G98*H98)</f>
        <v>0</v>
      </c>
      <c r="J98" s="38">
        <f t="shared" si="14"/>
        <v>0</v>
      </c>
      <c r="K98" s="76">
        <f t="shared" si="15"/>
        <v>0</v>
      </c>
      <c r="L98" s="8" t="s">
        <v>136</v>
      </c>
      <c r="M98" s="136"/>
    </row>
    <row r="99" spans="1:13" x14ac:dyDescent="0.3">
      <c r="A99" s="172" t="s">
        <v>138</v>
      </c>
      <c r="B99" s="175"/>
      <c r="C99" s="174"/>
      <c r="D99" s="171">
        <v>80</v>
      </c>
      <c r="E99" s="167">
        <f>SUM(B99*C99*D99)</f>
        <v>0</v>
      </c>
      <c r="F99" s="175"/>
      <c r="G99" s="174"/>
      <c r="H99" s="171">
        <v>80</v>
      </c>
      <c r="I99" s="153">
        <f>SUM(F99*G99*H99)</f>
        <v>0</v>
      </c>
      <c r="J99" s="38">
        <f t="shared" si="14"/>
        <v>0</v>
      </c>
      <c r="K99" s="76">
        <f t="shared" si="15"/>
        <v>0</v>
      </c>
      <c r="L99" s="8" t="s">
        <v>136</v>
      </c>
      <c r="M99" s="136"/>
    </row>
    <row r="100" spans="1:13" x14ac:dyDescent="0.3">
      <c r="A100" s="172" t="s">
        <v>139</v>
      </c>
      <c r="B100" s="175"/>
      <c r="C100" s="174"/>
      <c r="D100" s="171">
        <v>50</v>
      </c>
      <c r="E100" s="167">
        <f>SUM(B100*C100*D100)</f>
        <v>0</v>
      </c>
      <c r="F100" s="175"/>
      <c r="G100" s="174"/>
      <c r="H100" s="171">
        <v>50</v>
      </c>
      <c r="I100" s="153">
        <f>SUM(F100*G100*H100)</f>
        <v>0</v>
      </c>
      <c r="J100" s="38">
        <f t="shared" si="14"/>
        <v>0</v>
      </c>
      <c r="K100" s="76">
        <f t="shared" si="15"/>
        <v>0</v>
      </c>
      <c r="L100" s="8" t="s">
        <v>136</v>
      </c>
      <c r="M100" s="136"/>
    </row>
    <row r="101" spans="1:13" x14ac:dyDescent="0.3">
      <c r="A101" s="172" t="s">
        <v>106</v>
      </c>
      <c r="B101" s="175"/>
      <c r="C101" s="174"/>
      <c r="D101" s="171">
        <v>60</v>
      </c>
      <c r="E101" s="167">
        <f>SUM(B101*C101*D101)</f>
        <v>0</v>
      </c>
      <c r="F101" s="175"/>
      <c r="G101" s="174"/>
      <c r="H101" s="171">
        <v>30</v>
      </c>
      <c r="I101" s="153">
        <f>SUM(F101*G101*H101)</f>
        <v>0</v>
      </c>
      <c r="J101" s="38">
        <f t="shared" si="14"/>
        <v>0</v>
      </c>
      <c r="K101" s="76">
        <f t="shared" si="15"/>
        <v>0</v>
      </c>
      <c r="L101" s="8" t="s">
        <v>136</v>
      </c>
      <c r="M101" s="136"/>
    </row>
    <row r="102" spans="1:13" x14ac:dyDescent="0.3">
      <c r="A102" s="172" t="s">
        <v>140</v>
      </c>
      <c r="B102" s="175"/>
      <c r="C102" s="176"/>
      <c r="D102" s="171">
        <v>200</v>
      </c>
      <c r="E102" s="167">
        <f>SUM(B102*D102)</f>
        <v>0</v>
      </c>
      <c r="F102" s="175"/>
      <c r="G102" s="176"/>
      <c r="H102" s="171">
        <v>120</v>
      </c>
      <c r="I102" s="153">
        <f>SUM(F102*H102)</f>
        <v>0</v>
      </c>
      <c r="J102" s="38">
        <f t="shared" si="14"/>
        <v>0</v>
      </c>
      <c r="K102" s="76">
        <f t="shared" si="15"/>
        <v>0</v>
      </c>
      <c r="L102" s="8" t="s">
        <v>141</v>
      </c>
      <c r="M102" s="136"/>
    </row>
    <row r="103" spans="1:13" x14ac:dyDescent="0.3">
      <c r="A103" s="172" t="s">
        <v>142</v>
      </c>
      <c r="B103" s="175"/>
      <c r="C103" s="176"/>
      <c r="D103" s="171">
        <v>840</v>
      </c>
      <c r="E103" s="167">
        <f>SUM(B103*D103)</f>
        <v>0</v>
      </c>
      <c r="F103" s="175"/>
      <c r="G103" s="176"/>
      <c r="H103" s="171">
        <v>840</v>
      </c>
      <c r="I103" s="153">
        <f>SUM(F103*H103)</f>
        <v>0</v>
      </c>
      <c r="J103" s="38">
        <f t="shared" si="14"/>
        <v>0</v>
      </c>
      <c r="K103" s="76">
        <f t="shared" si="15"/>
        <v>0</v>
      </c>
      <c r="L103" s="8" t="s">
        <v>143</v>
      </c>
      <c r="M103" s="136"/>
    </row>
    <row r="104" spans="1:13" x14ac:dyDescent="0.3">
      <c r="A104" s="172" t="s">
        <v>144</v>
      </c>
      <c r="B104" s="173"/>
      <c r="C104" s="174"/>
      <c r="D104" s="171">
        <v>30</v>
      </c>
      <c r="E104" s="167">
        <f>SUM(C104*D104)</f>
        <v>0</v>
      </c>
      <c r="F104" s="173"/>
      <c r="G104" s="174"/>
      <c r="H104" s="171">
        <v>30</v>
      </c>
      <c r="I104" s="153">
        <f>SUM(G104*H104)</f>
        <v>0</v>
      </c>
      <c r="J104" s="38">
        <f t="shared" si="14"/>
        <v>0</v>
      </c>
      <c r="K104" s="76">
        <f t="shared" si="15"/>
        <v>0</v>
      </c>
      <c r="L104" s="8" t="s">
        <v>133</v>
      </c>
      <c r="M104" s="136"/>
    </row>
    <row r="105" spans="1:13" x14ac:dyDescent="0.3">
      <c r="A105" s="172" t="s">
        <v>145</v>
      </c>
      <c r="B105" s="173"/>
      <c r="C105" s="174"/>
      <c r="D105" s="171">
        <v>350</v>
      </c>
      <c r="E105" s="167">
        <f>SUM(C105*D105)</f>
        <v>0</v>
      </c>
      <c r="F105" s="173"/>
      <c r="G105" s="174"/>
      <c r="H105" s="171">
        <v>350</v>
      </c>
      <c r="I105" s="153">
        <f>SUM(G105*H105)</f>
        <v>0</v>
      </c>
      <c r="J105" s="38">
        <f t="shared" si="14"/>
        <v>0</v>
      </c>
      <c r="K105" s="76">
        <f t="shared" si="15"/>
        <v>0</v>
      </c>
      <c r="L105" s="8" t="s">
        <v>133</v>
      </c>
      <c r="M105" s="136"/>
    </row>
    <row r="106" spans="1:13" x14ac:dyDescent="0.3">
      <c r="A106" s="172" t="s">
        <v>146</v>
      </c>
      <c r="B106" s="175"/>
      <c r="C106" s="174"/>
      <c r="D106" s="171">
        <v>990</v>
      </c>
      <c r="E106" s="167">
        <f>SUM(B106*C106*D106)</f>
        <v>0</v>
      </c>
      <c r="F106" s="175"/>
      <c r="G106" s="174"/>
      <c r="H106" s="171">
        <v>300</v>
      </c>
      <c r="I106" s="153">
        <f>SUM(F106*G106*H106)</f>
        <v>0</v>
      </c>
      <c r="J106" s="38">
        <f t="shared" si="14"/>
        <v>0</v>
      </c>
      <c r="K106" s="76">
        <f t="shared" si="15"/>
        <v>0</v>
      </c>
      <c r="L106" s="8" t="s">
        <v>147</v>
      </c>
      <c r="M106" s="136"/>
    </row>
    <row r="107" spans="1:13" x14ac:dyDescent="0.3">
      <c r="A107" s="172"/>
      <c r="B107" s="177"/>
      <c r="C107" s="178"/>
      <c r="D107" s="179"/>
      <c r="E107" s="167"/>
      <c r="F107" s="177"/>
      <c r="G107" s="178"/>
      <c r="H107" s="179"/>
      <c r="I107" s="153"/>
      <c r="J107" s="38">
        <f t="shared" ref="J107:J109" si="16">D107+H107/$I$5</f>
        <v>0</v>
      </c>
      <c r="K107" s="76">
        <f t="shared" si="15"/>
        <v>0</v>
      </c>
      <c r="L107" s="8"/>
      <c r="M107" s="136"/>
    </row>
    <row r="108" spans="1:13" x14ac:dyDescent="0.3">
      <c r="A108" s="172"/>
      <c r="B108" s="177"/>
      <c r="C108" s="178"/>
      <c r="D108" s="179"/>
      <c r="E108" s="167"/>
      <c r="F108" s="177"/>
      <c r="G108" s="178"/>
      <c r="H108" s="179"/>
      <c r="I108" s="153"/>
      <c r="J108" s="38">
        <f t="shared" si="16"/>
        <v>0</v>
      </c>
      <c r="K108" s="76">
        <f t="shared" si="15"/>
        <v>0</v>
      </c>
      <c r="L108" s="8"/>
      <c r="M108" s="8">
        <f>30/2.5</f>
        <v>12</v>
      </c>
    </row>
    <row r="109" spans="1:13" ht="14.4" thickBot="1" x14ac:dyDescent="0.35">
      <c r="A109" s="180"/>
      <c r="B109" s="181"/>
      <c r="C109" s="182"/>
      <c r="D109" s="183"/>
      <c r="E109" s="167"/>
      <c r="F109" s="181"/>
      <c r="G109" s="182"/>
      <c r="H109" s="183"/>
      <c r="I109" s="153"/>
      <c r="J109" s="38">
        <f t="shared" si="16"/>
        <v>0</v>
      </c>
      <c r="K109" s="76">
        <f t="shared" si="15"/>
        <v>0</v>
      </c>
      <c r="L109" s="8"/>
      <c r="M109" s="8"/>
    </row>
    <row r="110" spans="1:13" x14ac:dyDescent="0.3">
      <c r="A110" s="143"/>
      <c r="B110" s="163" t="s">
        <v>126</v>
      </c>
      <c r="C110" s="164"/>
      <c r="D110" s="164"/>
      <c r="E110" s="165"/>
      <c r="F110" s="163" t="s">
        <v>127</v>
      </c>
      <c r="G110" s="164" t="s">
        <v>128</v>
      </c>
      <c r="H110" s="164"/>
      <c r="I110" s="164"/>
      <c r="J110" s="38" t="s">
        <v>79</v>
      </c>
      <c r="K110" s="38" t="s">
        <v>79</v>
      </c>
      <c r="L110" s="136"/>
      <c r="M110" s="136"/>
    </row>
    <row r="111" spans="1:13" x14ac:dyDescent="0.3">
      <c r="A111" s="184" t="s">
        <v>148</v>
      </c>
      <c r="B111" s="29" t="s">
        <v>100</v>
      </c>
      <c r="C111" s="30" t="s">
        <v>130</v>
      </c>
      <c r="D111" s="30" t="s">
        <v>98</v>
      </c>
      <c r="E111" s="167"/>
      <c r="F111" s="29" t="s">
        <v>100</v>
      </c>
      <c r="G111" s="30" t="s">
        <v>131</v>
      </c>
      <c r="H111" s="30" t="s">
        <v>98</v>
      </c>
      <c r="I111" s="153"/>
      <c r="J111" s="38" t="s">
        <v>79</v>
      </c>
      <c r="K111" s="38" t="s">
        <v>79</v>
      </c>
      <c r="L111" s="8"/>
      <c r="M111" s="8"/>
    </row>
    <row r="112" spans="1:13" x14ac:dyDescent="0.3">
      <c r="A112" s="168" t="s">
        <v>132</v>
      </c>
      <c r="B112" s="169"/>
      <c r="C112" s="170"/>
      <c r="D112" s="171">
        <v>400</v>
      </c>
      <c r="E112" s="167">
        <f>SUM(C112*D112)</f>
        <v>0</v>
      </c>
      <c r="F112" s="169"/>
      <c r="G112" s="170"/>
      <c r="H112" s="171">
        <v>400</v>
      </c>
      <c r="I112" s="153">
        <f>SUM(G112*H112)</f>
        <v>0</v>
      </c>
      <c r="J112" s="38">
        <f t="shared" ref="J112:J123" si="17">SUM(E112+I112)</f>
        <v>0</v>
      </c>
      <c r="K112" s="76">
        <f t="shared" ref="K112:K126" si="18">J112*$I$5</f>
        <v>0</v>
      </c>
      <c r="L112" s="8" t="s">
        <v>133</v>
      </c>
      <c r="M112" s="136"/>
    </row>
    <row r="113" spans="1:13" x14ac:dyDescent="0.3">
      <c r="A113" s="172" t="s">
        <v>134</v>
      </c>
      <c r="B113" s="173"/>
      <c r="C113" s="174"/>
      <c r="D113" s="171">
        <v>350</v>
      </c>
      <c r="E113" s="167">
        <f>SUM(C113*D113)</f>
        <v>0</v>
      </c>
      <c r="F113" s="173"/>
      <c r="G113" s="174"/>
      <c r="H113" s="171">
        <v>350</v>
      </c>
      <c r="I113" s="153">
        <f>SUM(G113*H113)</f>
        <v>0</v>
      </c>
      <c r="J113" s="38">
        <f t="shared" si="17"/>
        <v>0</v>
      </c>
      <c r="K113" s="76">
        <f t="shared" si="18"/>
        <v>0</v>
      </c>
      <c r="L113" s="8" t="s">
        <v>133</v>
      </c>
      <c r="M113" s="136"/>
    </row>
    <row r="114" spans="1:13" x14ac:dyDescent="0.3">
      <c r="A114" s="172" t="s">
        <v>135</v>
      </c>
      <c r="B114" s="175"/>
      <c r="C114" s="174"/>
      <c r="D114" s="171">
        <v>120</v>
      </c>
      <c r="E114" s="167">
        <f>SUM(B114*C114*D114)</f>
        <v>0</v>
      </c>
      <c r="F114" s="175"/>
      <c r="G114" s="174"/>
      <c r="H114" s="171">
        <v>100</v>
      </c>
      <c r="I114" s="153">
        <f>SUM(F114*G114*H114)</f>
        <v>0</v>
      </c>
      <c r="J114" s="38">
        <f t="shared" si="17"/>
        <v>0</v>
      </c>
      <c r="K114" s="76">
        <f t="shared" si="18"/>
        <v>0</v>
      </c>
      <c r="L114" s="8" t="s">
        <v>136</v>
      </c>
      <c r="M114" s="136"/>
    </row>
    <row r="115" spans="1:13" x14ac:dyDescent="0.3">
      <c r="A115" s="172" t="s">
        <v>137</v>
      </c>
      <c r="B115" s="175"/>
      <c r="C115" s="174"/>
      <c r="D115" s="171">
        <v>160</v>
      </c>
      <c r="E115" s="167">
        <f>SUM(B115*C115*D115)</f>
        <v>0</v>
      </c>
      <c r="F115" s="175"/>
      <c r="G115" s="174"/>
      <c r="H115" s="171">
        <v>120</v>
      </c>
      <c r="I115" s="153">
        <f>SUM(F115*G115*H115)</f>
        <v>0</v>
      </c>
      <c r="J115" s="38">
        <f t="shared" si="17"/>
        <v>0</v>
      </c>
      <c r="K115" s="76">
        <f t="shared" si="18"/>
        <v>0</v>
      </c>
      <c r="L115" s="8" t="s">
        <v>136</v>
      </c>
      <c r="M115" s="136"/>
    </row>
    <row r="116" spans="1:13" x14ac:dyDescent="0.3">
      <c r="A116" s="172" t="s">
        <v>138</v>
      </c>
      <c r="B116" s="175"/>
      <c r="C116" s="174"/>
      <c r="D116" s="185">
        <v>10</v>
      </c>
      <c r="E116" s="167">
        <f>SUM(B116*C116*D116)</f>
        <v>0</v>
      </c>
      <c r="F116" s="175"/>
      <c r="G116" s="174"/>
      <c r="H116" s="171">
        <v>20</v>
      </c>
      <c r="I116" s="153">
        <f>SUM(F116*G116*H116)</f>
        <v>0</v>
      </c>
      <c r="J116" s="38">
        <f t="shared" si="17"/>
        <v>0</v>
      </c>
      <c r="K116" s="76">
        <f t="shared" si="18"/>
        <v>0</v>
      </c>
      <c r="L116" s="8" t="s">
        <v>136</v>
      </c>
      <c r="M116" s="136"/>
    </row>
    <row r="117" spans="1:13" x14ac:dyDescent="0.3">
      <c r="A117" s="172" t="s">
        <v>139</v>
      </c>
      <c r="B117" s="175"/>
      <c r="C117" s="174"/>
      <c r="D117" s="185">
        <v>25</v>
      </c>
      <c r="E117" s="167">
        <f>SUM(B117*C117*D117)</f>
        <v>0</v>
      </c>
      <c r="F117" s="175">
        <f>20*4</f>
        <v>80</v>
      </c>
      <c r="G117" s="174">
        <v>1</v>
      </c>
      <c r="H117" s="171">
        <v>10</v>
      </c>
      <c r="I117" s="153">
        <f>SUM(F117*G117*H117)</f>
        <v>800</v>
      </c>
      <c r="J117" s="38">
        <f>SUM(E117+I117)</f>
        <v>800</v>
      </c>
      <c r="K117" s="76">
        <f t="shared" si="18"/>
        <v>314.15999999999997</v>
      </c>
      <c r="L117" s="8" t="s">
        <v>136</v>
      </c>
      <c r="M117" s="136"/>
    </row>
    <row r="118" spans="1:13" x14ac:dyDescent="0.3">
      <c r="A118" s="172" t="s">
        <v>106</v>
      </c>
      <c r="B118" s="175"/>
      <c r="C118" s="174"/>
      <c r="D118" s="171">
        <v>60</v>
      </c>
      <c r="E118" s="167">
        <f>SUM(B118*C118*D118)</f>
        <v>0</v>
      </c>
      <c r="F118" s="175"/>
      <c r="G118" s="174"/>
      <c r="H118" s="171">
        <v>30</v>
      </c>
      <c r="I118" s="153">
        <f>SUM(F118*G118*H118)</f>
        <v>0</v>
      </c>
      <c r="J118" s="38">
        <f t="shared" si="17"/>
        <v>0</v>
      </c>
      <c r="K118" s="76">
        <f t="shared" si="18"/>
        <v>0</v>
      </c>
      <c r="L118" s="8" t="s">
        <v>136</v>
      </c>
      <c r="M118" s="136"/>
    </row>
    <row r="119" spans="1:13" x14ac:dyDescent="0.3">
      <c r="A119" s="172" t="s">
        <v>140</v>
      </c>
      <c r="B119" s="175"/>
      <c r="C119" s="176"/>
      <c r="D119" s="171">
        <v>200</v>
      </c>
      <c r="E119" s="167">
        <f>SUM(B119*D119)</f>
        <v>0</v>
      </c>
      <c r="F119" s="175"/>
      <c r="G119" s="176"/>
      <c r="H119" s="171">
        <v>120</v>
      </c>
      <c r="I119" s="153">
        <f>SUM(F119*H119)</f>
        <v>0</v>
      </c>
      <c r="J119" s="38">
        <f t="shared" si="17"/>
        <v>0</v>
      </c>
      <c r="K119" s="76">
        <f t="shared" si="18"/>
        <v>0</v>
      </c>
      <c r="L119" s="8" t="s">
        <v>141</v>
      </c>
      <c r="M119" s="136"/>
    </row>
    <row r="120" spans="1:13" x14ac:dyDescent="0.3">
      <c r="A120" s="172" t="s">
        <v>142</v>
      </c>
      <c r="B120" s="175"/>
      <c r="C120" s="176"/>
      <c r="D120" s="171">
        <v>840</v>
      </c>
      <c r="E120" s="167">
        <f>SUM(B120*D120)</f>
        <v>0</v>
      </c>
      <c r="F120" s="175"/>
      <c r="G120" s="176"/>
      <c r="H120" s="171">
        <v>840</v>
      </c>
      <c r="I120" s="153">
        <f>SUM(F120*H120)</f>
        <v>0</v>
      </c>
      <c r="J120" s="38">
        <f t="shared" si="17"/>
        <v>0</v>
      </c>
      <c r="K120" s="76">
        <f t="shared" si="18"/>
        <v>0</v>
      </c>
      <c r="L120" s="8" t="s">
        <v>143</v>
      </c>
      <c r="M120" s="136"/>
    </row>
    <row r="121" spans="1:13" x14ac:dyDescent="0.3">
      <c r="A121" s="172" t="s">
        <v>144</v>
      </c>
      <c r="B121" s="173"/>
      <c r="C121" s="174"/>
      <c r="D121" s="171">
        <v>30</v>
      </c>
      <c r="E121" s="167">
        <f>SUM(C121*D121)</f>
        <v>0</v>
      </c>
      <c r="F121" s="173"/>
      <c r="G121" s="174"/>
      <c r="H121" s="171">
        <v>30</v>
      </c>
      <c r="I121" s="153">
        <f>SUM(G121*H121)</f>
        <v>0</v>
      </c>
      <c r="J121" s="38">
        <f t="shared" si="17"/>
        <v>0</v>
      </c>
      <c r="K121" s="76">
        <f t="shared" si="18"/>
        <v>0</v>
      </c>
      <c r="L121" s="8" t="s">
        <v>133</v>
      </c>
      <c r="M121" s="136"/>
    </row>
    <row r="122" spans="1:13" x14ac:dyDescent="0.3">
      <c r="A122" s="172" t="s">
        <v>145</v>
      </c>
      <c r="B122" s="173"/>
      <c r="C122" s="174"/>
      <c r="D122" s="171">
        <v>350</v>
      </c>
      <c r="E122" s="167">
        <f>SUM(C122*D122)</f>
        <v>0</v>
      </c>
      <c r="F122" s="173"/>
      <c r="G122" s="174"/>
      <c r="H122" s="171">
        <v>350</v>
      </c>
      <c r="I122" s="153">
        <f>SUM(G122*H122)</f>
        <v>0</v>
      </c>
      <c r="J122" s="38">
        <f t="shared" si="17"/>
        <v>0</v>
      </c>
      <c r="K122" s="76">
        <f t="shared" si="18"/>
        <v>0</v>
      </c>
      <c r="L122" s="8" t="s">
        <v>133</v>
      </c>
      <c r="M122" s="136"/>
    </row>
    <row r="123" spans="1:13" x14ac:dyDescent="0.3">
      <c r="A123" s="172" t="s">
        <v>146</v>
      </c>
      <c r="B123" s="175"/>
      <c r="C123" s="174"/>
      <c r="D123" s="171">
        <v>150</v>
      </c>
      <c r="E123" s="167">
        <f>SUM(B123*C123*D123)</f>
        <v>0</v>
      </c>
      <c r="F123" s="175"/>
      <c r="G123" s="174"/>
      <c r="H123" s="171">
        <v>150</v>
      </c>
      <c r="I123" s="153">
        <f>SUM(F123*G123*H123)</f>
        <v>0</v>
      </c>
      <c r="J123" s="38">
        <f t="shared" si="17"/>
        <v>0</v>
      </c>
      <c r="K123" s="76">
        <f t="shared" si="18"/>
        <v>0</v>
      </c>
      <c r="L123" s="8" t="s">
        <v>147</v>
      </c>
      <c r="M123" s="136"/>
    </row>
    <row r="124" spans="1:13" x14ac:dyDescent="0.3">
      <c r="A124" s="172"/>
      <c r="B124" s="177"/>
      <c r="C124" s="178"/>
      <c r="D124" s="179"/>
      <c r="E124" s="167"/>
      <c r="F124" s="177"/>
      <c r="G124" s="178"/>
      <c r="H124" s="179"/>
      <c r="I124" s="153"/>
      <c r="J124" s="38">
        <f t="shared" ref="J124:J126" si="19">D124+H124/$I$5</f>
        <v>0</v>
      </c>
      <c r="K124" s="76">
        <f t="shared" si="18"/>
        <v>0</v>
      </c>
      <c r="L124" s="8"/>
      <c r="M124" s="136"/>
    </row>
    <row r="125" spans="1:13" x14ac:dyDescent="0.3">
      <c r="A125" s="172"/>
      <c r="B125" s="177"/>
      <c r="C125" s="178"/>
      <c r="D125" s="179"/>
      <c r="E125" s="167"/>
      <c r="F125" s="177"/>
      <c r="G125" s="178"/>
      <c r="H125" s="179"/>
      <c r="I125" s="153"/>
      <c r="J125" s="38">
        <f t="shared" si="19"/>
        <v>0</v>
      </c>
      <c r="K125" s="76">
        <f t="shared" si="18"/>
        <v>0</v>
      </c>
      <c r="L125" s="8"/>
      <c r="M125" s="8"/>
    </row>
    <row r="126" spans="1:13" ht="14.4" thickBot="1" x14ac:dyDescent="0.35">
      <c r="A126" s="180"/>
      <c r="B126" s="181"/>
      <c r="C126" s="182"/>
      <c r="D126" s="183"/>
      <c r="E126" s="167"/>
      <c r="F126" s="181"/>
      <c r="G126" s="182"/>
      <c r="H126" s="183"/>
      <c r="I126" s="153"/>
      <c r="J126" s="38">
        <f t="shared" si="19"/>
        <v>0</v>
      </c>
      <c r="K126" s="76">
        <f t="shared" si="18"/>
        <v>0</v>
      </c>
      <c r="L126" s="8"/>
      <c r="M126" s="8"/>
    </row>
    <row r="127" spans="1:13" x14ac:dyDescent="0.3">
      <c r="A127" s="161" t="s">
        <v>149</v>
      </c>
      <c r="B127" s="251"/>
      <c r="C127" s="187"/>
      <c r="D127" s="268" t="s">
        <v>150</v>
      </c>
      <c r="E127" s="269"/>
      <c r="F127" s="270"/>
      <c r="G127" s="268" t="s">
        <v>151</v>
      </c>
      <c r="H127" s="269"/>
      <c r="I127" s="269"/>
      <c r="J127" s="38"/>
      <c r="K127" s="38"/>
      <c r="L127" s="8"/>
      <c r="M127" s="8"/>
    </row>
    <row r="128" spans="1:13" x14ac:dyDescent="0.3">
      <c r="A128" s="186"/>
      <c r="B128" s="73"/>
      <c r="C128" s="187"/>
      <c r="D128" s="188"/>
      <c r="E128" s="189" t="s">
        <v>152</v>
      </c>
      <c r="F128" s="190"/>
      <c r="G128" s="191"/>
      <c r="H128" s="189" t="s">
        <v>152</v>
      </c>
      <c r="I128" s="192"/>
      <c r="J128" s="38"/>
      <c r="K128" s="38"/>
      <c r="L128" s="8"/>
      <c r="M128" s="8"/>
    </row>
    <row r="129" spans="1:13" x14ac:dyDescent="0.3">
      <c r="A129" s="186"/>
      <c r="B129" s="73"/>
      <c r="C129" s="32"/>
      <c r="D129" s="193" t="s">
        <v>153</v>
      </c>
      <c r="E129" s="30" t="s">
        <v>154</v>
      </c>
      <c r="F129" s="194" t="s">
        <v>155</v>
      </c>
      <c r="G129" s="30" t="s">
        <v>153</v>
      </c>
      <c r="H129" s="30" t="s">
        <v>156</v>
      </c>
      <c r="I129" s="195" t="s">
        <v>157</v>
      </c>
      <c r="J129" s="38"/>
      <c r="K129" s="38"/>
      <c r="L129" s="8"/>
      <c r="M129" s="8"/>
    </row>
    <row r="130" spans="1:13" x14ac:dyDescent="0.3">
      <c r="A130" s="196" t="s">
        <v>158</v>
      </c>
      <c r="B130" s="197"/>
      <c r="C130" s="136" t="s">
        <v>159</v>
      </c>
      <c r="D130" s="198"/>
      <c r="E130" s="48">
        <v>2500</v>
      </c>
      <c r="F130" s="199">
        <f t="shared" ref="F130:F140" si="20">SUM(D130*E130)</f>
        <v>0</v>
      </c>
      <c r="G130" s="150"/>
      <c r="H130" s="200">
        <v>400</v>
      </c>
      <c r="I130" s="153">
        <f t="shared" ref="I130:I140" si="21">SUM(G130*H130)</f>
        <v>0</v>
      </c>
      <c r="J130" s="38">
        <f t="shared" ref="J130:J140" si="22">SUM((F130*$I$5)+I130)</f>
        <v>0</v>
      </c>
      <c r="K130" s="76">
        <f t="shared" ref="K130:K154" si="23">J130*$I$5</f>
        <v>0</v>
      </c>
      <c r="L130" s="8" t="s">
        <v>160</v>
      </c>
      <c r="M130" s="8"/>
    </row>
    <row r="131" spans="1:13" x14ac:dyDescent="0.3">
      <c r="A131" s="148" t="s">
        <v>161</v>
      </c>
      <c r="B131" s="136"/>
      <c r="C131" s="136" t="s">
        <v>162</v>
      </c>
      <c r="D131" s="201"/>
      <c r="E131" s="48">
        <v>90</v>
      </c>
      <c r="F131" s="199">
        <f t="shared" si="20"/>
        <v>0</v>
      </c>
      <c r="G131" s="202"/>
      <c r="H131" s="200">
        <v>400</v>
      </c>
      <c r="I131" s="153">
        <f t="shared" si="21"/>
        <v>0</v>
      </c>
      <c r="J131" s="38">
        <f t="shared" si="22"/>
        <v>0</v>
      </c>
      <c r="K131" s="76">
        <f t="shared" si="23"/>
        <v>0</v>
      </c>
      <c r="L131" s="8" t="s">
        <v>163</v>
      </c>
      <c r="M131" s="8"/>
    </row>
    <row r="132" spans="1:13" x14ac:dyDescent="0.3">
      <c r="A132" s="148" t="s">
        <v>164</v>
      </c>
      <c r="B132" s="136"/>
      <c r="C132" s="136" t="s">
        <v>162</v>
      </c>
      <c r="D132" s="201"/>
      <c r="E132" s="48">
        <v>150</v>
      </c>
      <c r="F132" s="199">
        <f t="shared" si="20"/>
        <v>0</v>
      </c>
      <c r="G132" s="202"/>
      <c r="H132" s="200">
        <v>400</v>
      </c>
      <c r="I132" s="153">
        <f t="shared" si="21"/>
        <v>0</v>
      </c>
      <c r="J132" s="38">
        <f t="shared" si="22"/>
        <v>0</v>
      </c>
      <c r="K132" s="76">
        <f t="shared" si="23"/>
        <v>0</v>
      </c>
      <c r="L132" s="8" t="s">
        <v>165</v>
      </c>
      <c r="M132" s="8"/>
    </row>
    <row r="133" spans="1:13" x14ac:dyDescent="0.3">
      <c r="A133" s="196" t="s">
        <v>166</v>
      </c>
      <c r="B133" s="197"/>
      <c r="C133" s="136" t="s">
        <v>162</v>
      </c>
      <c r="D133" s="201"/>
      <c r="E133" s="48">
        <v>500</v>
      </c>
      <c r="F133" s="199">
        <f t="shared" si="20"/>
        <v>0</v>
      </c>
      <c r="G133" s="202"/>
      <c r="H133" s="200">
        <v>400</v>
      </c>
      <c r="I133" s="153">
        <f t="shared" si="21"/>
        <v>0</v>
      </c>
      <c r="J133" s="38">
        <f t="shared" si="22"/>
        <v>0</v>
      </c>
      <c r="K133" s="76">
        <f t="shared" si="23"/>
        <v>0</v>
      </c>
      <c r="L133" s="8" t="s">
        <v>167</v>
      </c>
      <c r="M133" s="8"/>
    </row>
    <row r="134" spans="1:13" x14ac:dyDescent="0.3">
      <c r="A134" s="148" t="s">
        <v>168</v>
      </c>
      <c r="B134" s="136"/>
      <c r="C134" s="136" t="s">
        <v>159</v>
      </c>
      <c r="D134" s="203"/>
      <c r="E134" s="48">
        <v>500</v>
      </c>
      <c r="F134" s="199">
        <f t="shared" si="20"/>
        <v>0</v>
      </c>
      <c r="G134" s="150"/>
      <c r="H134" s="200">
        <v>400</v>
      </c>
      <c r="I134" s="153">
        <f t="shared" si="21"/>
        <v>0</v>
      </c>
      <c r="J134" s="38">
        <f t="shared" si="22"/>
        <v>0</v>
      </c>
      <c r="K134" s="76">
        <f t="shared" si="23"/>
        <v>0</v>
      </c>
      <c r="L134" s="8" t="s">
        <v>169</v>
      </c>
      <c r="M134" s="8"/>
    </row>
    <row r="135" spans="1:13" x14ac:dyDescent="0.3">
      <c r="A135" s="148" t="s">
        <v>170</v>
      </c>
      <c r="B135" s="136"/>
      <c r="C135" s="136" t="s">
        <v>159</v>
      </c>
      <c r="D135" s="201"/>
      <c r="E135" s="48">
        <v>100</v>
      </c>
      <c r="F135" s="199">
        <f t="shared" si="20"/>
        <v>0</v>
      </c>
      <c r="G135" s="202"/>
      <c r="H135" s="200">
        <v>400</v>
      </c>
      <c r="I135" s="153">
        <f t="shared" si="21"/>
        <v>0</v>
      </c>
      <c r="J135" s="38">
        <f t="shared" si="22"/>
        <v>0</v>
      </c>
      <c r="K135" s="76">
        <f t="shared" si="23"/>
        <v>0</v>
      </c>
      <c r="L135" s="8" t="s">
        <v>171</v>
      </c>
      <c r="M135" s="8"/>
    </row>
    <row r="136" spans="1:13" x14ac:dyDescent="0.3">
      <c r="A136" s="148" t="s">
        <v>139</v>
      </c>
      <c r="B136" s="136"/>
      <c r="C136" s="136" t="s">
        <v>159</v>
      </c>
      <c r="D136" s="201"/>
      <c r="E136" s="48">
        <v>100</v>
      </c>
      <c r="F136" s="199">
        <f t="shared" si="20"/>
        <v>0</v>
      </c>
      <c r="G136" s="202"/>
      <c r="H136" s="200">
        <v>400</v>
      </c>
      <c r="I136" s="153">
        <f t="shared" si="21"/>
        <v>0</v>
      </c>
      <c r="J136" s="38">
        <f t="shared" si="22"/>
        <v>0</v>
      </c>
      <c r="K136" s="76">
        <f t="shared" si="23"/>
        <v>0</v>
      </c>
      <c r="L136" s="8" t="s">
        <v>172</v>
      </c>
      <c r="M136" s="8"/>
    </row>
    <row r="137" spans="1:13" x14ac:dyDescent="0.3">
      <c r="A137" s="148" t="s">
        <v>173</v>
      </c>
      <c r="B137" s="136"/>
      <c r="C137" s="136" t="s">
        <v>159</v>
      </c>
      <c r="D137" s="201"/>
      <c r="E137" s="48">
        <v>250</v>
      </c>
      <c r="F137" s="199">
        <f t="shared" si="20"/>
        <v>0</v>
      </c>
      <c r="G137" s="202"/>
      <c r="H137" s="200">
        <v>400</v>
      </c>
      <c r="I137" s="153">
        <f t="shared" si="21"/>
        <v>0</v>
      </c>
      <c r="J137" s="38">
        <f t="shared" si="22"/>
        <v>0</v>
      </c>
      <c r="K137" s="76">
        <f t="shared" si="23"/>
        <v>0</v>
      </c>
      <c r="L137" s="8" t="s">
        <v>174</v>
      </c>
      <c r="M137" s="8"/>
    </row>
    <row r="138" spans="1:13" x14ac:dyDescent="0.3">
      <c r="A138" s="148" t="s">
        <v>175</v>
      </c>
      <c r="B138" s="136"/>
      <c r="C138" s="136" t="s">
        <v>159</v>
      </c>
      <c r="D138" s="201"/>
      <c r="E138" s="48">
        <v>100</v>
      </c>
      <c r="F138" s="199">
        <f t="shared" si="20"/>
        <v>0</v>
      </c>
      <c r="G138" s="202"/>
      <c r="H138" s="200">
        <v>400</v>
      </c>
      <c r="I138" s="153">
        <f t="shared" si="21"/>
        <v>0</v>
      </c>
      <c r="J138" s="38">
        <f t="shared" si="22"/>
        <v>0</v>
      </c>
      <c r="K138" s="76">
        <f t="shared" si="23"/>
        <v>0</v>
      </c>
      <c r="L138" s="8" t="s">
        <v>176</v>
      </c>
      <c r="M138" s="8"/>
    </row>
    <row r="139" spans="1:13" x14ac:dyDescent="0.3">
      <c r="A139" s="148" t="s">
        <v>177</v>
      </c>
      <c r="B139" s="136"/>
      <c r="C139" s="136" t="s">
        <v>162</v>
      </c>
      <c r="D139" s="203"/>
      <c r="E139" s="48">
        <v>412.5</v>
      </c>
      <c r="F139" s="199">
        <f t="shared" si="20"/>
        <v>0</v>
      </c>
      <c r="G139" s="150"/>
      <c r="H139" s="200">
        <v>400</v>
      </c>
      <c r="I139" s="153">
        <f t="shared" si="21"/>
        <v>0</v>
      </c>
      <c r="J139" s="38">
        <f t="shared" si="22"/>
        <v>0</v>
      </c>
      <c r="K139" s="76">
        <f t="shared" si="23"/>
        <v>0</v>
      </c>
      <c r="L139" s="8" t="s">
        <v>178</v>
      </c>
      <c r="M139" s="8"/>
    </row>
    <row r="140" spans="1:13" x14ac:dyDescent="0.3">
      <c r="A140" s="148" t="s">
        <v>179</v>
      </c>
      <c r="B140" s="136"/>
      <c r="C140" s="136" t="s">
        <v>159</v>
      </c>
      <c r="D140" s="204"/>
      <c r="E140" s="48">
        <v>5000</v>
      </c>
      <c r="F140" s="199">
        <f t="shared" si="20"/>
        <v>0</v>
      </c>
      <c r="G140" s="150"/>
      <c r="H140" s="200">
        <v>400</v>
      </c>
      <c r="I140" s="153">
        <f t="shared" si="21"/>
        <v>0</v>
      </c>
      <c r="J140" s="38">
        <f t="shared" si="22"/>
        <v>0</v>
      </c>
      <c r="K140" s="76">
        <f t="shared" si="23"/>
        <v>0</v>
      </c>
      <c r="L140" s="8" t="s">
        <v>180</v>
      </c>
      <c r="M140" s="8"/>
    </row>
    <row r="141" spans="1:13" x14ac:dyDescent="0.3">
      <c r="A141" s="148"/>
      <c r="B141" s="136"/>
      <c r="C141" s="136"/>
      <c r="D141" s="201"/>
      <c r="E141" s="205"/>
      <c r="F141" s="199"/>
      <c r="G141" s="147"/>
      <c r="H141" s="153"/>
      <c r="I141" s="12"/>
      <c r="J141" s="38">
        <f t="shared" ref="J141:J143" si="24">E141+H141/$I$5</f>
        <v>0</v>
      </c>
      <c r="K141" s="76">
        <f t="shared" si="23"/>
        <v>0</v>
      </c>
      <c r="L141" s="8"/>
      <c r="M141" s="8"/>
    </row>
    <row r="142" spans="1:13" x14ac:dyDescent="0.3">
      <c r="A142" s="148"/>
      <c r="B142" s="136"/>
      <c r="C142" s="136"/>
      <c r="D142" s="201"/>
      <c r="E142" s="205"/>
      <c r="F142" s="206"/>
      <c r="G142" s="147"/>
      <c r="H142" s="153"/>
      <c r="I142" s="12"/>
      <c r="J142" s="38">
        <f t="shared" si="24"/>
        <v>0</v>
      </c>
      <c r="K142" s="76">
        <f t="shared" si="23"/>
        <v>0</v>
      </c>
      <c r="L142" s="8"/>
      <c r="M142" s="8"/>
    </row>
    <row r="143" spans="1:13" ht="14.4" thickBot="1" x14ac:dyDescent="0.35">
      <c r="A143" s="207"/>
      <c r="B143" s="208"/>
      <c r="C143" s="209"/>
      <c r="D143" s="210"/>
      <c r="E143" s="211"/>
      <c r="F143" s="212"/>
      <c r="G143" s="213"/>
      <c r="H143" s="214"/>
      <c r="I143" s="215"/>
      <c r="J143" s="38">
        <f t="shared" si="24"/>
        <v>0</v>
      </c>
      <c r="K143" s="76">
        <f t="shared" si="23"/>
        <v>0</v>
      </c>
      <c r="L143" s="8"/>
      <c r="M143" s="8"/>
    </row>
    <row r="144" spans="1:13" x14ac:dyDescent="0.3">
      <c r="A144" s="161" t="s">
        <v>181</v>
      </c>
      <c r="B144" s="251"/>
      <c r="C144" s="136"/>
      <c r="D144" s="216" t="s">
        <v>104</v>
      </c>
      <c r="E144" s="30" t="s">
        <v>156</v>
      </c>
      <c r="F144" s="217"/>
      <c r="G144" s="218"/>
      <c r="H144" s="153"/>
      <c r="I144" s="12"/>
      <c r="J144" s="38">
        <v>0</v>
      </c>
      <c r="K144" s="76">
        <f t="shared" si="23"/>
        <v>0</v>
      </c>
      <c r="L144" s="8"/>
      <c r="M144" s="8"/>
    </row>
    <row r="145" spans="1:13" x14ac:dyDescent="0.3">
      <c r="A145" s="219" t="s">
        <v>182</v>
      </c>
      <c r="B145" s="136" t="s">
        <v>183</v>
      </c>
      <c r="C145" s="11"/>
      <c r="D145" s="220"/>
      <c r="E145" s="221">
        <v>150</v>
      </c>
      <c r="F145" s="222">
        <f>SUM(D145*E145)</f>
        <v>0</v>
      </c>
      <c r="G145" s="218"/>
      <c r="H145" s="153"/>
      <c r="I145" s="12"/>
      <c r="J145" s="38">
        <f t="shared" ref="J145:J151" si="25">F145</f>
        <v>0</v>
      </c>
      <c r="K145" s="76">
        <f t="shared" si="23"/>
        <v>0</v>
      </c>
      <c r="L145" s="51" t="s">
        <v>184</v>
      </c>
      <c r="M145" s="8"/>
    </row>
    <row r="146" spans="1:13" x14ac:dyDescent="0.3">
      <c r="A146" s="219"/>
      <c r="B146" s="136" t="s">
        <v>185</v>
      </c>
      <c r="C146" s="11"/>
      <c r="D146" s="223"/>
      <c r="E146" s="221">
        <v>990</v>
      </c>
      <c r="F146" s="222">
        <f>SUM(D146*E146)</f>
        <v>0</v>
      </c>
      <c r="G146" s="218"/>
      <c r="H146" s="153"/>
      <c r="I146" s="12"/>
      <c r="J146" s="38">
        <f t="shared" si="25"/>
        <v>0</v>
      </c>
      <c r="K146" s="76">
        <f t="shared" si="23"/>
        <v>0</v>
      </c>
      <c r="L146" s="51" t="s">
        <v>186</v>
      </c>
      <c r="M146" s="8"/>
    </row>
    <row r="147" spans="1:13" x14ac:dyDescent="0.3">
      <c r="A147" s="219"/>
      <c r="B147" s="136"/>
      <c r="C147" s="11"/>
      <c r="D147" s="216"/>
      <c r="E147" s="221"/>
      <c r="F147" s="222">
        <f>SUM(D147*E147)</f>
        <v>0</v>
      </c>
      <c r="G147" s="218"/>
      <c r="H147" s="153"/>
      <c r="I147" s="12"/>
      <c r="J147" s="38">
        <f t="shared" si="25"/>
        <v>0</v>
      </c>
      <c r="K147" s="76">
        <f t="shared" si="23"/>
        <v>0</v>
      </c>
      <c r="L147" s="51" t="s">
        <v>187</v>
      </c>
      <c r="M147" s="8"/>
    </row>
    <row r="148" spans="1:13" x14ac:dyDescent="0.3">
      <c r="A148" s="219"/>
      <c r="B148" s="136"/>
      <c r="C148" s="11"/>
      <c r="D148" s="216"/>
      <c r="E148" s="224"/>
      <c r="F148" s="222">
        <f>SUM(D148*E148)</f>
        <v>0</v>
      </c>
      <c r="G148" s="218"/>
      <c r="H148" s="153"/>
      <c r="I148" s="12"/>
      <c r="J148" s="38">
        <f t="shared" si="25"/>
        <v>0</v>
      </c>
      <c r="K148" s="76">
        <f t="shared" si="23"/>
        <v>0</v>
      </c>
      <c r="L148" s="51" t="s">
        <v>188</v>
      </c>
      <c r="M148" s="8"/>
    </row>
    <row r="149" spans="1:13" x14ac:dyDescent="0.3">
      <c r="A149" s="219"/>
      <c r="B149" s="136"/>
      <c r="C149" s="11"/>
      <c r="D149" s="216" t="s">
        <v>104</v>
      </c>
      <c r="E149" s="224"/>
      <c r="F149" s="222"/>
      <c r="G149" s="218"/>
      <c r="H149" s="153"/>
      <c r="I149" s="12"/>
      <c r="J149" s="38">
        <f t="shared" si="25"/>
        <v>0</v>
      </c>
      <c r="K149" s="76">
        <f t="shared" si="23"/>
        <v>0</v>
      </c>
      <c r="L149" s="51" t="s">
        <v>189</v>
      </c>
      <c r="M149" s="8"/>
    </row>
    <row r="150" spans="1:13" x14ac:dyDescent="0.3">
      <c r="A150" s="219" t="s">
        <v>190</v>
      </c>
      <c r="B150" s="136" t="s">
        <v>162</v>
      </c>
      <c r="C150" s="11"/>
      <c r="D150" s="220"/>
      <c r="E150" s="221">
        <v>350</v>
      </c>
      <c r="F150" s="222">
        <f>SUM(D150*E150)</f>
        <v>0</v>
      </c>
      <c r="G150" s="218"/>
      <c r="H150" s="153"/>
      <c r="I150" s="225"/>
      <c r="J150" s="38">
        <f t="shared" si="25"/>
        <v>0</v>
      </c>
      <c r="K150" s="76">
        <f t="shared" si="23"/>
        <v>0</v>
      </c>
      <c r="L150" s="51" t="s">
        <v>191</v>
      </c>
      <c r="M150" s="8"/>
    </row>
    <row r="151" spans="1:13" x14ac:dyDescent="0.3">
      <c r="A151" s="219" t="s">
        <v>192</v>
      </c>
      <c r="B151" s="226"/>
      <c r="C151" s="136"/>
      <c r="D151" s="223"/>
      <c r="E151" s="221">
        <v>200</v>
      </c>
      <c r="F151" s="222">
        <f>SUM(D151*E151)</f>
        <v>0</v>
      </c>
      <c r="G151" s="218"/>
      <c r="H151" s="153"/>
      <c r="I151" s="225"/>
      <c r="J151" s="38">
        <f t="shared" si="25"/>
        <v>0</v>
      </c>
      <c r="K151" s="76">
        <f t="shared" si="23"/>
        <v>0</v>
      </c>
      <c r="L151" s="51" t="s">
        <v>193</v>
      </c>
      <c r="M151" s="8"/>
    </row>
    <row r="152" spans="1:13" x14ac:dyDescent="0.3">
      <c r="A152" s="227"/>
      <c r="B152" s="73"/>
      <c r="C152" s="136"/>
      <c r="D152" s="216"/>
      <c r="E152" s="205"/>
      <c r="F152" s="217"/>
      <c r="G152" s="218"/>
      <c r="H152" s="153"/>
      <c r="I152" s="225"/>
      <c r="J152" s="145">
        <v>0</v>
      </c>
      <c r="K152" s="76">
        <f t="shared" si="23"/>
        <v>0</v>
      </c>
      <c r="L152" s="8"/>
      <c r="M152" s="8"/>
    </row>
    <row r="153" spans="1:13" x14ac:dyDescent="0.3">
      <c r="A153" s="219" t="s">
        <v>194</v>
      </c>
      <c r="B153" s="226"/>
      <c r="C153" s="136"/>
      <c r="D153" s="216"/>
      <c r="E153" s="205"/>
      <c r="F153" s="217"/>
      <c r="G153" s="218"/>
      <c r="H153" s="153"/>
      <c r="I153" s="225"/>
      <c r="J153" s="145">
        <v>0</v>
      </c>
      <c r="K153" s="76">
        <f t="shared" si="23"/>
        <v>0</v>
      </c>
      <c r="L153" s="8"/>
      <c r="M153" s="8"/>
    </row>
    <row r="154" spans="1:13" ht="14.4" thickBot="1" x14ac:dyDescent="0.35">
      <c r="A154" s="227"/>
      <c r="B154" s="73"/>
      <c r="C154" s="136"/>
      <c r="D154" s="228"/>
      <c r="E154" s="229"/>
      <c r="F154" s="217"/>
      <c r="G154" s="218"/>
      <c r="H154" s="153"/>
      <c r="I154" s="225"/>
      <c r="J154" s="145">
        <f>E154</f>
        <v>0</v>
      </c>
      <c r="K154" s="76">
        <f t="shared" si="23"/>
        <v>0</v>
      </c>
      <c r="L154" s="8"/>
      <c r="M154" s="8"/>
    </row>
    <row r="155" spans="1:13" ht="14.4" thickBot="1" x14ac:dyDescent="0.35">
      <c r="A155" s="230" t="s">
        <v>195</v>
      </c>
      <c r="B155" s="231"/>
      <c r="C155" s="232"/>
      <c r="D155" s="232"/>
      <c r="E155" s="233"/>
      <c r="F155" s="234"/>
      <c r="G155" s="234"/>
      <c r="H155" s="234"/>
      <c r="I155" s="234"/>
      <c r="J155" s="235">
        <f>SUM(J93:J154)</f>
        <v>800</v>
      </c>
      <c r="K155" s="235">
        <f>SUM(K93:K154)</f>
        <v>314.15999999999997</v>
      </c>
      <c r="L155" s="8"/>
      <c r="M155" s="8"/>
    </row>
    <row r="156" spans="1:13" ht="15" thickTop="1" thickBot="1" x14ac:dyDescent="0.35">
      <c r="A156" s="236" t="s">
        <v>196</v>
      </c>
      <c r="B156" s="237"/>
      <c r="C156" s="238"/>
      <c r="D156" s="238"/>
      <c r="E156" s="239"/>
      <c r="F156" s="240"/>
      <c r="G156" s="240"/>
      <c r="H156" s="240"/>
      <c r="I156" s="240"/>
      <c r="J156" s="241">
        <f>SUM(J45+J89+J155)</f>
        <v>800</v>
      </c>
      <c r="K156" s="241">
        <f>SUM(K45+K89+K155)</f>
        <v>314.15999999999997</v>
      </c>
      <c r="L156" s="8"/>
      <c r="M156" s="8"/>
    </row>
    <row r="157" spans="1:13" ht="15" thickTop="1" thickBot="1" x14ac:dyDescent="0.35">
      <c r="A157" s="271" t="s">
        <v>197</v>
      </c>
      <c r="B157" s="272"/>
      <c r="C157" s="273"/>
      <c r="D157" s="273"/>
      <c r="E157" s="274"/>
      <c r="F157" s="275"/>
      <c r="G157" s="275"/>
      <c r="H157" s="275"/>
      <c r="I157" s="275"/>
      <c r="J157" s="242">
        <f>SUM(J29+J156)</f>
        <v>21450</v>
      </c>
      <c r="K157" s="242">
        <f>SUM(K29+K156)</f>
        <v>8423.4150000000009</v>
      </c>
      <c r="L157" s="8"/>
      <c r="M157" s="18"/>
    </row>
    <row r="158" spans="1:13" ht="14.4" thickTop="1" x14ac:dyDescent="0.3">
      <c r="A158" s="276"/>
      <c r="B158" s="276"/>
      <c r="C158" s="276"/>
      <c r="D158" s="276"/>
      <c r="E158" s="276"/>
      <c r="F158" s="276"/>
      <c r="G158" s="276"/>
      <c r="H158" s="276"/>
      <c r="I158" s="277">
        <f>I5</f>
        <v>0.39269999999999999</v>
      </c>
      <c r="J158" s="276"/>
      <c r="K158" s="276"/>
      <c r="L158" s="276"/>
      <c r="M158" s="276"/>
    </row>
    <row r="159" spans="1:13" x14ac:dyDescent="0.3">
      <c r="J159" s="278">
        <f>J18</f>
        <v>0</v>
      </c>
      <c r="K159" s="278">
        <f>K18</f>
        <v>0</v>
      </c>
    </row>
    <row r="160" spans="1:13" x14ac:dyDescent="0.3">
      <c r="A160" s="106" t="s">
        <v>198</v>
      </c>
      <c r="C160" s="278"/>
      <c r="D160" s="278">
        <f>K18</f>
        <v>0</v>
      </c>
      <c r="J160" s="278">
        <f>J28</f>
        <v>20650</v>
      </c>
      <c r="K160" s="278">
        <f>K28</f>
        <v>8109.2550000000001</v>
      </c>
    </row>
    <row r="161" spans="1:11" x14ac:dyDescent="0.3">
      <c r="A161" s="106" t="s">
        <v>199</v>
      </c>
      <c r="C161" s="278"/>
      <c r="D161" s="278">
        <f>K28</f>
        <v>8109.2550000000001</v>
      </c>
      <c r="J161" s="243">
        <f>J45</f>
        <v>0</v>
      </c>
      <c r="K161" s="243">
        <f>K45</f>
        <v>0</v>
      </c>
    </row>
    <row r="162" spans="1:11" x14ac:dyDescent="0.3">
      <c r="A162" s="106" t="s">
        <v>200</v>
      </c>
      <c r="C162" s="278"/>
      <c r="D162" s="278">
        <f>K45</f>
        <v>0</v>
      </c>
      <c r="J162" s="278">
        <f>J89</f>
        <v>0</v>
      </c>
      <c r="K162" s="278">
        <f>K89</f>
        <v>0</v>
      </c>
    </row>
    <row r="163" spans="1:11" x14ac:dyDescent="0.3">
      <c r="A163" s="106" t="s">
        <v>201</v>
      </c>
      <c r="C163" s="278"/>
      <c r="D163" s="278">
        <f>K89</f>
        <v>0</v>
      </c>
      <c r="J163" s="278">
        <f>J155</f>
        <v>800</v>
      </c>
      <c r="K163" s="278">
        <f>K155</f>
        <v>314.15999999999997</v>
      </c>
    </row>
    <row r="164" spans="1:11" x14ac:dyDescent="0.3">
      <c r="A164" s="106" t="s">
        <v>202</v>
      </c>
      <c r="C164" s="278"/>
      <c r="D164" s="279">
        <f>K155</f>
        <v>314.15999999999997</v>
      </c>
      <c r="E164" s="278"/>
      <c r="J164" s="278">
        <f>SUM(J159:J163)</f>
        <v>21450</v>
      </c>
      <c r="K164" s="278">
        <f>SUM(K159:K163)</f>
        <v>8423.4150000000009</v>
      </c>
    </row>
    <row r="165" spans="1:11" x14ac:dyDescent="0.3">
      <c r="A165" s="106" t="s">
        <v>203</v>
      </c>
      <c r="C165" s="278"/>
      <c r="D165" s="278">
        <f>SUM(D160:D164)</f>
        <v>8423.4150000000009</v>
      </c>
    </row>
  </sheetData>
  <mergeCells count="22">
    <mergeCell ref="B110:E110"/>
    <mergeCell ref="F110:I110"/>
    <mergeCell ref="D127:F127"/>
    <mergeCell ref="G127:I127"/>
    <mergeCell ref="H61:I61"/>
    <mergeCell ref="H68:I68"/>
    <mergeCell ref="H75:I75"/>
    <mergeCell ref="H82:I82"/>
    <mergeCell ref="B93:E93"/>
    <mergeCell ref="F93:I93"/>
    <mergeCell ref="A19:C19"/>
    <mergeCell ref="A29:I29"/>
    <mergeCell ref="H31:I31"/>
    <mergeCell ref="H38:I38"/>
    <mergeCell ref="H47:I47"/>
    <mergeCell ref="H54:I54"/>
    <mergeCell ref="A1:K1"/>
    <mergeCell ref="A2:K2"/>
    <mergeCell ref="H4:I4"/>
    <mergeCell ref="D8:F8"/>
    <mergeCell ref="G8:I8"/>
    <mergeCell ref="A9:C9"/>
  </mergeCells>
  <dataValidations count="1">
    <dataValidation type="list" allowBlank="1" showInputMessage="1" showErrorMessage="1" sqref="H68 H61 E61 H54 E38 E47 H47 H31 E31 H38 E75 H75 H82">
      <formula1>$O$48:$P$48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Pantalla1</vt:lpstr>
      <vt:lpstr>Pantalla2</vt:lpstr>
      <vt:lpstr>Pantalla3</vt:lpstr>
      <vt:lpstr>Pantalla 4</vt:lpstr>
      <vt:lpstr>Pantalla 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2013-03-07T22:34:13Z</dcterms:modified>
</cp:coreProperties>
</file>