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mbounthavong/Library/CloudStorage/Dropbox/UCSD Folder/Courses/SPPS 209/2025 - Spring Quarter/Decision tree example/"/>
    </mc:Choice>
  </mc:AlternateContent>
  <xr:revisionPtr revIDLastSave="0" documentId="13_ncr:1_{BB2A41D0-9FDE-C044-8B31-B93C1D5E8C16}" xr6:coauthVersionLast="47" xr6:coauthVersionMax="47" xr10:uidLastSave="{00000000-0000-0000-0000-000000000000}"/>
  <bookViews>
    <workbookView xWindow="0" yWindow="1480" windowWidth="30240" windowHeight="17560" tabRatio="661" xr2:uid="{00000000-000D-0000-FFFF-FFFF00000000}"/>
  </bookViews>
  <sheets>
    <sheet name="Introduction" sheetId="1" r:id="rId1"/>
    <sheet name="Decision Tree 1" sheetId="3" r:id="rId2"/>
    <sheet name="2 - Cost-effectiveness plane" sheetId="4" r:id="rId3"/>
    <sheet name="2 - One-way SA" sheetId="6" r:id="rId4"/>
    <sheet name="2 - Tornado diagram"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6" i="5" l="1"/>
  <c r="K64" i="5"/>
  <c r="F66" i="5"/>
  <c r="F64" i="5"/>
  <c r="F68" i="5"/>
  <c r="F70" i="5"/>
  <c r="F67" i="5"/>
  <c r="F65" i="5"/>
  <c r="F63" i="5"/>
  <c r="F62" i="5"/>
  <c r="F69" i="5"/>
  <c r="F61" i="5"/>
  <c r="K68" i="5"/>
  <c r="K70" i="5"/>
  <c r="K67" i="5"/>
  <c r="K65" i="5"/>
  <c r="K63" i="5"/>
  <c r="K62" i="5"/>
  <c r="K69" i="5"/>
  <c r="K61" i="5"/>
  <c r="H45" i="3"/>
  <c r="K32" i="5"/>
  <c r="F37" i="5"/>
  <c r="F36" i="5"/>
  <c r="F35" i="5"/>
  <c r="F34" i="5"/>
  <c r="F33" i="5"/>
  <c r="F32" i="5"/>
  <c r="F31" i="5"/>
  <c r="F30" i="5"/>
  <c r="K37" i="5"/>
  <c r="K36" i="5"/>
  <c r="K35" i="5"/>
  <c r="K34" i="5"/>
  <c r="K33" i="5"/>
  <c r="K31" i="5"/>
  <c r="K30" i="5"/>
  <c r="K12" i="5"/>
  <c r="K13" i="5"/>
  <c r="F12" i="5"/>
  <c r="F13" i="5"/>
  <c r="K14" i="5"/>
  <c r="K17" i="5"/>
  <c r="K18" i="5"/>
  <c r="K19" i="5"/>
  <c r="K21" i="5"/>
  <c r="K15" i="5"/>
  <c r="K20" i="5"/>
  <c r="K16" i="5"/>
  <c r="H50" i="3"/>
  <c r="H48" i="3"/>
  <c r="H43" i="3"/>
  <c r="T42" i="3" s="1"/>
  <c r="F20" i="5"/>
  <c r="F15" i="5"/>
  <c r="F21" i="5"/>
  <c r="F19" i="5"/>
  <c r="F18" i="5"/>
  <c r="F17" i="5"/>
  <c r="F14" i="5"/>
  <c r="F16" i="5"/>
  <c r="T50" i="3" l="1"/>
  <c r="T49" i="3"/>
  <c r="W49" i="3" s="1"/>
  <c r="T48" i="3"/>
  <c r="W48" i="3" s="1"/>
  <c r="T47" i="3"/>
  <c r="T44" i="3"/>
  <c r="T43" i="3"/>
  <c r="W42" i="3"/>
  <c r="T45" i="3"/>
  <c r="W45" i="3" s="1"/>
  <c r="S50" i="3"/>
  <c r="S49" i="3"/>
  <c r="S48" i="3"/>
  <c r="S47" i="3"/>
  <c r="S45" i="3"/>
  <c r="S44" i="3"/>
  <c r="S43" i="3"/>
  <c r="S42" i="3"/>
  <c r="U50" i="3" l="1"/>
  <c r="U47" i="3"/>
  <c r="U43" i="3"/>
  <c r="U44" i="3"/>
  <c r="U49" i="3"/>
  <c r="W50" i="3"/>
  <c r="U48" i="3"/>
  <c r="W47" i="3"/>
  <c r="W43" i="3"/>
  <c r="W44" i="3"/>
  <c r="U42" i="3"/>
  <c r="U45" i="3"/>
  <c r="S57" i="3" l="1"/>
  <c r="T57" i="3"/>
  <c r="T56" i="3"/>
  <c r="S56" i="3"/>
  <c r="K13" i="6" l="1"/>
  <c r="M13" i="6" s="1"/>
  <c r="K14" i="6"/>
  <c r="M14" i="6" s="1"/>
  <c r="K15" i="6"/>
  <c r="M15" i="6" s="1"/>
  <c r="K16" i="6"/>
  <c r="M16" i="6" s="1"/>
  <c r="K17" i="6"/>
  <c r="M17" i="6" s="1"/>
  <c r="K18" i="6"/>
  <c r="M18" i="6" s="1"/>
  <c r="K19" i="6"/>
  <c r="M19" i="6" s="1"/>
  <c r="K20" i="6"/>
  <c r="M20" i="6" s="1"/>
  <c r="K21" i="6"/>
  <c r="M21" i="6" s="1"/>
  <c r="K22" i="6"/>
  <c r="M22" i="6" s="1"/>
  <c r="K12" i="6"/>
  <c r="M12" i="6" s="1"/>
  <c r="U56" i="3"/>
  <c r="W56" i="3"/>
  <c r="Y56" i="3" l="1"/>
</calcChain>
</file>

<file path=xl/sharedStrings.xml><?xml version="1.0" encoding="utf-8"?>
<sst xmlns="http://schemas.openxmlformats.org/spreadsheetml/2006/main" count="155" uniqueCount="83">
  <si>
    <t>Value</t>
  </si>
  <si>
    <t>Probabilities</t>
  </si>
  <si>
    <t>Costs</t>
  </si>
  <si>
    <t>Decision paths</t>
  </si>
  <si>
    <t>Expected costs</t>
  </si>
  <si>
    <t>Total Costs</t>
  </si>
  <si>
    <t>Expected probabilities</t>
  </si>
  <si>
    <t>Total costs</t>
  </si>
  <si>
    <t>Disease</t>
  </si>
  <si>
    <t>Treatment A</t>
  </si>
  <si>
    <t>Treatment B</t>
  </si>
  <si>
    <t>No adverse reaction</t>
  </si>
  <si>
    <t>Adverse research</t>
  </si>
  <si>
    <t>Cured</t>
  </si>
  <si>
    <t>Not cured</t>
  </si>
  <si>
    <t>Table A. Parameters of a decision model.</t>
  </si>
  <si>
    <t>Adverse reaction</t>
  </si>
  <si>
    <t>No Adverse reaction</t>
  </si>
  <si>
    <t>Not cured -- Additional treatment</t>
  </si>
  <si>
    <t>Table B. Expected costs and probabilities for decision paths</t>
  </si>
  <si>
    <t>No adverse reactions -&gt; Cured</t>
  </si>
  <si>
    <t>No adverse reactions -&gt; Not cured</t>
  </si>
  <si>
    <t>Adverse reactions -&gt; Cured</t>
  </si>
  <si>
    <t>Adverse reactions -&gt; Not cured</t>
  </si>
  <si>
    <t>Expected life years</t>
  </si>
  <si>
    <t>Life Years</t>
  </si>
  <si>
    <t>Cured (Years)</t>
  </si>
  <si>
    <t>Not cured (Years)</t>
  </si>
  <si>
    <t>Table C. Costs, Life years, and Incremental Cost-Effectiveness Ratio.</t>
  </si>
  <si>
    <t>Strategy</t>
  </si>
  <si>
    <t>Total Life Years</t>
  </si>
  <si>
    <t>Incremental Costs</t>
  </si>
  <si>
    <t>Incremental Life Years</t>
  </si>
  <si>
    <t>ICER</t>
  </si>
  <si>
    <t>Decision Tree 1</t>
  </si>
  <si>
    <t>Base-case input</t>
  </si>
  <si>
    <t>Low input</t>
  </si>
  <si>
    <t>High imput</t>
  </si>
  <si>
    <t>Spread</t>
  </si>
  <si>
    <t>Parameter</t>
  </si>
  <si>
    <t>Probability of adverse reaction for Treatment A</t>
  </si>
  <si>
    <t>Probability of cure for Treatment A</t>
  </si>
  <si>
    <t>Probability of adverse reaction for Treatment B</t>
  </si>
  <si>
    <t>Probability of cure for Treatment B</t>
  </si>
  <si>
    <t>Cost of Treament A</t>
  </si>
  <si>
    <t>Cost of adverse reaction</t>
  </si>
  <si>
    <t>Cost of additional treatment (uncured)</t>
  </si>
  <si>
    <t>Low result (ICER)</t>
  </si>
  <si>
    <t>High result (ICER)</t>
  </si>
  <si>
    <t>https://mbounthavong.com/blog/2018/5/26/communicating-data-effectively-with-data-visualizations-tornado-diagram?rq=tornado</t>
  </si>
  <si>
    <t>Life years gained when not cured</t>
  </si>
  <si>
    <t>Life years gained when cured</t>
  </si>
  <si>
    <t>Probability of Cure for Treatment A</t>
  </si>
  <si>
    <t xml:space="preserve">Table A. One-way sensitivity analysis of probability of cure for Treatment A. </t>
  </si>
  <si>
    <t>X-axis</t>
  </si>
  <si>
    <t>Y-axis (Incremental costs)</t>
  </si>
  <si>
    <t>Y-axis (Total Costs - Tx A)</t>
  </si>
  <si>
    <t>Y-axis (Total Costs - Tx B)</t>
  </si>
  <si>
    <t>A tutorial on creating tornado diagrams is located at the following blog:</t>
  </si>
  <si>
    <t>Table A2. Parameters for a tornando diagram (one-way sensitivity anlyses results).</t>
  </si>
  <si>
    <t>Table A1. Parameters for a tornando diagram (one-way sensitivity anlyses results).</t>
  </si>
  <si>
    <t>One-way Sensitivity Analysis - Evaluating the impact of probability of cured for Treatment on its total costs</t>
  </si>
  <si>
    <t>Tornado diagram - Comparing model parameters impact on ICER</t>
  </si>
  <si>
    <t>Introduction - Decision Tree Models</t>
  </si>
  <si>
    <t>Cost of Treatment B</t>
  </si>
  <si>
    <t>Example 1 - Comparing total costs and LYs between two treatment strategies</t>
  </si>
  <si>
    <t>Table A3. Parameters for a tornando diagram (one-way sensitivity anlyses results).</t>
  </si>
  <si>
    <t>Low result (Inc Costs)</t>
  </si>
  <si>
    <t>High result (Incr Costs)</t>
  </si>
  <si>
    <t>Low</t>
  </si>
  <si>
    <t>High</t>
  </si>
  <si>
    <t>Legend</t>
  </si>
  <si>
    <t>P2 = 0.20</t>
  </si>
  <si>
    <t>P1 = 0.80</t>
  </si>
  <si>
    <t>P3 = 0.90</t>
  </si>
  <si>
    <t>P4 = 0.10</t>
  </si>
  <si>
    <t>P5 = 0.90</t>
  </si>
  <si>
    <t>P6 = 0.10</t>
  </si>
  <si>
    <t>eP1 = 0.72</t>
  </si>
  <si>
    <t>eP2 = 0.08</t>
  </si>
  <si>
    <t>eP3 = 0.18</t>
  </si>
  <si>
    <t>eP4 = 0.02</t>
  </si>
  <si>
    <t>eP_total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</si>
</sst>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15">
    <font>
      <sz val="11"/>
      <color theme="1"/>
      <name val="Calibri"/>
      <family val="2"/>
      <scheme val="minor"/>
    </font>
    <font>
      <sz val="11"/>
      <color theme="1"/>
      <name val="Arial"/>
      <family val="2"/>
    </font>
    <font>
      <u/>
      <sz val="11"/>
      <color theme="10"/>
      <name val="Calibri"/>
      <family val="2"/>
      <scheme val="minor"/>
    </font>
    <font>
      <b/>
      <sz val="24"/>
      <color rgb="FFFFFF00"/>
      <name val="Arial Nova"/>
      <family val="2"/>
    </font>
    <font>
      <sz val="11"/>
      <color theme="1"/>
      <name val="Arial Nova"/>
      <family val="2"/>
    </font>
    <font>
      <sz val="11"/>
      <color rgb="FFFFFF00"/>
      <name val="Arial Nova"/>
      <family val="2"/>
    </font>
    <font>
      <b/>
      <sz val="11"/>
      <color rgb="FFFFFF00"/>
      <name val="Arial Nova"/>
      <family val="2"/>
    </font>
    <font>
      <b/>
      <sz val="11"/>
      <color theme="1"/>
      <name val="Arial Nova"/>
      <family val="2"/>
    </font>
    <font>
      <sz val="12"/>
      <color theme="1"/>
      <name val="Arial Nova"/>
      <family val="2"/>
    </font>
    <font>
      <u/>
      <sz val="12"/>
      <color theme="10"/>
      <name val="Arial Nova"/>
      <family val="2"/>
    </font>
    <font>
      <sz val="11"/>
      <color theme="0"/>
      <name val="Arial Nova"/>
      <family val="2"/>
    </font>
    <font>
      <b/>
      <sz val="12"/>
      <color rgb="FFFFFF00"/>
      <name val="Arial Nova"/>
      <family val="2"/>
    </font>
    <font>
      <b/>
      <sz val="12"/>
      <color theme="1"/>
      <name val="Arial Nova"/>
      <family val="2"/>
    </font>
    <font>
      <sz val="12"/>
      <color rgb="FFFFFF00"/>
      <name val="Arial Nova"/>
      <family val="2"/>
    </font>
    <font>
      <u/>
      <sz val="12"/>
      <color rgb="FFFFFF00"/>
      <name val="Arial Nova"/>
      <family val="2"/>
    </font>
  </fonts>
  <fills count="7">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rgb="FFEBF199"/>
        <bgColor indexed="64"/>
      </patternFill>
    </fill>
    <fill>
      <patternFill patternType="solid">
        <fgColor theme="8" tint="0.39997558519241921"/>
        <bgColor indexed="64"/>
      </patternFill>
    </fill>
    <fill>
      <patternFill patternType="solid">
        <fgColor theme="8" tint="-0.249977111117893"/>
        <bgColor indexed="64"/>
      </patternFill>
    </fill>
  </fills>
  <borders count="8">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rgb="FFFFFF00"/>
      </bottom>
      <diagonal/>
    </border>
    <border>
      <left/>
      <right/>
      <top style="thin">
        <color rgb="FFFFFF00"/>
      </top>
      <bottom style="thin">
        <color rgb="FFFFFF00"/>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1" fillId="3" borderId="0" xfId="0" applyFont="1" applyFill="1"/>
    <xf numFmtId="0" fontId="1" fillId="2" borderId="0" xfId="0" applyFont="1" applyFill="1"/>
    <xf numFmtId="0" fontId="3" fillId="3" borderId="0" xfId="0" applyFont="1" applyFill="1"/>
    <xf numFmtId="0" fontId="4" fillId="2" borderId="0" xfId="0" applyFont="1" applyFill="1"/>
    <xf numFmtId="0" fontId="3"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4" fillId="2" borderId="7" xfId="0" applyFont="1" applyFill="1" applyBorder="1" applyAlignment="1">
      <alignment vertical="center"/>
    </xf>
    <xf numFmtId="0" fontId="4" fillId="2" borderId="3" xfId="0" applyFont="1" applyFill="1" applyBorder="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vertical="center"/>
    </xf>
    <xf numFmtId="0" fontId="5" fillId="3" borderId="0" xfId="0" applyFont="1" applyFill="1" applyAlignment="1">
      <alignment vertical="center"/>
    </xf>
    <xf numFmtId="0" fontId="6" fillId="3" borderId="5" xfId="0" applyFont="1" applyFill="1" applyBorder="1" applyAlignment="1">
      <alignment vertical="center"/>
    </xf>
    <xf numFmtId="0" fontId="4" fillId="3" borderId="5" xfId="0" applyFont="1" applyFill="1" applyBorder="1" applyAlignment="1">
      <alignment vertical="center"/>
    </xf>
    <xf numFmtId="0" fontId="6" fillId="3" borderId="6" xfId="0" applyFont="1" applyFill="1" applyBorder="1" applyAlignment="1">
      <alignment vertical="center"/>
    </xf>
    <xf numFmtId="0" fontId="6" fillId="3" borderId="6" xfId="0" applyFont="1" applyFill="1" applyBorder="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vertical="center"/>
    </xf>
    <xf numFmtId="8" fontId="4" fillId="4" borderId="0" xfId="0" applyNumberFormat="1" applyFont="1" applyFill="1" applyAlignment="1">
      <alignment horizontal="center" vertical="center"/>
    </xf>
    <xf numFmtId="0" fontId="5" fillId="3" borderId="5" xfId="0" applyFont="1" applyFill="1" applyBorder="1" applyAlignment="1">
      <alignment vertical="center"/>
    </xf>
    <xf numFmtId="0" fontId="7" fillId="3" borderId="5" xfId="0" applyFont="1" applyFill="1" applyBorder="1" applyAlignment="1">
      <alignment vertical="center"/>
    </xf>
    <xf numFmtId="0" fontId="7" fillId="3" borderId="5" xfId="0" applyFont="1" applyFill="1" applyBorder="1" applyAlignment="1">
      <alignment horizontal="center" vertical="center"/>
    </xf>
    <xf numFmtId="165" fontId="4" fillId="4"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vertical="center"/>
    </xf>
    <xf numFmtId="0" fontId="8" fillId="2" borderId="0" xfId="0" applyFont="1" applyFill="1" applyAlignment="1">
      <alignment horizontal="center" vertical="center"/>
    </xf>
    <xf numFmtId="0" fontId="9" fillId="2" borderId="0" xfId="1" applyFont="1" applyFill="1" applyAlignment="1">
      <alignment vertical="center"/>
    </xf>
    <xf numFmtId="0" fontId="10" fillId="6" borderId="0" xfId="0" applyFont="1" applyFill="1" applyAlignment="1">
      <alignment vertical="center"/>
    </xf>
    <xf numFmtId="0" fontId="10" fillId="5" borderId="0" xfId="0" applyFont="1" applyFill="1" applyAlignment="1">
      <alignment vertical="center"/>
    </xf>
    <xf numFmtId="0" fontId="11" fillId="3" borderId="5" xfId="0" applyFont="1" applyFill="1" applyBorder="1" applyAlignment="1">
      <alignment vertical="center"/>
    </xf>
    <xf numFmtId="0" fontId="12" fillId="3" borderId="5" xfId="0" applyFont="1" applyFill="1" applyBorder="1" applyAlignment="1">
      <alignment horizontal="center" vertical="center"/>
    </xf>
    <xf numFmtId="0" fontId="11" fillId="3" borderId="6" xfId="0" applyFont="1" applyFill="1" applyBorder="1" applyAlignment="1">
      <alignment vertical="center"/>
    </xf>
    <xf numFmtId="0" fontId="11" fillId="3" borderId="6" xfId="0" applyFont="1" applyFill="1" applyBorder="1" applyAlignment="1">
      <alignment horizontal="center" vertical="center"/>
    </xf>
    <xf numFmtId="0" fontId="13" fillId="3" borderId="0" xfId="0" applyFont="1" applyFill="1" applyAlignment="1">
      <alignment vertical="center"/>
    </xf>
    <xf numFmtId="0" fontId="8" fillId="4" borderId="0" xfId="0" applyFont="1" applyFill="1" applyAlignment="1">
      <alignment horizontal="center" vertical="center"/>
    </xf>
    <xf numFmtId="6" fontId="8" fillId="4" borderId="0" xfId="0" applyNumberFormat="1" applyFont="1" applyFill="1" applyAlignment="1">
      <alignment horizontal="center" vertical="center"/>
    </xf>
    <xf numFmtId="164" fontId="8" fillId="4" borderId="0" xfId="0" applyNumberFormat="1" applyFont="1" applyFill="1" applyAlignment="1">
      <alignment horizontal="center" vertical="center"/>
    </xf>
    <xf numFmtId="0" fontId="13" fillId="3" borderId="5" xfId="0" applyFont="1" applyFill="1" applyBorder="1" applyAlignment="1">
      <alignment vertical="center"/>
    </xf>
    <xf numFmtId="6" fontId="8" fillId="4" borderId="5" xfId="0" applyNumberFormat="1" applyFont="1" applyFill="1" applyBorder="1" applyAlignment="1">
      <alignment horizontal="center" vertical="center"/>
    </xf>
    <xf numFmtId="164" fontId="8" fillId="4" borderId="5"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11" fillId="3" borderId="0" xfId="0" applyFont="1" applyFill="1" applyAlignment="1">
      <alignment vertical="center"/>
    </xf>
    <xf numFmtId="0" fontId="12" fillId="3" borderId="0" xfId="0" applyFont="1" applyFill="1" applyAlignment="1">
      <alignment horizontal="center" vertical="center"/>
    </xf>
    <xf numFmtId="0" fontId="14" fillId="3" borderId="0" xfId="0" applyFont="1" applyFill="1" applyAlignment="1">
      <alignment vertical="center"/>
    </xf>
    <xf numFmtId="0" fontId="8" fillId="3" borderId="0" xfId="0" applyFont="1" applyFill="1" applyAlignment="1">
      <alignment vertical="center"/>
    </xf>
    <xf numFmtId="0" fontId="8" fillId="4" borderId="0" xfId="0" applyFont="1" applyFill="1" applyAlignment="1">
      <alignment vertical="center"/>
    </xf>
    <xf numFmtId="0" fontId="8" fillId="4" borderId="0" xfId="0" applyFont="1" applyFill="1" applyAlignment="1">
      <alignment horizontal="right" vertical="center"/>
    </xf>
    <xf numFmtId="0" fontId="8" fillId="4" borderId="5" xfId="0" applyFont="1" applyFill="1" applyBorder="1" applyAlignment="1">
      <alignment vertical="center"/>
    </xf>
    <xf numFmtId="0" fontId="8" fillId="3" borderId="5" xfId="0" applyFont="1" applyFill="1" applyBorder="1" applyAlignment="1">
      <alignment vertical="center"/>
    </xf>
    <xf numFmtId="0" fontId="11"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0" xfId="0" applyFont="1" applyFill="1" applyAlignment="1">
      <alignment horizontal="center" vertical="center"/>
    </xf>
    <xf numFmtId="0" fontId="13" fillId="3" borderId="0" xfId="0" applyFont="1" applyFill="1" applyAlignment="1">
      <alignment horizontal="center" vertical="center"/>
    </xf>
    <xf numFmtId="8" fontId="8" fillId="4" borderId="0" xfId="0" applyNumberFormat="1" applyFont="1" applyFill="1" applyAlignment="1">
      <alignment horizontal="center" vertical="center"/>
    </xf>
    <xf numFmtId="0" fontId="13" fillId="4" borderId="0" xfId="0" applyFont="1" applyFill="1" applyAlignment="1">
      <alignment horizontal="center" vertical="center"/>
    </xf>
    <xf numFmtId="8" fontId="8" fillId="4" borderId="5" xfId="0" applyNumberFormat="1" applyFont="1" applyFill="1" applyBorder="1" applyAlignment="1">
      <alignment horizontal="center" vertical="center"/>
    </xf>
    <xf numFmtId="0" fontId="13" fillId="4" borderId="5" xfId="0" applyFont="1" applyFill="1" applyBorder="1" applyAlignment="1">
      <alignment horizontal="center" vertical="center"/>
    </xf>
    <xf numFmtId="8" fontId="8" fillId="4" borderId="0" xfId="0" applyNumberFormat="1" applyFont="1" applyFill="1" applyAlignment="1">
      <alignment vertical="center"/>
    </xf>
    <xf numFmtId="8" fontId="8" fillId="4" borderId="5" xfId="0" applyNumberFormat="1" applyFont="1" applyFill="1" applyBorder="1" applyAlignment="1">
      <alignment vertical="center"/>
    </xf>
    <xf numFmtId="2" fontId="8" fillId="4" borderId="0" xfId="0" applyNumberFormat="1" applyFont="1" applyFill="1" applyAlignment="1">
      <alignment horizontal="center" vertical="center"/>
    </xf>
    <xf numFmtId="2" fontId="4" fillId="3" borderId="0" xfId="0" applyNumberFormat="1" applyFont="1" applyFill="1" applyAlignment="1">
      <alignment horizontal="center" vertical="center"/>
    </xf>
    <xf numFmtId="164" fontId="8" fillId="4" borderId="0" xfId="0" applyNumberFormat="1" applyFont="1" applyFill="1" applyAlignment="1">
      <alignment vertical="center"/>
    </xf>
    <xf numFmtId="164" fontId="5" fillId="3" borderId="0" xfId="0" applyNumberFormat="1" applyFont="1" applyFill="1" applyAlignment="1">
      <alignment vertical="center"/>
    </xf>
    <xf numFmtId="164" fontId="4" fillId="3" borderId="0" xfId="0" applyNumberFormat="1" applyFont="1" applyFill="1" applyAlignment="1">
      <alignment horizontal="center" vertical="center"/>
    </xf>
    <xf numFmtId="164" fontId="8" fillId="4" borderId="5" xfId="0" applyNumberFormat="1" applyFont="1" applyFill="1" applyBorder="1" applyAlignment="1">
      <alignment vertical="center"/>
    </xf>
    <xf numFmtId="164" fontId="4" fillId="3" borderId="5" xfId="0" applyNumberFormat="1" applyFont="1" applyFill="1" applyBorder="1" applyAlignment="1">
      <alignment vertical="center"/>
    </xf>
    <xf numFmtId="164" fontId="4" fillId="3" borderId="5"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BF199"/>
      <color rgb="FFDFE9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solidFill>
                  <a:schemeClr val="tx1">
                    <a:lumMod val="65000"/>
                    <a:lumOff val="35000"/>
                  </a:schemeClr>
                </a:solidFill>
                <a:latin typeface="Arial" panose="020B0604020202020204" pitchFamily="34" charset="0"/>
                <a:cs typeface="Arial" panose="020B0604020202020204" pitchFamily="34" charset="0"/>
              </a:rPr>
              <a:t>Cost-Effectiveness Plane</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ICER (TxA vs TxB)</c:v>
          </c:tx>
          <c:spPr>
            <a:ln w="25400" cap="rnd">
              <a:noFill/>
              <a:round/>
            </a:ln>
            <a:effectLst/>
          </c:spPr>
          <c:marker>
            <c:symbol val="circle"/>
            <c:size val="11"/>
            <c:spPr>
              <a:solidFill>
                <a:schemeClr val="accent5">
                  <a:lumMod val="60000"/>
                  <a:lumOff val="40000"/>
                </a:schemeClr>
              </a:solidFill>
              <a:ln w="9525">
                <a:solidFill>
                  <a:schemeClr val="accent5">
                    <a:lumMod val="50000"/>
                  </a:schemeClr>
                </a:solidFill>
              </a:ln>
              <a:effectLst/>
            </c:spPr>
          </c:marker>
          <c:xVal>
            <c:numRef>
              <c:f>'Decision Tree 1'!$W$56</c:f>
              <c:numCache>
                <c:formatCode>General</c:formatCode>
                <c:ptCount val="1"/>
                <c:pt idx="0">
                  <c:v>1.0000000000000036</c:v>
                </c:pt>
              </c:numCache>
            </c:numRef>
          </c:xVal>
          <c:yVal>
            <c:numRef>
              <c:f>'Decision Tree 1'!$U$56</c:f>
              <c:numCache>
                <c:formatCode>"$"#,##0.00_);[Red]\("$"#,##0.00\)</c:formatCode>
                <c:ptCount val="1"/>
                <c:pt idx="0">
                  <c:v>-44.999999999999972</c:v>
                </c:pt>
              </c:numCache>
            </c:numRef>
          </c:yVal>
          <c:smooth val="0"/>
          <c:extLst>
            <c:ext xmlns:c16="http://schemas.microsoft.com/office/drawing/2014/chart" uri="{C3380CC4-5D6E-409C-BE32-E72D297353CC}">
              <c16:uniqueId val="{00000000-138E-495F-91D1-7623414ED59B}"/>
            </c:ext>
          </c:extLst>
        </c:ser>
        <c:dLbls>
          <c:showLegendKey val="0"/>
          <c:showVal val="0"/>
          <c:showCatName val="0"/>
          <c:showSerName val="0"/>
          <c:showPercent val="0"/>
          <c:showBubbleSize val="0"/>
        </c:dLbls>
        <c:axId val="2141219088"/>
        <c:axId val="184425664"/>
      </c:scatterChart>
      <c:valAx>
        <c:axId val="21412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a:solidFill>
                      <a:schemeClr val="tx1">
                        <a:lumMod val="65000"/>
                        <a:lumOff val="35000"/>
                      </a:schemeClr>
                    </a:solidFill>
                    <a:latin typeface="Arial" panose="020B0604020202020204" pitchFamily="34" charset="0"/>
                    <a:cs typeface="Arial" panose="020B0604020202020204" pitchFamily="34" charset="0"/>
                  </a:rPr>
                  <a:t>Incremental Life Years (Treatment A - Treatment 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4425664"/>
        <c:crosses val="autoZero"/>
        <c:crossBetween val="midCat"/>
      </c:valAx>
      <c:valAx>
        <c:axId val="184425664"/>
        <c:scaling>
          <c:orientation val="minMax"/>
          <c:max val="2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Arial" panose="020B0604020202020204" pitchFamily="34" charset="0"/>
                    <a:cs typeface="Arial" panose="020B0604020202020204" pitchFamily="34" charset="0"/>
                  </a:rPr>
                  <a:t>Incremental</a:t>
                </a:r>
                <a:r>
                  <a:rPr lang="en-US" sz="1800" baseline="0">
                    <a:solidFill>
                      <a:schemeClr val="tx1">
                        <a:lumMod val="65000"/>
                        <a:lumOff val="35000"/>
                      </a:schemeClr>
                    </a:solidFill>
                    <a:latin typeface="Arial" panose="020B0604020202020204" pitchFamily="34" charset="0"/>
                    <a:cs typeface="Arial" panose="020B0604020202020204" pitchFamily="34" charset="0"/>
                  </a:rPr>
                  <a:t> Costs (Treatment A - Treatment B)</a:t>
                </a:r>
                <a:endParaRPr lang="en-US" sz="1800">
                  <a:solidFill>
                    <a:schemeClr val="tx1">
                      <a:lumMod val="65000"/>
                      <a:lumOff val="35000"/>
                    </a:schemeClr>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121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One-way sensitivity analysis (Total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'2 - One-way SA'!$I$11</c:f>
              <c:strCache>
                <c:ptCount val="1"/>
                <c:pt idx="0">
                  <c:v>Y-axis (Total Costs - Tx A)</c:v>
                </c:pt>
              </c:strCache>
            </c:strRef>
          </c:tx>
          <c:spPr>
            <a:ln w="19050"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xVal>
            <c:numRef>
              <c:f>'2 - One-way SA'!$G$12:$G$22</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'2 - One-way SA'!$I$12:$I$22</c:f>
              <c:numCache>
                <c:formatCode>"$"#,##0.00</c:formatCode>
                <c:ptCount val="11"/>
                <c:pt idx="0">
                  <c:v>350</c:v>
                </c:pt>
                <c:pt idx="1">
                  <c:v>335.00000000000006</c:v>
                </c:pt>
                <c:pt idx="2">
                  <c:v>320.00000000000006</c:v>
                </c:pt>
                <c:pt idx="3">
                  <c:v>304.99999999999994</c:v>
                </c:pt>
                <c:pt idx="4">
                  <c:v>290</c:v>
                </c:pt>
                <c:pt idx="5">
                  <c:v>275</c:v>
                </c:pt>
                <c:pt idx="6">
                  <c:v>260</c:v>
                </c:pt>
                <c:pt idx="7">
                  <c:v>245</c:v>
                </c:pt>
                <c:pt idx="8">
                  <c:v>230</c:v>
                </c:pt>
                <c:pt idx="9">
                  <c:v>215.00000000000003</c:v>
                </c:pt>
                <c:pt idx="10">
                  <c:v>200</c:v>
                </c:pt>
              </c:numCache>
            </c:numRef>
          </c:yVal>
          <c:smooth val="0"/>
          <c:extLst>
            <c:ext xmlns:c16="http://schemas.microsoft.com/office/drawing/2014/chart" uri="{C3380CC4-5D6E-409C-BE32-E72D297353CC}">
              <c16:uniqueId val="{00000000-9255-471D-BD2F-9486738C3609}"/>
            </c:ext>
          </c:extLst>
        </c:ser>
        <c:ser>
          <c:idx val="1"/>
          <c:order val="1"/>
          <c:tx>
            <c:strRef>
              <c:f>'2 - One-way SA'!$K$11</c:f>
              <c:strCache>
                <c:ptCount val="1"/>
                <c:pt idx="0">
                  <c:v>Y-axis (Total Costs - Tx B)</c:v>
                </c:pt>
              </c:strCache>
            </c:strRef>
          </c:tx>
          <c:spPr>
            <a:ln w="19050" cap="rnd">
              <a:solidFill>
                <a:srgbClr val="C00000"/>
              </a:solidFill>
              <a:round/>
            </a:ln>
            <a:effectLst/>
          </c:spPr>
          <c:marker>
            <c:symbol val="circle"/>
            <c:size val="5"/>
            <c:spPr>
              <a:solidFill>
                <a:srgbClr val="C00000"/>
              </a:solidFill>
              <a:ln w="9525">
                <a:solidFill>
                  <a:srgbClr val="C00000"/>
                </a:solidFill>
              </a:ln>
              <a:effectLst/>
            </c:spPr>
          </c:marker>
          <c:xVal>
            <c:numRef>
              <c:f>'2 - One-way SA'!$G$12:$G$22</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'2 - One-way SA'!$K$12:$K$22</c:f>
              <c:numCache>
                <c:formatCode>"$"#,##0.00_);[Red]\("$"#,##0.00\)</c:formatCode>
                <c:ptCount val="11"/>
                <c:pt idx="0">
                  <c:v>260</c:v>
                </c:pt>
                <c:pt idx="1">
                  <c:v>260</c:v>
                </c:pt>
                <c:pt idx="2">
                  <c:v>260</c:v>
                </c:pt>
                <c:pt idx="3">
                  <c:v>260</c:v>
                </c:pt>
                <c:pt idx="4">
                  <c:v>260</c:v>
                </c:pt>
                <c:pt idx="5">
                  <c:v>260</c:v>
                </c:pt>
                <c:pt idx="6">
                  <c:v>260</c:v>
                </c:pt>
                <c:pt idx="7">
                  <c:v>260</c:v>
                </c:pt>
                <c:pt idx="8">
                  <c:v>260</c:v>
                </c:pt>
                <c:pt idx="9">
                  <c:v>260</c:v>
                </c:pt>
                <c:pt idx="10">
                  <c:v>260</c:v>
                </c:pt>
              </c:numCache>
            </c:numRef>
          </c:yVal>
          <c:smooth val="0"/>
          <c:extLst>
            <c:ext xmlns:c16="http://schemas.microsoft.com/office/drawing/2014/chart" uri="{C3380CC4-5D6E-409C-BE32-E72D297353CC}">
              <c16:uniqueId val="{00000001-9255-471D-BD2F-9486738C3609}"/>
            </c:ext>
          </c:extLst>
        </c:ser>
        <c:dLbls>
          <c:showLegendKey val="0"/>
          <c:showVal val="0"/>
          <c:showCatName val="0"/>
          <c:showSerName val="0"/>
          <c:showPercent val="0"/>
          <c:showBubbleSize val="0"/>
        </c:dLbls>
        <c:axId val="1088263504"/>
        <c:axId val="1059696016"/>
      </c:scatterChart>
      <c:valAx>
        <c:axId val="1088263504"/>
        <c:scaling>
          <c:orientation val="minMax"/>
          <c:max val="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Probability of Cure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59696016"/>
        <c:crosses val="autoZero"/>
        <c:crossBetween val="midCat"/>
      </c:valAx>
      <c:valAx>
        <c:axId val="105969601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Total Costs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88263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65000"/>
              <a:lumOff val="3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4"/>
          <c:order val="0"/>
          <c:tx>
            <c:v>Low input</c:v>
          </c:tx>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diagram'!$I$12:$I$21</c:f>
              <c:numCache>
                <c:formatCode>General</c:formatCode>
                <c:ptCount val="10"/>
                <c:pt idx="0">
                  <c:v>-26.99999999999995</c:v>
                </c:pt>
                <c:pt idx="1">
                  <c:v>-314.99999999999523</c:v>
                </c:pt>
                <c:pt idx="2">
                  <c:v>-7.4999999999999716</c:v>
                </c:pt>
                <c:pt idx="3">
                  <c:v>-89.999999999999304</c:v>
                </c:pt>
                <c:pt idx="4">
                  <c:v>-70</c:v>
                </c:pt>
                <c:pt idx="5">
                  <c:v>-69.999999999999744</c:v>
                </c:pt>
                <c:pt idx="6">
                  <c:v>-24.999999999999854</c:v>
                </c:pt>
                <c:pt idx="7">
                  <c:v>-32.499999999999829</c:v>
                </c:pt>
                <c:pt idx="8">
                  <c:v>-35.999999999999872</c:v>
                </c:pt>
                <c:pt idx="9">
                  <c:v>-41.299999999999805</c:v>
                </c:pt>
              </c:numCache>
            </c:numRef>
          </c:val>
          <c:extLst>
            <c:ext xmlns:c16="http://schemas.microsoft.com/office/drawing/2014/chart" uri="{C3380CC4-5D6E-409C-BE32-E72D297353CC}">
              <c16:uniqueId val="{00000012-D889-4A9F-98C3-C646DAD32264}"/>
            </c:ext>
          </c:extLst>
        </c:ser>
        <c:ser>
          <c:idx val="5"/>
          <c:order val="1"/>
          <c:tx>
            <c:v>High input</c:v>
          </c:tx>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diagram'!$J$12:$J$21</c:f>
              <c:numCache>
                <c:formatCode>General</c:formatCode>
                <c:ptCount val="10"/>
                <c:pt idx="0">
                  <c:v>-314.99999999998431</c:v>
                </c:pt>
                <c:pt idx="1">
                  <c:v>-30</c:v>
                </c:pt>
                <c:pt idx="2">
                  <c:v>-82.499999999999673</c:v>
                </c:pt>
                <c:pt idx="3">
                  <c:v>-29.999999999999911</c:v>
                </c:pt>
                <c:pt idx="4">
                  <c:v>-20</c:v>
                </c:pt>
                <c:pt idx="5">
                  <c:v>-19.999999999999901</c:v>
                </c:pt>
                <c:pt idx="6">
                  <c:v>-64.999999999999744</c:v>
                </c:pt>
                <c:pt idx="7">
                  <c:v>-57.499999999999737</c:v>
                </c:pt>
                <c:pt idx="8">
                  <c:v>-59.99999999999968</c:v>
                </c:pt>
                <c:pt idx="9">
                  <c:v>-48.799999999999784</c:v>
                </c:pt>
              </c:numCache>
            </c:numRef>
          </c:val>
          <c:extLst>
            <c:ext xmlns:c16="http://schemas.microsoft.com/office/drawing/2014/chart" uri="{C3380CC4-5D6E-409C-BE32-E72D297353CC}">
              <c16:uniqueId val="{00000013-D889-4A9F-98C3-C646DAD32264}"/>
            </c:ext>
          </c:extLst>
        </c:ser>
        <c:ser>
          <c:idx val="6"/>
          <c:order val="2"/>
          <c:tx>
            <c:v>Low input</c:v>
          </c:tx>
          <c:spPr>
            <a:solidFill>
              <a:schemeClr val="accent1"/>
            </a:solidFill>
            <a:ln>
              <a:noFill/>
            </a:ln>
            <a:effectLst/>
          </c:spPr>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diagram'!$I$12:$I$21</c:f>
              <c:numCache>
                <c:formatCode>General</c:formatCode>
                <c:ptCount val="10"/>
                <c:pt idx="0">
                  <c:v>-26.99999999999995</c:v>
                </c:pt>
                <c:pt idx="1">
                  <c:v>-314.99999999999523</c:v>
                </c:pt>
                <c:pt idx="2">
                  <c:v>-7.4999999999999716</c:v>
                </c:pt>
                <c:pt idx="3">
                  <c:v>-89.999999999999304</c:v>
                </c:pt>
                <c:pt idx="4">
                  <c:v>-70</c:v>
                </c:pt>
                <c:pt idx="5">
                  <c:v>-69.999999999999744</c:v>
                </c:pt>
                <c:pt idx="6">
                  <c:v>-24.999999999999854</c:v>
                </c:pt>
                <c:pt idx="7">
                  <c:v>-32.499999999999829</c:v>
                </c:pt>
                <c:pt idx="8">
                  <c:v>-35.999999999999872</c:v>
                </c:pt>
                <c:pt idx="9">
                  <c:v>-41.299999999999805</c:v>
                </c:pt>
              </c:numCache>
            </c:numRef>
          </c:val>
          <c:extLst>
            <c:ext xmlns:c16="http://schemas.microsoft.com/office/drawing/2014/chart" uri="{C3380CC4-5D6E-409C-BE32-E72D297353CC}">
              <c16:uniqueId val="{00000014-D889-4A9F-98C3-C646DAD32264}"/>
            </c:ext>
          </c:extLst>
        </c:ser>
        <c:ser>
          <c:idx val="7"/>
          <c:order val="3"/>
          <c:tx>
            <c:v>High input</c:v>
          </c:tx>
          <c:spPr>
            <a:solidFill>
              <a:schemeClr val="accent2"/>
            </a:solidFill>
            <a:ln>
              <a:noFill/>
            </a:ln>
            <a:effectLst/>
          </c:spPr>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diagram'!$J$12:$J$21</c:f>
              <c:numCache>
                <c:formatCode>General</c:formatCode>
                <c:ptCount val="10"/>
                <c:pt idx="0">
                  <c:v>-314.99999999998431</c:v>
                </c:pt>
                <c:pt idx="1">
                  <c:v>-30</c:v>
                </c:pt>
                <c:pt idx="2">
                  <c:v>-82.499999999999673</c:v>
                </c:pt>
                <c:pt idx="3">
                  <c:v>-29.999999999999911</c:v>
                </c:pt>
                <c:pt idx="4">
                  <c:v>-20</c:v>
                </c:pt>
                <c:pt idx="5">
                  <c:v>-19.999999999999901</c:v>
                </c:pt>
                <c:pt idx="6">
                  <c:v>-64.999999999999744</c:v>
                </c:pt>
                <c:pt idx="7">
                  <c:v>-57.499999999999737</c:v>
                </c:pt>
                <c:pt idx="8">
                  <c:v>-59.99999999999968</c:v>
                </c:pt>
                <c:pt idx="9">
                  <c:v>-48.799999999999784</c:v>
                </c:pt>
              </c:numCache>
            </c:numRef>
          </c:val>
          <c:extLst>
            <c:ext xmlns:c16="http://schemas.microsoft.com/office/drawing/2014/chart" uri="{C3380CC4-5D6E-409C-BE32-E72D297353CC}">
              <c16:uniqueId val="{00000015-D889-4A9F-98C3-C646DAD32264}"/>
            </c:ext>
          </c:extLst>
        </c:ser>
        <c:ser>
          <c:idx val="2"/>
          <c:order val="4"/>
          <c:tx>
            <c:v>Low input</c:v>
          </c:tx>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diagram'!$I$12:$I$21</c:f>
              <c:numCache>
                <c:formatCode>General</c:formatCode>
                <c:ptCount val="10"/>
                <c:pt idx="0">
                  <c:v>-26.99999999999995</c:v>
                </c:pt>
                <c:pt idx="1">
                  <c:v>-314.99999999999523</c:v>
                </c:pt>
                <c:pt idx="2">
                  <c:v>-7.4999999999999716</c:v>
                </c:pt>
                <c:pt idx="3">
                  <c:v>-89.999999999999304</c:v>
                </c:pt>
                <c:pt idx="4">
                  <c:v>-70</c:v>
                </c:pt>
                <c:pt idx="5">
                  <c:v>-69.999999999999744</c:v>
                </c:pt>
                <c:pt idx="6">
                  <c:v>-24.999999999999854</c:v>
                </c:pt>
                <c:pt idx="7">
                  <c:v>-32.499999999999829</c:v>
                </c:pt>
                <c:pt idx="8">
                  <c:v>-35.999999999999872</c:v>
                </c:pt>
                <c:pt idx="9">
                  <c:v>-41.299999999999805</c:v>
                </c:pt>
              </c:numCache>
            </c:numRef>
          </c:val>
          <c:extLst>
            <c:ext xmlns:c16="http://schemas.microsoft.com/office/drawing/2014/chart" uri="{C3380CC4-5D6E-409C-BE32-E72D297353CC}">
              <c16:uniqueId val="{0000000B-D889-4A9F-98C3-C646DAD32264}"/>
            </c:ext>
          </c:extLst>
        </c:ser>
        <c:ser>
          <c:idx val="3"/>
          <c:order val="5"/>
          <c:tx>
            <c:v>High input</c:v>
          </c:tx>
          <c:invertIfNegative val="0"/>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diagram'!$J$12:$J$21</c:f>
              <c:numCache>
                <c:formatCode>General</c:formatCode>
                <c:ptCount val="10"/>
                <c:pt idx="0">
                  <c:v>-314.99999999998431</c:v>
                </c:pt>
                <c:pt idx="1">
                  <c:v>-30</c:v>
                </c:pt>
                <c:pt idx="2">
                  <c:v>-82.499999999999673</c:v>
                </c:pt>
                <c:pt idx="3">
                  <c:v>-29.999999999999911</c:v>
                </c:pt>
                <c:pt idx="4">
                  <c:v>-20</c:v>
                </c:pt>
                <c:pt idx="5">
                  <c:v>-19.999999999999901</c:v>
                </c:pt>
                <c:pt idx="6">
                  <c:v>-64.999999999999744</c:v>
                </c:pt>
                <c:pt idx="7">
                  <c:v>-57.499999999999737</c:v>
                </c:pt>
                <c:pt idx="8">
                  <c:v>-59.99999999999968</c:v>
                </c:pt>
                <c:pt idx="9">
                  <c:v>-48.799999999999784</c:v>
                </c:pt>
              </c:numCache>
            </c:numRef>
          </c:val>
          <c:extLst>
            <c:ext xmlns:c16="http://schemas.microsoft.com/office/drawing/2014/chart" uri="{C3380CC4-5D6E-409C-BE32-E72D297353CC}">
              <c16:uniqueId val="{0000000D-D889-4A9F-98C3-C646DAD32264}"/>
            </c:ext>
          </c:extLst>
        </c:ser>
        <c:ser>
          <c:idx val="0"/>
          <c:order val="6"/>
          <c:tx>
            <c:v>Low input</c:v>
          </c:tx>
          <c:spPr>
            <a:solidFill>
              <a:schemeClr val="accent5">
                <a:lumMod val="75000"/>
              </a:schemeClr>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diagram'!$I$12:$I$21</c:f>
              <c:numCache>
                <c:formatCode>General</c:formatCode>
                <c:ptCount val="10"/>
                <c:pt idx="0">
                  <c:v>-26.99999999999995</c:v>
                </c:pt>
                <c:pt idx="1">
                  <c:v>-314.99999999999523</c:v>
                </c:pt>
                <c:pt idx="2">
                  <c:v>-7.4999999999999716</c:v>
                </c:pt>
                <c:pt idx="3">
                  <c:v>-89.999999999999304</c:v>
                </c:pt>
                <c:pt idx="4">
                  <c:v>-70</c:v>
                </c:pt>
                <c:pt idx="5">
                  <c:v>-69.999999999999744</c:v>
                </c:pt>
                <c:pt idx="6">
                  <c:v>-24.999999999999854</c:v>
                </c:pt>
                <c:pt idx="7">
                  <c:v>-32.499999999999829</c:v>
                </c:pt>
                <c:pt idx="8">
                  <c:v>-35.999999999999872</c:v>
                </c:pt>
                <c:pt idx="9">
                  <c:v>-41.299999999999805</c:v>
                </c:pt>
              </c:numCache>
            </c:numRef>
          </c:val>
          <c:extLst>
            <c:ext xmlns:c16="http://schemas.microsoft.com/office/drawing/2014/chart" uri="{C3380CC4-5D6E-409C-BE32-E72D297353CC}">
              <c16:uniqueId val="{0000000F-D889-4A9F-98C3-C646DAD32264}"/>
            </c:ext>
          </c:extLst>
        </c:ser>
        <c:ser>
          <c:idx val="1"/>
          <c:order val="7"/>
          <c:tx>
            <c:v>High input</c:v>
          </c:tx>
          <c:spPr>
            <a:solidFill>
              <a:schemeClr val="accent5">
                <a:lumMod val="60000"/>
                <a:lumOff val="40000"/>
              </a:schemeClr>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'2 - Tornado diagram'!$E$12:$E$21</c:f>
              <c:strCache>
                <c:ptCount val="10"/>
                <c:pt idx="0">
                  <c:v>Probability of cure for Treatment B</c:v>
                </c:pt>
                <c:pt idx="1">
                  <c:v>Probability of cure for Treatment A</c:v>
                </c:pt>
                <c:pt idx="2">
                  <c:v>Probability of adverse reaction for Treatment B</c:v>
                </c:pt>
                <c:pt idx="3">
                  <c:v>Life years gained when cured</c:v>
                </c:pt>
                <c:pt idx="4">
                  <c:v>Probability of adverse reaction for Treatment A</c:v>
                </c:pt>
                <c:pt idx="5">
                  <c:v>Cost of Treament A</c:v>
                </c:pt>
                <c:pt idx="6">
                  <c:v>Cost of Treatment B</c:v>
                </c:pt>
                <c:pt idx="7">
                  <c:v>Cost of adverse reaction</c:v>
                </c:pt>
                <c:pt idx="8">
                  <c:v>Life years gained when not cured</c:v>
                </c:pt>
                <c:pt idx="9">
                  <c:v>Cost of additional treatment (uncured)</c:v>
                </c:pt>
              </c:strCache>
            </c:strRef>
          </c:cat>
          <c:val>
            <c:numRef>
              <c:f>'2 - Tornado diagram'!$J$12:$J$21</c:f>
              <c:numCache>
                <c:formatCode>General</c:formatCode>
                <c:ptCount val="10"/>
                <c:pt idx="0">
                  <c:v>-314.99999999998431</c:v>
                </c:pt>
                <c:pt idx="1">
                  <c:v>-30</c:v>
                </c:pt>
                <c:pt idx="2">
                  <c:v>-82.499999999999673</c:v>
                </c:pt>
                <c:pt idx="3">
                  <c:v>-29.999999999999911</c:v>
                </c:pt>
                <c:pt idx="4">
                  <c:v>-20</c:v>
                </c:pt>
                <c:pt idx="5">
                  <c:v>-19.999999999999901</c:v>
                </c:pt>
                <c:pt idx="6">
                  <c:v>-64.999999999999744</c:v>
                </c:pt>
                <c:pt idx="7">
                  <c:v>-57.499999999999737</c:v>
                </c:pt>
                <c:pt idx="8">
                  <c:v>-59.99999999999968</c:v>
                </c:pt>
                <c:pt idx="9">
                  <c:v>-48.799999999999784</c:v>
                </c:pt>
              </c:numCache>
            </c:numRef>
          </c:val>
          <c:extLst>
            <c:ext xmlns:c16="http://schemas.microsoft.com/office/drawing/2014/chart" uri="{C3380CC4-5D6E-409C-BE32-E72D297353CC}">
              <c16:uniqueId val="{00000011-D889-4A9F-98C3-C646DAD32264}"/>
            </c:ext>
          </c:extLst>
        </c:ser>
        <c:dLbls>
          <c:showLegendKey val="0"/>
          <c:showVal val="0"/>
          <c:showCatName val="0"/>
          <c:showSerName val="0"/>
          <c:showPercent val="0"/>
          <c:showBubbleSize val="0"/>
        </c:dLbls>
        <c:gapWidth val="100"/>
        <c:overlap val="100"/>
        <c:axId val="1043621872"/>
        <c:axId val="1041431168"/>
      </c:barChart>
      <c:catAx>
        <c:axId val="104362187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vert="horz"/>
          <a:lstStyle/>
          <a:p>
            <a:pPr>
              <a:defRPr sz="1100"/>
            </a:pPr>
            <a:endParaRPr lang="en-US"/>
          </a:p>
        </c:txPr>
        <c:crossAx val="1041431168"/>
        <c:crossesAt val="-45"/>
        <c:auto val="1"/>
        <c:lblAlgn val="ctr"/>
        <c:lblOffset val="100"/>
        <c:noMultiLvlLbl val="0"/>
      </c:catAx>
      <c:valAx>
        <c:axId val="1041431168"/>
        <c:scaling>
          <c:orientation val="minMax"/>
        </c:scaling>
        <c:delete val="0"/>
        <c:axPos val="t"/>
        <c:title>
          <c:tx>
            <c:rich>
              <a:bodyPr/>
              <a:lstStyle/>
              <a:p>
                <a:pPr>
                  <a:defRPr/>
                </a:pPr>
                <a:r>
                  <a:rPr lang="en-US"/>
                  <a:t>Incremental Cost-Effectiveness Ratio (ICER)</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104362187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4"/>
          <c:order val="0"/>
          <c:tx>
            <c:v>Low input</c:v>
          </c:tx>
          <c:spPr>
            <a:solidFill>
              <a:schemeClr val="accent5">
                <a:lumMod val="75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diagram'!$I$30:$I$37</c:f>
              <c:numCache>
                <c:formatCode>General</c:formatCode>
                <c:ptCount val="8"/>
                <c:pt idx="0">
                  <c:v>-7.4999999999999716</c:v>
                </c:pt>
                <c:pt idx="1">
                  <c:v>-89.999999999999304</c:v>
                </c:pt>
                <c:pt idx="2">
                  <c:v>-70</c:v>
                </c:pt>
                <c:pt idx="3">
                  <c:v>-69.999999999999744</c:v>
                </c:pt>
                <c:pt idx="4">
                  <c:v>-24.999999999999854</c:v>
                </c:pt>
                <c:pt idx="5">
                  <c:v>-32.499999999999829</c:v>
                </c:pt>
                <c:pt idx="6">
                  <c:v>-35.999999999999872</c:v>
                </c:pt>
                <c:pt idx="7">
                  <c:v>-41.299999999999805</c:v>
                </c:pt>
              </c:numCache>
            </c:numRef>
          </c:val>
          <c:extLst>
            <c:ext xmlns:c16="http://schemas.microsoft.com/office/drawing/2014/chart" uri="{C3380CC4-5D6E-409C-BE32-E72D297353CC}">
              <c16:uniqueId val="{0000000E-9EB3-4D21-86EC-92F7390327CD}"/>
            </c:ext>
          </c:extLst>
        </c:ser>
        <c:ser>
          <c:idx val="5"/>
          <c:order val="1"/>
          <c:tx>
            <c:v>High input</c:v>
          </c:tx>
          <c:spPr>
            <a:solidFill>
              <a:schemeClr val="accent5">
                <a:lumMod val="60000"/>
                <a:lumOff val="40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diagram'!$J$30:$J$37</c:f>
              <c:numCache>
                <c:formatCode>General</c:formatCode>
                <c:ptCount val="8"/>
                <c:pt idx="0">
                  <c:v>-82.499999999999673</c:v>
                </c:pt>
                <c:pt idx="1">
                  <c:v>-29.999999999999911</c:v>
                </c:pt>
                <c:pt idx="2">
                  <c:v>-20</c:v>
                </c:pt>
                <c:pt idx="3">
                  <c:v>-19.999999999999901</c:v>
                </c:pt>
                <c:pt idx="4">
                  <c:v>-64.999999999999744</c:v>
                </c:pt>
                <c:pt idx="5">
                  <c:v>-57.499999999999737</c:v>
                </c:pt>
                <c:pt idx="6">
                  <c:v>-59.99999999999968</c:v>
                </c:pt>
                <c:pt idx="7">
                  <c:v>-48.799999999999784</c:v>
                </c:pt>
              </c:numCache>
            </c:numRef>
          </c:val>
          <c:extLst>
            <c:ext xmlns:c16="http://schemas.microsoft.com/office/drawing/2014/chart" uri="{C3380CC4-5D6E-409C-BE32-E72D297353CC}">
              <c16:uniqueId val="{0000000F-9EB3-4D21-86EC-92F7390327CD}"/>
            </c:ext>
          </c:extLst>
        </c:ser>
        <c:ser>
          <c:idx val="6"/>
          <c:order val="2"/>
          <c:tx>
            <c:v>Low input</c:v>
          </c:tx>
          <c:spPr>
            <a:solidFill>
              <a:schemeClr val="accent5">
                <a:lumMod val="75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diagram'!$I$30:$I$37</c:f>
              <c:numCache>
                <c:formatCode>General</c:formatCode>
                <c:ptCount val="8"/>
                <c:pt idx="0">
                  <c:v>-7.4999999999999716</c:v>
                </c:pt>
                <c:pt idx="1">
                  <c:v>-89.999999999999304</c:v>
                </c:pt>
                <c:pt idx="2">
                  <c:v>-70</c:v>
                </c:pt>
                <c:pt idx="3">
                  <c:v>-69.999999999999744</c:v>
                </c:pt>
                <c:pt idx="4">
                  <c:v>-24.999999999999854</c:v>
                </c:pt>
                <c:pt idx="5">
                  <c:v>-32.499999999999829</c:v>
                </c:pt>
                <c:pt idx="6">
                  <c:v>-35.999999999999872</c:v>
                </c:pt>
                <c:pt idx="7">
                  <c:v>-41.299999999999805</c:v>
                </c:pt>
              </c:numCache>
            </c:numRef>
          </c:val>
          <c:extLst>
            <c:ext xmlns:c16="http://schemas.microsoft.com/office/drawing/2014/chart" uri="{C3380CC4-5D6E-409C-BE32-E72D297353CC}">
              <c16:uniqueId val="{00000010-9EB3-4D21-86EC-92F7390327CD}"/>
            </c:ext>
          </c:extLst>
        </c:ser>
        <c:ser>
          <c:idx val="7"/>
          <c:order val="3"/>
          <c:tx>
            <c:v>High input</c:v>
          </c:tx>
          <c:spPr>
            <a:solidFill>
              <a:schemeClr val="accent5">
                <a:lumMod val="60000"/>
                <a:lumOff val="40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diagram'!$J$30:$J$37</c:f>
              <c:numCache>
                <c:formatCode>General</c:formatCode>
                <c:ptCount val="8"/>
                <c:pt idx="0">
                  <c:v>-82.499999999999673</c:v>
                </c:pt>
                <c:pt idx="1">
                  <c:v>-29.999999999999911</c:v>
                </c:pt>
                <c:pt idx="2">
                  <c:v>-20</c:v>
                </c:pt>
                <c:pt idx="3">
                  <c:v>-19.999999999999901</c:v>
                </c:pt>
                <c:pt idx="4">
                  <c:v>-64.999999999999744</c:v>
                </c:pt>
                <c:pt idx="5">
                  <c:v>-57.499999999999737</c:v>
                </c:pt>
                <c:pt idx="6">
                  <c:v>-59.99999999999968</c:v>
                </c:pt>
                <c:pt idx="7">
                  <c:v>-48.799999999999784</c:v>
                </c:pt>
              </c:numCache>
            </c:numRef>
          </c:val>
          <c:extLst>
            <c:ext xmlns:c16="http://schemas.microsoft.com/office/drawing/2014/chart" uri="{C3380CC4-5D6E-409C-BE32-E72D297353CC}">
              <c16:uniqueId val="{00000011-9EB3-4D21-86EC-92F7390327CD}"/>
            </c:ext>
          </c:extLst>
        </c:ser>
        <c:ser>
          <c:idx val="2"/>
          <c:order val="4"/>
          <c:tx>
            <c:v>Low input</c:v>
          </c:tx>
          <c:spPr>
            <a:solidFill>
              <a:schemeClr val="accent5">
                <a:lumMod val="75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diagram'!$I$30:$I$37</c:f>
              <c:numCache>
                <c:formatCode>General</c:formatCode>
                <c:ptCount val="8"/>
                <c:pt idx="0">
                  <c:v>-7.4999999999999716</c:v>
                </c:pt>
                <c:pt idx="1">
                  <c:v>-89.999999999999304</c:v>
                </c:pt>
                <c:pt idx="2">
                  <c:v>-70</c:v>
                </c:pt>
                <c:pt idx="3">
                  <c:v>-69.999999999999744</c:v>
                </c:pt>
                <c:pt idx="4">
                  <c:v>-24.999999999999854</c:v>
                </c:pt>
                <c:pt idx="5">
                  <c:v>-32.499999999999829</c:v>
                </c:pt>
                <c:pt idx="6">
                  <c:v>-35.999999999999872</c:v>
                </c:pt>
                <c:pt idx="7">
                  <c:v>-41.299999999999805</c:v>
                </c:pt>
              </c:numCache>
            </c:numRef>
          </c:val>
          <c:extLst>
            <c:ext xmlns:c16="http://schemas.microsoft.com/office/drawing/2014/chart" uri="{C3380CC4-5D6E-409C-BE32-E72D297353CC}">
              <c16:uniqueId val="{00000007-9EB3-4D21-86EC-92F7390327CD}"/>
            </c:ext>
          </c:extLst>
        </c:ser>
        <c:ser>
          <c:idx val="3"/>
          <c:order val="5"/>
          <c:tx>
            <c:v>High input</c:v>
          </c:tx>
          <c:spPr>
            <a:solidFill>
              <a:schemeClr val="accent5">
                <a:lumMod val="60000"/>
                <a:lumOff val="40000"/>
              </a:schemeClr>
            </a:solidFill>
          </c:spPr>
          <c:invertIfNegative val="0"/>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diagram'!$J$30:$J$37</c:f>
              <c:numCache>
                <c:formatCode>General</c:formatCode>
                <c:ptCount val="8"/>
                <c:pt idx="0">
                  <c:v>-82.499999999999673</c:v>
                </c:pt>
                <c:pt idx="1">
                  <c:v>-29.999999999999911</c:v>
                </c:pt>
                <c:pt idx="2">
                  <c:v>-20</c:v>
                </c:pt>
                <c:pt idx="3">
                  <c:v>-19.999999999999901</c:v>
                </c:pt>
                <c:pt idx="4">
                  <c:v>-64.999999999999744</c:v>
                </c:pt>
                <c:pt idx="5">
                  <c:v>-57.499999999999737</c:v>
                </c:pt>
                <c:pt idx="6">
                  <c:v>-59.99999999999968</c:v>
                </c:pt>
                <c:pt idx="7">
                  <c:v>-48.799999999999784</c:v>
                </c:pt>
              </c:numCache>
            </c:numRef>
          </c:val>
          <c:extLst>
            <c:ext xmlns:c16="http://schemas.microsoft.com/office/drawing/2014/chart" uri="{C3380CC4-5D6E-409C-BE32-E72D297353CC}">
              <c16:uniqueId val="{00000009-9EB3-4D21-86EC-92F7390327CD}"/>
            </c:ext>
          </c:extLst>
        </c:ser>
        <c:ser>
          <c:idx val="0"/>
          <c:order val="6"/>
          <c:tx>
            <c:v>Low input</c:v>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diagram'!$I$30:$I$37</c:f>
              <c:numCache>
                <c:formatCode>General</c:formatCode>
                <c:ptCount val="8"/>
                <c:pt idx="0">
                  <c:v>-7.4999999999999716</c:v>
                </c:pt>
                <c:pt idx="1">
                  <c:v>-89.999999999999304</c:v>
                </c:pt>
                <c:pt idx="2">
                  <c:v>-70</c:v>
                </c:pt>
                <c:pt idx="3">
                  <c:v>-69.999999999999744</c:v>
                </c:pt>
                <c:pt idx="4">
                  <c:v>-24.999999999999854</c:v>
                </c:pt>
                <c:pt idx="5">
                  <c:v>-32.499999999999829</c:v>
                </c:pt>
                <c:pt idx="6">
                  <c:v>-35.999999999999872</c:v>
                </c:pt>
                <c:pt idx="7">
                  <c:v>-41.299999999999805</c:v>
                </c:pt>
              </c:numCache>
            </c:numRef>
          </c:val>
          <c:extLst>
            <c:ext xmlns:c16="http://schemas.microsoft.com/office/drawing/2014/chart" uri="{C3380CC4-5D6E-409C-BE32-E72D297353CC}">
              <c16:uniqueId val="{0000000B-9EB3-4D21-86EC-92F7390327CD}"/>
            </c:ext>
          </c:extLst>
        </c:ser>
        <c:ser>
          <c:idx val="1"/>
          <c:order val="7"/>
          <c:tx>
            <c:v>High input</c:v>
          </c:tx>
          <c:spPr>
            <a:solidFill>
              <a:schemeClr val="accent5">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'2 - Tornado diagram'!$E$30:$E$37</c:f>
              <c:strCache>
                <c:ptCount val="8"/>
                <c:pt idx="0">
                  <c:v>Probability of adverse reaction for Treatment B</c:v>
                </c:pt>
                <c:pt idx="1">
                  <c:v>Life years gained when cured</c:v>
                </c:pt>
                <c:pt idx="2">
                  <c:v>Probability of adverse reaction for Treatment A</c:v>
                </c:pt>
                <c:pt idx="3">
                  <c:v>Cost of Treament A</c:v>
                </c:pt>
                <c:pt idx="4">
                  <c:v>Cost of Treatment B</c:v>
                </c:pt>
                <c:pt idx="5">
                  <c:v>Cost of adverse reaction</c:v>
                </c:pt>
                <c:pt idx="6">
                  <c:v>Life years gained when not cured</c:v>
                </c:pt>
                <c:pt idx="7">
                  <c:v>Cost of additional treatment (uncured)</c:v>
                </c:pt>
              </c:strCache>
            </c:strRef>
          </c:cat>
          <c:val>
            <c:numRef>
              <c:f>'2 - Tornado diagram'!$J$30:$J$37</c:f>
              <c:numCache>
                <c:formatCode>General</c:formatCode>
                <c:ptCount val="8"/>
                <c:pt idx="0">
                  <c:v>-82.499999999999673</c:v>
                </c:pt>
                <c:pt idx="1">
                  <c:v>-29.999999999999911</c:v>
                </c:pt>
                <c:pt idx="2">
                  <c:v>-20</c:v>
                </c:pt>
                <c:pt idx="3">
                  <c:v>-19.999999999999901</c:v>
                </c:pt>
                <c:pt idx="4">
                  <c:v>-64.999999999999744</c:v>
                </c:pt>
                <c:pt idx="5">
                  <c:v>-57.499999999999737</c:v>
                </c:pt>
                <c:pt idx="6">
                  <c:v>-59.99999999999968</c:v>
                </c:pt>
                <c:pt idx="7">
                  <c:v>-48.799999999999784</c:v>
                </c:pt>
              </c:numCache>
            </c:numRef>
          </c:val>
          <c:extLst>
            <c:ext xmlns:c16="http://schemas.microsoft.com/office/drawing/2014/chart" uri="{C3380CC4-5D6E-409C-BE32-E72D297353CC}">
              <c16:uniqueId val="{0000000D-9EB3-4D21-86EC-92F7390327CD}"/>
            </c:ext>
          </c:extLst>
        </c:ser>
        <c:dLbls>
          <c:showLegendKey val="0"/>
          <c:showVal val="0"/>
          <c:showCatName val="0"/>
          <c:showSerName val="0"/>
          <c:showPercent val="0"/>
          <c:showBubbleSize val="0"/>
        </c:dLbls>
        <c:gapWidth val="100"/>
        <c:overlap val="100"/>
        <c:axId val="1043621872"/>
        <c:axId val="1041431168"/>
      </c:barChart>
      <c:catAx>
        <c:axId val="104362187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vert="horz"/>
          <a:lstStyle/>
          <a:p>
            <a:pPr>
              <a:defRPr sz="1100"/>
            </a:pPr>
            <a:endParaRPr lang="en-US"/>
          </a:p>
        </c:txPr>
        <c:crossAx val="1041431168"/>
        <c:crossesAt val="-45"/>
        <c:auto val="1"/>
        <c:lblAlgn val="ctr"/>
        <c:lblOffset val="100"/>
        <c:noMultiLvlLbl val="0"/>
      </c:catAx>
      <c:valAx>
        <c:axId val="1041431168"/>
        <c:scaling>
          <c:orientation val="minMax"/>
        </c:scaling>
        <c:delete val="0"/>
        <c:axPos val="t"/>
        <c:title>
          <c:tx>
            <c:rich>
              <a:bodyPr/>
              <a:lstStyle/>
              <a:p>
                <a:pPr>
                  <a:defRPr/>
                </a:pPr>
                <a:r>
                  <a:rPr lang="en-US"/>
                  <a:t>Incremental Cost-Effectiveness Ratio (ICER)</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104362187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'2 - Tornado diagram'!$G$60</c:f>
              <c:strCache>
                <c:ptCount val="1"/>
                <c:pt idx="0">
                  <c:v>Low input</c:v>
                </c:pt>
              </c:strCache>
            </c:strRef>
          </c:tx>
          <c:spPr>
            <a:solidFill>
              <a:schemeClr val="accent5">
                <a:lumMod val="75000"/>
              </a:schemeClr>
            </a:solidFill>
          </c:spPr>
          <c:invertIfNegative val="0"/>
          <c:cat>
            <c:strRef>
              <c:f>'2 - Tornado diagram'!$E$61:$E$70</c:f>
              <c:strCache>
                <c:ptCount val="10"/>
                <c:pt idx="0">
                  <c:v>Probability of adverse reaction for Treatment B</c:v>
                </c:pt>
                <c:pt idx="1">
                  <c:v>Probability of adverse reaction for Treatment A</c:v>
                </c:pt>
                <c:pt idx="2">
                  <c:v>Cost of Treament A</c:v>
                </c:pt>
                <c:pt idx="3">
                  <c:v>Probability of cure for Treatment B</c:v>
                </c:pt>
                <c:pt idx="4">
                  <c:v>Cost of Treatment B</c:v>
                </c:pt>
                <c:pt idx="5">
                  <c:v>Probability of cure for Treatment A</c:v>
                </c:pt>
                <c:pt idx="6">
                  <c:v>Cost of adverse reaction</c:v>
                </c:pt>
                <c:pt idx="7">
                  <c:v>Cost of additional treatment (uncured)</c:v>
                </c:pt>
                <c:pt idx="8">
                  <c:v>Life years gained when cured</c:v>
                </c:pt>
                <c:pt idx="9">
                  <c:v>Life years gained when not cured</c:v>
                </c:pt>
              </c:strCache>
            </c:strRef>
          </c:cat>
          <c:val>
            <c:numRef>
              <c:f>'2 - Tornado diagram'!$I$61:$I$70</c:f>
              <c:numCache>
                <c:formatCode>General</c:formatCode>
                <c:ptCount val="10"/>
                <c:pt idx="0">
                  <c:v>-7.5</c:v>
                </c:pt>
                <c:pt idx="1">
                  <c:v>-70</c:v>
                </c:pt>
                <c:pt idx="2">
                  <c:v>-70</c:v>
                </c:pt>
                <c:pt idx="3">
                  <c:v>-75</c:v>
                </c:pt>
                <c:pt idx="4">
                  <c:v>-25</c:v>
                </c:pt>
                <c:pt idx="5">
                  <c:v>-31.5</c:v>
                </c:pt>
                <c:pt idx="6">
                  <c:v>-32.5</c:v>
                </c:pt>
                <c:pt idx="7">
                  <c:v>-41.25</c:v>
                </c:pt>
                <c:pt idx="8">
                  <c:v>-45</c:v>
                </c:pt>
                <c:pt idx="9">
                  <c:v>-45</c:v>
                </c:pt>
              </c:numCache>
            </c:numRef>
          </c:val>
          <c:extLst>
            <c:ext xmlns:c16="http://schemas.microsoft.com/office/drawing/2014/chart" uri="{C3380CC4-5D6E-409C-BE32-E72D297353CC}">
              <c16:uniqueId val="{00000008-F65C-4CC5-9FDE-108E5216FC2C}"/>
            </c:ext>
          </c:extLst>
        </c:ser>
        <c:ser>
          <c:idx val="1"/>
          <c:order val="1"/>
          <c:tx>
            <c:strRef>
              <c:f>'2 - Tornado diagram'!$H$60</c:f>
              <c:strCache>
                <c:ptCount val="1"/>
                <c:pt idx="0">
                  <c:v>High imput</c:v>
                </c:pt>
              </c:strCache>
            </c:strRef>
          </c:tx>
          <c:spPr>
            <a:solidFill>
              <a:schemeClr val="accent5">
                <a:lumMod val="60000"/>
                <a:lumOff val="40000"/>
              </a:schemeClr>
            </a:solidFill>
            <a:ln>
              <a:noFill/>
            </a:ln>
          </c:spPr>
          <c:invertIfNegative val="0"/>
          <c:cat>
            <c:strRef>
              <c:f>'2 - Tornado diagram'!$E$61:$E$70</c:f>
              <c:strCache>
                <c:ptCount val="10"/>
                <c:pt idx="0">
                  <c:v>Probability of adverse reaction for Treatment B</c:v>
                </c:pt>
                <c:pt idx="1">
                  <c:v>Probability of adverse reaction for Treatment A</c:v>
                </c:pt>
                <c:pt idx="2">
                  <c:v>Cost of Treament A</c:v>
                </c:pt>
                <c:pt idx="3">
                  <c:v>Probability of cure for Treatment B</c:v>
                </c:pt>
                <c:pt idx="4">
                  <c:v>Cost of Treatment B</c:v>
                </c:pt>
                <c:pt idx="5">
                  <c:v>Probability of cure for Treatment A</c:v>
                </c:pt>
                <c:pt idx="6">
                  <c:v>Cost of adverse reaction</c:v>
                </c:pt>
                <c:pt idx="7">
                  <c:v>Cost of additional treatment (uncured)</c:v>
                </c:pt>
                <c:pt idx="8">
                  <c:v>Life years gained when cured</c:v>
                </c:pt>
                <c:pt idx="9">
                  <c:v>Life years gained when not cured</c:v>
                </c:pt>
              </c:strCache>
            </c:strRef>
          </c:cat>
          <c:val>
            <c:numRef>
              <c:f>'2 - Tornado diagram'!$J$61:$J$70</c:f>
              <c:numCache>
                <c:formatCode>General</c:formatCode>
                <c:ptCount val="10"/>
                <c:pt idx="0">
                  <c:v>-82.5</c:v>
                </c:pt>
                <c:pt idx="1">
                  <c:v>-20</c:v>
                </c:pt>
                <c:pt idx="2">
                  <c:v>-20</c:v>
                </c:pt>
                <c:pt idx="3">
                  <c:v>-31.5</c:v>
                </c:pt>
                <c:pt idx="4">
                  <c:v>-65</c:v>
                </c:pt>
                <c:pt idx="5">
                  <c:v>-60</c:v>
                </c:pt>
                <c:pt idx="6">
                  <c:v>-57.5</c:v>
                </c:pt>
                <c:pt idx="7">
                  <c:v>-48.75</c:v>
                </c:pt>
                <c:pt idx="8">
                  <c:v>-45</c:v>
                </c:pt>
                <c:pt idx="9">
                  <c:v>-45</c:v>
                </c:pt>
              </c:numCache>
            </c:numRef>
          </c:val>
          <c:extLst>
            <c:ext xmlns:c16="http://schemas.microsoft.com/office/drawing/2014/chart" uri="{C3380CC4-5D6E-409C-BE32-E72D297353CC}">
              <c16:uniqueId val="{00000009-F65C-4CC5-9FDE-108E5216FC2C}"/>
            </c:ext>
          </c:extLst>
        </c:ser>
        <c:dLbls>
          <c:showLegendKey val="0"/>
          <c:showVal val="0"/>
          <c:showCatName val="0"/>
          <c:showSerName val="0"/>
          <c:showPercent val="0"/>
          <c:showBubbleSize val="0"/>
        </c:dLbls>
        <c:gapWidth val="100"/>
        <c:overlap val="100"/>
        <c:axId val="1043621872"/>
        <c:axId val="1041431168"/>
      </c:barChart>
      <c:catAx>
        <c:axId val="104362187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vert="horz"/>
          <a:lstStyle/>
          <a:p>
            <a:pPr>
              <a:defRPr sz="1100"/>
            </a:pPr>
            <a:endParaRPr lang="en-US"/>
          </a:p>
        </c:txPr>
        <c:crossAx val="1041431168"/>
        <c:crossesAt val="-45"/>
        <c:auto val="1"/>
        <c:lblAlgn val="ctr"/>
        <c:lblOffset val="100"/>
        <c:noMultiLvlLbl val="0"/>
      </c:catAx>
      <c:valAx>
        <c:axId val="1041431168"/>
        <c:scaling>
          <c:orientation val="minMax"/>
        </c:scaling>
        <c:delete val="0"/>
        <c:axPos val="t"/>
        <c:title>
          <c:tx>
            <c:rich>
              <a:bodyPr/>
              <a:lstStyle/>
              <a:p>
                <a:pPr>
                  <a:defRPr/>
                </a:pPr>
                <a:r>
                  <a:rPr lang="en-US"/>
                  <a:t>Incremental Costs</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104362187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08DB321-B60E-4ABF-AE06-68A51BD7DDB6}">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542924</xdr:colOff>
      <xdr:row>4</xdr:row>
      <xdr:rowOff>9524</xdr:rowOff>
    </xdr:from>
    <xdr:to>
      <xdr:col>10</xdr:col>
      <xdr:colOff>171449</xdr:colOff>
      <xdr:row>29</xdr:row>
      <xdr:rowOff>47625</xdr:rowOff>
    </xdr:to>
    <xdr:sp macro="" textlink="">
      <xdr:nvSpPr>
        <xdr:cNvPr id="2" name="TextBox 1">
          <a:extLst>
            <a:ext uri="{FF2B5EF4-FFF2-40B4-BE49-F238E27FC236}">
              <a16:creationId xmlns:a16="http://schemas.microsoft.com/office/drawing/2014/main" id="{E1BDBF46-E11E-4602-85FE-9B470940A8A7}"/>
            </a:ext>
          </a:extLst>
        </xdr:cNvPr>
        <xdr:cNvSpPr txBox="1"/>
      </xdr:nvSpPr>
      <xdr:spPr>
        <a:xfrm>
          <a:off x="542924" y="933449"/>
          <a:ext cx="5724525" cy="4562476"/>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solidFill>
              <a:latin typeface="Arial Nova" panose="020B0504020202020204" pitchFamily="34" charset="0"/>
              <a:cs typeface="Arial" panose="020B0604020202020204" pitchFamily="34" charset="0"/>
            </a:rPr>
            <a:t>Decision tree example</a:t>
          </a:r>
        </a:p>
        <a:p>
          <a:r>
            <a:rPr lang="en-US" sz="1100" b="0">
              <a:solidFill>
                <a:schemeClr val="bg1"/>
              </a:solidFill>
              <a:latin typeface="Arial Nova" panose="020B0504020202020204" pitchFamily="34" charset="0"/>
              <a:cs typeface="Arial" panose="020B0604020202020204" pitchFamily="34" charset="0"/>
            </a:rPr>
            <a:t>Version 1.1</a:t>
          </a:r>
        </a:p>
        <a:p>
          <a:r>
            <a:rPr lang="en-US" sz="1100" b="0">
              <a:solidFill>
                <a:schemeClr val="bg1"/>
              </a:solidFill>
              <a:latin typeface="Arial Nova" panose="020B0504020202020204" pitchFamily="34" charset="0"/>
              <a:cs typeface="Arial" panose="020B0604020202020204" pitchFamily="34" charset="0"/>
            </a:rPr>
            <a:t>Build date:</a:t>
          </a:r>
          <a:r>
            <a:rPr lang="en-US" sz="1100" b="0" baseline="0">
              <a:solidFill>
                <a:schemeClr val="bg1"/>
              </a:solidFill>
              <a:latin typeface="Arial Nova" panose="020B0504020202020204" pitchFamily="34" charset="0"/>
              <a:cs typeface="Arial" panose="020B0604020202020204" pitchFamily="34" charset="0"/>
            </a:rPr>
            <a:t> 07 May 2024</a:t>
          </a:r>
          <a:endParaRPr lang="en-US" sz="1100" baseline="0">
            <a:solidFill>
              <a:schemeClr val="bg1"/>
            </a:solidFill>
            <a:latin typeface="Arial Nova" panose="020B0504020202020204" pitchFamily="34" charset="0"/>
            <a:cs typeface="Arial" panose="020B0604020202020204" pitchFamily="34" charset="0"/>
          </a:endParaRPr>
        </a:p>
        <a:p>
          <a:endParaRPr lang="en-US" sz="1100" baseline="0">
            <a:solidFill>
              <a:schemeClr val="bg1"/>
            </a:solidFill>
            <a:latin typeface="Arial Nova" panose="020B0504020202020204" pitchFamily="34" charset="0"/>
            <a:cs typeface="Arial" panose="020B0604020202020204" pitchFamily="34" charset="0"/>
          </a:endParaRPr>
        </a:p>
        <a:p>
          <a:endParaRPr lang="en-US" sz="1100" baseline="0">
            <a:solidFill>
              <a:schemeClr val="bg1"/>
            </a:solidFill>
            <a:latin typeface="Arial Nova" panose="020B0504020202020204" pitchFamily="34" charset="0"/>
            <a:cs typeface="Arial" panose="020B0604020202020204" pitchFamily="34" charset="0"/>
          </a:endParaRPr>
        </a:p>
        <a:p>
          <a:r>
            <a:rPr lang="en-US" sz="1100">
              <a:solidFill>
                <a:schemeClr val="bg1"/>
              </a:solidFill>
              <a:latin typeface="Arial Nova" panose="020B0504020202020204" pitchFamily="34" charset="0"/>
              <a:cs typeface="Arial" panose="020B0604020202020204" pitchFamily="34" charset="0"/>
            </a:rPr>
            <a:t>This</a:t>
          </a:r>
          <a:r>
            <a:rPr lang="en-US" sz="1100" baseline="0">
              <a:solidFill>
                <a:schemeClr val="bg1"/>
              </a:solidFill>
              <a:latin typeface="Arial Nova" panose="020B0504020202020204" pitchFamily="34" charset="0"/>
              <a:cs typeface="Arial" panose="020B0604020202020204" pitchFamily="34" charset="0"/>
            </a:rPr>
            <a:t> decision tree model was constructed using Excel. </a:t>
          </a:r>
        </a:p>
        <a:p>
          <a:endParaRPr lang="en-US" sz="1100">
            <a:solidFill>
              <a:schemeClr val="bg1"/>
            </a:solidFill>
            <a:latin typeface="Arial Nova" panose="020B0504020202020204" pitchFamily="34" charset="0"/>
            <a:cs typeface="Arial" panose="020B0604020202020204" pitchFamily="34" charset="0"/>
          </a:endParaRPr>
        </a:p>
        <a:p>
          <a:r>
            <a:rPr lang="en-US" sz="1100">
              <a:solidFill>
                <a:schemeClr val="bg1"/>
              </a:solidFill>
              <a:latin typeface="Arial Nova" panose="020B0504020202020204" pitchFamily="34" charset="0"/>
              <a:cs typeface="Arial" panose="020B0604020202020204" pitchFamily="34" charset="0"/>
            </a:rPr>
            <a:t>You can use this as</a:t>
          </a:r>
          <a:r>
            <a:rPr lang="en-US" sz="1100" baseline="0">
              <a:solidFill>
                <a:schemeClr val="bg1"/>
              </a:solidFill>
              <a:latin typeface="Arial Nova" panose="020B0504020202020204" pitchFamily="34" charset="0"/>
              <a:cs typeface="Arial" panose="020B0604020202020204" pitchFamily="34" charset="0"/>
            </a:rPr>
            <a:t> a template to build you own models. </a:t>
          </a:r>
        </a:p>
        <a:p>
          <a:endParaRPr lang="en-US" sz="1100" baseline="0">
            <a:solidFill>
              <a:schemeClr val="bg1"/>
            </a:solidFill>
            <a:latin typeface="Arial Nova" panose="020B0504020202020204" pitchFamily="34" charset="0"/>
            <a:cs typeface="Arial" panose="020B0604020202020204" pitchFamily="34" charset="0"/>
          </a:endParaRPr>
        </a:p>
        <a:p>
          <a:r>
            <a:rPr lang="en-US" sz="1100" baseline="0">
              <a:solidFill>
                <a:schemeClr val="bg1"/>
              </a:solidFill>
              <a:latin typeface="Arial Nova" panose="020B0504020202020204" pitchFamily="34" charset="0"/>
              <a:cs typeface="Arial" panose="020B0604020202020204" pitchFamily="34" charset="0"/>
            </a:rPr>
            <a:t>However, it is recommended that you develop your own models using the methods from these examples. </a:t>
          </a:r>
        </a:p>
        <a:p>
          <a:endParaRPr lang="en-US" sz="1100" baseline="0">
            <a:solidFill>
              <a:schemeClr val="bg1"/>
            </a:solidFill>
            <a:latin typeface="Arial Nova" panose="020B0504020202020204" pitchFamily="34" charset="0"/>
            <a:cs typeface="Arial" panose="020B0604020202020204" pitchFamily="34" charset="0"/>
          </a:endParaRPr>
        </a:p>
        <a:p>
          <a:r>
            <a:rPr lang="en-US" sz="1100" baseline="0">
              <a:solidFill>
                <a:schemeClr val="bg1"/>
              </a:solidFill>
              <a:latin typeface="Arial Nova" panose="020B0504020202020204" pitchFamily="34" charset="0"/>
              <a:cs typeface="Arial" panose="020B0604020202020204" pitchFamily="34" charset="0"/>
            </a:rPr>
            <a:t>Decision Tree 1: Compares the Total Costs and Total Life Years of two different treatment strategies.</a:t>
          </a:r>
        </a:p>
        <a:p>
          <a:endParaRPr lang="en-US" sz="1100" baseline="0">
            <a:solidFill>
              <a:schemeClr val="bg1"/>
            </a:solidFill>
            <a:latin typeface="Arial Nova" panose="020B0504020202020204" pitchFamily="34" charset="0"/>
            <a:cs typeface="Arial" panose="020B0604020202020204" pitchFamily="34" charset="0"/>
          </a:endParaRPr>
        </a:p>
        <a:p>
          <a:r>
            <a:rPr lang="en-US" sz="1100" baseline="0">
              <a:solidFill>
                <a:schemeClr val="bg1"/>
              </a:solidFill>
              <a:latin typeface="Arial Nova" panose="020B0504020202020204" pitchFamily="34" charset="0"/>
              <a:cs typeface="Arial" panose="020B0604020202020204" pitchFamily="34" charset="0"/>
            </a:rPr>
            <a:t>Note: The values for the model parameters are ficticioius. You will need to generate these for your own models using existing data from the literature or other sources. </a:t>
          </a:r>
        </a:p>
        <a:p>
          <a:endParaRPr lang="en-US" sz="1100" baseline="0">
            <a:solidFill>
              <a:schemeClr val="bg1"/>
            </a:solidFill>
            <a:latin typeface="Arial Nova" panose="020B0504020202020204" pitchFamily="34" charset="0"/>
            <a:cs typeface="Arial" panose="020B0604020202020204" pitchFamily="34" charset="0"/>
          </a:endParaRPr>
        </a:p>
        <a:p>
          <a:r>
            <a:rPr lang="en-US" sz="1100" baseline="0">
              <a:solidFill>
                <a:schemeClr val="bg1"/>
              </a:solidFill>
              <a:latin typeface="Arial Nova" panose="020B0504020202020204" pitchFamily="34" charset="0"/>
              <a:cs typeface="Arial" panose="020B0604020202020204" pitchFamily="34" charset="0"/>
            </a:rPr>
            <a:t>Decision trees were built using Tree Builder, a web-based app developed by researchers at the University of Pittsburgh. Files can be downloaded from the following link: https://www.dropbox.com/sh/kgk08jegjxmkt9s/AAATykHuKvZ93YLr3io3JGSPa?dl=0</a:t>
          </a:r>
        </a:p>
        <a:p>
          <a:endParaRPr lang="en-US" sz="1100">
            <a:solidFill>
              <a:schemeClr val="bg1"/>
            </a:solidFill>
            <a:latin typeface="Arial Nova" panose="020B0504020202020204" pitchFamily="34" charset="0"/>
            <a:cs typeface="Arial" panose="020B0604020202020204" pitchFamily="34" charset="0"/>
          </a:endParaRPr>
        </a:p>
        <a:p>
          <a:r>
            <a:rPr lang="en-US" sz="1100">
              <a:solidFill>
                <a:schemeClr val="bg1"/>
              </a:solidFill>
              <a:latin typeface="Arial Nova" panose="020B0504020202020204" pitchFamily="34" charset="0"/>
              <a:cs typeface="Arial" panose="020B0604020202020204" pitchFamily="34" charset="0"/>
            </a:rPr>
            <a:t>Alternatively,</a:t>
          </a:r>
          <a:r>
            <a:rPr lang="en-US" sz="1100" baseline="0">
              <a:solidFill>
                <a:schemeClr val="bg1"/>
              </a:solidFill>
              <a:latin typeface="Arial Nova" panose="020B0504020202020204" pitchFamily="34" charset="0"/>
              <a:cs typeface="Arial" panose="020B0604020202020204" pitchFamily="34" charset="0"/>
            </a:rPr>
            <a:t> you can build your decision tree in PowerPoint.</a:t>
          </a:r>
          <a:endParaRPr lang="en-US" sz="1100">
            <a:solidFill>
              <a:schemeClr val="bg1"/>
            </a:solidFill>
            <a:latin typeface="Arial Nova" panose="020B0504020202020204" pitchFamily="34" charset="0"/>
            <a:cs typeface="Arial" panose="020B0604020202020204" pitchFamily="34" charset="0"/>
          </a:endParaRPr>
        </a:p>
      </xdr:txBody>
    </xdr:sp>
    <xdr:clientData/>
  </xdr:twoCellAnchor>
  <xdr:twoCellAnchor editAs="oneCell">
    <xdr:from>
      <xdr:col>10</xdr:col>
      <xdr:colOff>591111</xdr:colOff>
      <xdr:row>6</xdr:row>
      <xdr:rowOff>124385</xdr:rowOff>
    </xdr:from>
    <xdr:to>
      <xdr:col>22</xdr:col>
      <xdr:colOff>38100</xdr:colOff>
      <xdr:row>28</xdr:row>
      <xdr:rowOff>103695</xdr:rowOff>
    </xdr:to>
    <xdr:pic>
      <xdr:nvPicPr>
        <xdr:cNvPr id="4" name="Picture 3">
          <a:extLst>
            <a:ext uri="{FF2B5EF4-FFF2-40B4-BE49-F238E27FC236}">
              <a16:creationId xmlns:a16="http://schemas.microsoft.com/office/drawing/2014/main" id="{925797BE-8C71-443B-868E-46F7BA6C3CBB}"/>
            </a:ext>
          </a:extLst>
        </xdr:cNvPr>
        <xdr:cNvPicPr>
          <a:picLocks noChangeAspect="1"/>
        </xdr:cNvPicPr>
      </xdr:nvPicPr>
      <xdr:blipFill>
        <a:blip xmlns:r="http://schemas.openxmlformats.org/officeDocument/2006/relationships" r:embed="rId1"/>
        <a:stretch>
          <a:fillRect/>
        </a:stretch>
      </xdr:blipFill>
      <xdr:spPr>
        <a:xfrm>
          <a:off x="6687111" y="1410260"/>
          <a:ext cx="6762189" cy="3960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324970</xdr:colOff>
      <xdr:row>6</xdr:row>
      <xdr:rowOff>100853</xdr:rowOff>
    </xdr:from>
    <xdr:to>
      <xdr:col>14</xdr:col>
      <xdr:colOff>1408</xdr:colOff>
      <xdr:row>32</xdr:row>
      <xdr:rowOff>78440</xdr:rowOff>
    </xdr:to>
    <xdr:pic>
      <xdr:nvPicPr>
        <xdr:cNvPr id="3" name="Picture 2">
          <a:extLst>
            <a:ext uri="{FF2B5EF4-FFF2-40B4-BE49-F238E27FC236}">
              <a16:creationId xmlns:a16="http://schemas.microsoft.com/office/drawing/2014/main" id="{2AA6181E-3921-56EE-B863-DCB76568C299}"/>
            </a:ext>
          </a:extLst>
        </xdr:cNvPr>
        <xdr:cNvPicPr>
          <a:picLocks noChangeAspect="1"/>
        </xdr:cNvPicPr>
      </xdr:nvPicPr>
      <xdr:blipFill>
        <a:blip xmlns:r="http://schemas.openxmlformats.org/officeDocument/2006/relationships" r:embed="rId1"/>
        <a:stretch>
          <a:fillRect/>
        </a:stretch>
      </xdr:blipFill>
      <xdr:spPr>
        <a:xfrm>
          <a:off x="818029" y="1378324"/>
          <a:ext cx="7890350" cy="46392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9DE07BB2-4FD8-4C9D-8DF4-7948E25AE04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4</xdr:col>
      <xdr:colOff>76199</xdr:colOff>
      <xdr:row>23</xdr:row>
      <xdr:rowOff>157161</xdr:rowOff>
    </xdr:from>
    <xdr:to>
      <xdr:col>10</xdr:col>
      <xdr:colOff>1086969</xdr:colOff>
      <xdr:row>49</xdr:row>
      <xdr:rowOff>123263</xdr:rowOff>
    </xdr:to>
    <xdr:graphicFrame macro="">
      <xdr:nvGraphicFramePr>
        <xdr:cNvPr id="2" name="Chart 1">
          <a:extLst>
            <a:ext uri="{FF2B5EF4-FFF2-40B4-BE49-F238E27FC236}">
              <a16:creationId xmlns:a16="http://schemas.microsoft.com/office/drawing/2014/main" id="{F982D74C-A59B-49EF-85AC-90FE19450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67235</xdr:colOff>
      <xdr:row>17</xdr:row>
      <xdr:rowOff>91987</xdr:rowOff>
    </xdr:from>
    <xdr:to>
      <xdr:col>15</xdr:col>
      <xdr:colOff>234902</xdr:colOff>
      <xdr:row>17</xdr:row>
      <xdr:rowOff>97771</xdr:rowOff>
    </xdr:to>
    <xdr:cxnSp macro="">
      <xdr:nvCxnSpPr>
        <xdr:cNvPr id="4" name="Straight Arrow Connector 3">
          <a:extLst>
            <a:ext uri="{FF2B5EF4-FFF2-40B4-BE49-F238E27FC236}">
              <a16:creationId xmlns:a16="http://schemas.microsoft.com/office/drawing/2014/main" id="{16B3B967-D589-452E-8DD7-20F8B03B624C}"/>
            </a:ext>
          </a:extLst>
        </xdr:cNvPr>
        <xdr:cNvCxnSpPr>
          <a:stCxn id="6" idx="1"/>
          <a:endCxn id="7" idx="3"/>
        </xdr:cNvCxnSpPr>
      </xdr:nvCxnSpPr>
      <xdr:spPr>
        <a:xfrm flipH="1">
          <a:off x="10574814" y="3380619"/>
          <a:ext cx="779272" cy="5784"/>
        </a:xfrm>
        <a:prstGeom prst="straightConnector1">
          <a:avLst/>
        </a:prstGeom>
        <a:ln w="7620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234902</xdr:colOff>
      <xdr:row>14</xdr:row>
      <xdr:rowOff>56327</xdr:rowOff>
    </xdr:from>
    <xdr:ext cx="4849586" cy="1154162"/>
    <xdr:sp macro="" textlink="">
      <xdr:nvSpPr>
        <xdr:cNvPr id="6" name="TextBox 5">
          <a:extLst>
            <a:ext uri="{FF2B5EF4-FFF2-40B4-BE49-F238E27FC236}">
              <a16:creationId xmlns:a16="http://schemas.microsoft.com/office/drawing/2014/main" id="{234CD564-0B54-46C0-B4B8-E15148F8F079}"/>
            </a:ext>
          </a:extLst>
        </xdr:cNvPr>
        <xdr:cNvSpPr txBox="1"/>
      </xdr:nvSpPr>
      <xdr:spPr>
        <a:xfrm>
          <a:off x="11354086" y="2803538"/>
          <a:ext cx="4849586" cy="1154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C00000"/>
              </a:solidFill>
              <a:latin typeface="Arial" panose="020B0604020202020204" pitchFamily="34" charset="0"/>
              <a:cs typeface="Arial" panose="020B0604020202020204" pitchFamily="34" charset="0"/>
            </a:rPr>
            <a:t>This is the break-even point.</a:t>
          </a:r>
        </a:p>
        <a:p>
          <a:r>
            <a:rPr lang="en-US" sz="1800" b="1">
              <a:solidFill>
                <a:srgbClr val="C00000"/>
              </a:solidFill>
              <a:latin typeface="Arial" panose="020B0604020202020204" pitchFamily="34" charset="0"/>
              <a:cs typeface="Arial" panose="020B0604020202020204" pitchFamily="34" charset="0"/>
            </a:rPr>
            <a:t>When the probability of cure for Treatment</a:t>
          </a:r>
          <a:r>
            <a:rPr lang="en-US" sz="1800" b="1" baseline="0">
              <a:solidFill>
                <a:srgbClr val="C00000"/>
              </a:solidFill>
              <a:latin typeface="Arial" panose="020B0604020202020204" pitchFamily="34" charset="0"/>
              <a:cs typeface="Arial" panose="020B0604020202020204" pitchFamily="34" charset="0"/>
            </a:rPr>
            <a:t> A is 0.60, the total costs are the same as Treatment B.</a:t>
          </a:r>
          <a:endParaRPr lang="en-US" sz="1800" b="1">
            <a:solidFill>
              <a:srgbClr val="C00000"/>
            </a:solidFill>
            <a:latin typeface="Arial" panose="020B0604020202020204" pitchFamily="34" charset="0"/>
            <a:cs typeface="Arial" panose="020B0604020202020204" pitchFamily="34" charset="0"/>
          </a:endParaRPr>
        </a:p>
      </xdr:txBody>
    </xdr:sp>
    <xdr:clientData/>
  </xdr:oneCellAnchor>
  <xdr:twoCellAnchor>
    <xdr:from>
      <xdr:col>6</xdr:col>
      <xdr:colOff>47625</xdr:colOff>
      <xdr:row>16</xdr:row>
      <xdr:rowOff>150719</xdr:rowOff>
    </xdr:from>
    <xdr:to>
      <xdr:col>14</xdr:col>
      <xdr:colOff>67235</xdr:colOff>
      <xdr:row>18</xdr:row>
      <xdr:rowOff>44823</xdr:rowOff>
    </xdr:to>
    <xdr:sp macro="" textlink="">
      <xdr:nvSpPr>
        <xdr:cNvPr id="7" name="Rectangle 6">
          <a:extLst>
            <a:ext uri="{FF2B5EF4-FFF2-40B4-BE49-F238E27FC236}">
              <a16:creationId xmlns:a16="http://schemas.microsoft.com/office/drawing/2014/main" id="{46849CB4-80F2-4052-A517-A4AD1D1CB98F}"/>
            </a:ext>
          </a:extLst>
        </xdr:cNvPr>
        <xdr:cNvSpPr/>
      </xdr:nvSpPr>
      <xdr:spPr>
        <a:xfrm>
          <a:off x="4014507" y="3243543"/>
          <a:ext cx="6530228" cy="252692"/>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22412</xdr:colOff>
      <xdr:row>3</xdr:row>
      <xdr:rowOff>56029</xdr:rowOff>
    </xdr:from>
    <xdr:to>
      <xdr:col>14</xdr:col>
      <xdr:colOff>22412</xdr:colOff>
      <xdr:row>7</xdr:row>
      <xdr:rowOff>145676</xdr:rowOff>
    </xdr:to>
    <xdr:sp macro="" textlink="">
      <xdr:nvSpPr>
        <xdr:cNvPr id="13" name="TextBox 12">
          <a:extLst>
            <a:ext uri="{FF2B5EF4-FFF2-40B4-BE49-F238E27FC236}">
              <a16:creationId xmlns:a16="http://schemas.microsoft.com/office/drawing/2014/main" id="{87FA852C-5B13-4D78-B307-9C9CD84CB6A7}"/>
            </a:ext>
          </a:extLst>
        </xdr:cNvPr>
        <xdr:cNvSpPr txBox="1"/>
      </xdr:nvSpPr>
      <xdr:spPr>
        <a:xfrm>
          <a:off x="1176618" y="795617"/>
          <a:ext cx="9323294" cy="806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This is an</a:t>
          </a:r>
          <a:r>
            <a:rPr lang="en-US" sz="1200" baseline="0">
              <a:latin typeface="Arial" panose="020B0604020202020204" pitchFamily="34" charset="0"/>
              <a:cs typeface="Arial" panose="020B0604020202020204" pitchFamily="34" charset="0"/>
            </a:rPr>
            <a:t> example of a one-way sensitivity analysis (OWSA) that varies the </a:t>
          </a:r>
          <a:r>
            <a:rPr lang="en-US" sz="1200" b="1" baseline="0">
              <a:latin typeface="Arial" panose="020B0604020202020204" pitchFamily="34" charset="0"/>
              <a:cs typeface="Arial" panose="020B0604020202020204" pitchFamily="34" charset="0"/>
            </a:rPr>
            <a:t>Probability of cured for Treatment A</a:t>
          </a:r>
          <a:r>
            <a:rPr lang="en-US" sz="1200" baseline="0">
              <a:latin typeface="Arial" panose="020B0604020202020204" pitchFamily="34" charset="0"/>
              <a:cs typeface="Arial" panose="020B0604020202020204" pitchFamily="34" charset="0"/>
            </a:rPr>
            <a:t> using a range between 0.00 to 1.00. The output that is changing is the Total costs of Treatment A. The Total costs of Treatment B does not change since its total costs are not impacted by the change in the Probability of cured for Treatment A. However, the Incremental Costs are impacted by this since the formula depends on both the Total costs of Treatments A and B (see last column)). </a:t>
          </a:r>
          <a:endParaRPr lang="en-US" sz="1200">
            <a:latin typeface="Arial" panose="020B0604020202020204" pitchFamily="34" charset="0"/>
            <a:cs typeface="Arial" panose="020B0604020202020204" pitchFamily="34" charset="0"/>
          </a:endParaRPr>
        </a:p>
      </xdr:txBody>
    </xdr:sp>
    <xdr:clientData/>
  </xdr:twoCellAnchor>
  <xdr:twoCellAnchor>
    <xdr:from>
      <xdr:col>8</xdr:col>
      <xdr:colOff>780874</xdr:colOff>
      <xdr:row>17</xdr:row>
      <xdr:rowOff>95525</xdr:rowOff>
    </xdr:from>
    <xdr:to>
      <xdr:col>15</xdr:col>
      <xdr:colOff>234902</xdr:colOff>
      <xdr:row>32</xdr:row>
      <xdr:rowOff>91874</xdr:rowOff>
    </xdr:to>
    <xdr:cxnSp macro="">
      <xdr:nvCxnSpPr>
        <xdr:cNvPr id="9" name="Straight Arrow Connector 8">
          <a:extLst>
            <a:ext uri="{FF2B5EF4-FFF2-40B4-BE49-F238E27FC236}">
              <a16:creationId xmlns:a16="http://schemas.microsoft.com/office/drawing/2014/main" id="{49EC02A3-DF1A-4479-B900-CD8257C290EF}"/>
            </a:ext>
          </a:extLst>
        </xdr:cNvPr>
        <xdr:cNvCxnSpPr>
          <a:stCxn id="6" idx="1"/>
        </xdr:cNvCxnSpPr>
      </xdr:nvCxnSpPr>
      <xdr:spPr>
        <a:xfrm flipH="1">
          <a:off x="5464933" y="3367643"/>
          <a:ext cx="5852587" cy="2685760"/>
        </a:xfrm>
        <a:prstGeom prst="straightConnector1">
          <a:avLst/>
        </a:prstGeom>
        <a:ln w="7620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429745</xdr:colOff>
      <xdr:row>4</xdr:row>
      <xdr:rowOff>149877</xdr:rowOff>
    </xdr:from>
    <xdr:to>
      <xdr:col>23</xdr:col>
      <xdr:colOff>123265</xdr:colOff>
      <xdr:row>22</xdr:row>
      <xdr:rowOff>89648</xdr:rowOff>
    </xdr:to>
    <xdr:graphicFrame macro="">
      <xdr:nvGraphicFramePr>
        <xdr:cNvPr id="2" name="Chart 1">
          <a:extLst>
            <a:ext uri="{FF2B5EF4-FFF2-40B4-BE49-F238E27FC236}">
              <a16:creationId xmlns:a16="http://schemas.microsoft.com/office/drawing/2014/main" id="{31AFF20D-45E2-4660-81EE-BB56A04F5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500748</xdr:colOff>
      <xdr:row>23</xdr:row>
      <xdr:rowOff>143486</xdr:rowOff>
    </xdr:from>
    <xdr:to>
      <xdr:col>23</xdr:col>
      <xdr:colOff>282388</xdr:colOff>
      <xdr:row>43</xdr:row>
      <xdr:rowOff>138392</xdr:rowOff>
    </xdr:to>
    <xdr:graphicFrame macro="">
      <xdr:nvGraphicFramePr>
        <xdr:cNvPr id="3" name="Chart 2">
          <a:extLst>
            <a:ext uri="{FF2B5EF4-FFF2-40B4-BE49-F238E27FC236}">
              <a16:creationId xmlns:a16="http://schemas.microsoft.com/office/drawing/2014/main" id="{7E83609E-1AA9-4138-84C6-82AD3BCBB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34391</xdr:colOff>
      <xdr:row>40</xdr:row>
      <xdr:rowOff>161132</xdr:rowOff>
    </xdr:from>
    <xdr:to>
      <xdr:col>9</xdr:col>
      <xdr:colOff>1288676</xdr:colOff>
      <xdr:row>54</xdr:row>
      <xdr:rowOff>168089</xdr:rowOff>
    </xdr:to>
    <xdr:sp macro="" textlink="">
      <xdr:nvSpPr>
        <xdr:cNvPr id="4" name="TextBox 3">
          <a:extLst>
            <a:ext uri="{FF2B5EF4-FFF2-40B4-BE49-F238E27FC236}">
              <a16:creationId xmlns:a16="http://schemas.microsoft.com/office/drawing/2014/main" id="{58093641-ED94-4CA9-BA73-3818C09D3BB9}"/>
            </a:ext>
          </a:extLst>
        </xdr:cNvPr>
        <xdr:cNvSpPr txBox="1"/>
      </xdr:nvSpPr>
      <xdr:spPr>
        <a:xfrm>
          <a:off x="1054126" y="7624250"/>
          <a:ext cx="9860403" cy="2517074"/>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chemeClr val="bg1"/>
              </a:solidFill>
              <a:latin typeface="Arial Nova" panose="020B0504020202020204" pitchFamily="34" charset="0"/>
              <a:cs typeface="Arial" panose="020B0604020202020204" pitchFamily="34" charset="0"/>
            </a:rPr>
            <a:t>IMPORTANT NOTE # 1</a:t>
          </a:r>
        </a:p>
        <a:p>
          <a:r>
            <a:rPr lang="en-US" sz="1400">
              <a:solidFill>
                <a:schemeClr val="bg1"/>
              </a:solidFill>
              <a:latin typeface="Arial Nova" panose="020B0504020202020204" pitchFamily="34" charset="0"/>
              <a:cs typeface="Arial" panose="020B0604020202020204" pitchFamily="34" charset="0"/>
            </a:rPr>
            <a:t>Table</a:t>
          </a:r>
          <a:r>
            <a:rPr lang="en-US" sz="1400" baseline="0">
              <a:solidFill>
                <a:schemeClr val="bg1"/>
              </a:solidFill>
              <a:latin typeface="Arial Nova" panose="020B0504020202020204" pitchFamily="34" charset="0"/>
              <a:cs typeface="Arial" panose="020B0604020202020204" pitchFamily="34" charset="0"/>
            </a:rPr>
            <a:t> A1 inlcudes the probability of cured for Treatments A and B. There is an issue with this since the probabilities impact the Expected Life Years gained. If the probabilities of cured for Treatments A and B are equal to one another, then the ICER is undefined. Hence, the extreme bound for each parameter must be immediately below or above the base-case of the other parameters. For example if the probability of cured for Treatment A is 0.90, then the probability of cured for Treatment B must not exceed 0.90; hence it is 0.89. Preferably, it is better to display these as one-way sensitivity analyses rather than in a tornado diagram. </a:t>
          </a:r>
        </a:p>
        <a:p>
          <a:endParaRPr lang="en-US" sz="1400" baseline="0">
            <a:solidFill>
              <a:schemeClr val="bg1"/>
            </a:solidFill>
            <a:latin typeface="Arial Nova" panose="020B0504020202020204" pitchFamily="34" charset="0"/>
            <a:cs typeface="Arial" panose="020B0604020202020204" pitchFamily="34" charset="0"/>
          </a:endParaRPr>
        </a:p>
        <a:p>
          <a:r>
            <a:rPr lang="en-US" sz="1400" baseline="0">
              <a:solidFill>
                <a:schemeClr val="bg1"/>
              </a:solidFill>
              <a:latin typeface="Arial Nova" panose="020B0504020202020204" pitchFamily="34" charset="0"/>
              <a:cs typeface="Arial" panose="020B0604020202020204" pitchFamily="34" charset="0"/>
            </a:rPr>
            <a:t>Table A2 represents the tornado diagram without the probaby of cured for Treatments A and B. </a:t>
          </a:r>
        </a:p>
        <a:p>
          <a:endParaRPr lang="en-US" sz="1400" baseline="0">
            <a:solidFill>
              <a:schemeClr val="bg1"/>
            </a:solidFill>
            <a:latin typeface="Arial Nova" panose="020B0504020202020204" pitchFamily="34" charset="0"/>
            <a:cs typeface="Arial" panose="020B0604020202020204" pitchFamily="34" charset="0"/>
          </a:endParaRPr>
        </a:p>
      </xdr:txBody>
    </xdr:sp>
    <xdr:clientData/>
  </xdr:twoCellAnchor>
  <xdr:twoCellAnchor>
    <xdr:from>
      <xdr:col>13</xdr:col>
      <xdr:colOff>123985</xdr:colOff>
      <xdr:row>55</xdr:row>
      <xdr:rowOff>49145</xdr:rowOff>
    </xdr:from>
    <xdr:to>
      <xdr:col>23</xdr:col>
      <xdr:colOff>510742</xdr:colOff>
      <xdr:row>77</xdr:row>
      <xdr:rowOff>44051</xdr:rowOff>
    </xdr:to>
    <xdr:graphicFrame macro="">
      <xdr:nvGraphicFramePr>
        <xdr:cNvPr id="8" name="Chart 7">
          <a:extLst>
            <a:ext uri="{FF2B5EF4-FFF2-40B4-BE49-F238E27FC236}">
              <a16:creationId xmlns:a16="http://schemas.microsoft.com/office/drawing/2014/main" id="{110BDB46-EC4B-4803-8580-0282B6418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18702</xdr:colOff>
      <xdr:row>74</xdr:row>
      <xdr:rowOff>78209</xdr:rowOff>
    </xdr:from>
    <xdr:to>
      <xdr:col>9</xdr:col>
      <xdr:colOff>1272987</xdr:colOff>
      <xdr:row>83</xdr:row>
      <xdr:rowOff>56030</xdr:rowOff>
    </xdr:to>
    <xdr:sp macro="" textlink="">
      <xdr:nvSpPr>
        <xdr:cNvPr id="9" name="TextBox 8">
          <a:extLst>
            <a:ext uri="{FF2B5EF4-FFF2-40B4-BE49-F238E27FC236}">
              <a16:creationId xmlns:a16="http://schemas.microsoft.com/office/drawing/2014/main" id="{803CC337-D5BC-4535-B662-C5CE1EF0B77D}"/>
            </a:ext>
          </a:extLst>
        </xdr:cNvPr>
        <xdr:cNvSpPr txBox="1"/>
      </xdr:nvSpPr>
      <xdr:spPr>
        <a:xfrm>
          <a:off x="1038437" y="13278738"/>
          <a:ext cx="9400962" cy="1591468"/>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chemeClr val="bg1"/>
              </a:solidFill>
              <a:latin typeface="Arial Nova" panose="020B0504020202020204" pitchFamily="34" charset="0"/>
              <a:cs typeface="Arial" panose="020B0604020202020204" pitchFamily="34" charset="0"/>
            </a:rPr>
            <a:t>IMPORTANT NOTE # 2</a:t>
          </a:r>
        </a:p>
        <a:p>
          <a:r>
            <a:rPr lang="en-US" sz="1400">
              <a:solidFill>
                <a:schemeClr val="bg1"/>
              </a:solidFill>
              <a:latin typeface="Arial Nova" panose="020B0504020202020204" pitchFamily="34" charset="0"/>
              <a:cs typeface="Arial" panose="020B0604020202020204" pitchFamily="34" charset="0"/>
            </a:rPr>
            <a:t>Alternatively, you can present the tornado plot as Incremental Costs instead of ICERs (Table A3). This will avoid the issue of the ICER where you can have asymptotic values when the denominator is zero. The difference is that we are look to see where</a:t>
          </a:r>
          <a:r>
            <a:rPr lang="en-US" sz="1400" baseline="0">
              <a:solidFill>
                <a:schemeClr val="bg1"/>
              </a:solidFill>
              <a:latin typeface="Arial Nova" panose="020B0504020202020204" pitchFamily="34" charset="0"/>
              <a:cs typeface="Arial" panose="020B0604020202020204" pitchFamily="34" charset="0"/>
            </a:rPr>
            <a:t> the Incrememtal Costs crosses "0"; this is the equilibrium point where the expected costs between Treatments A and B are equal. </a:t>
          </a:r>
          <a:endParaRPr lang="en-US" sz="1400">
            <a:solidFill>
              <a:schemeClr val="bg1"/>
            </a:solidFill>
            <a:latin typeface="Arial Nova" panose="020B05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mbounthavong.com/blog/2018/5/26/communicating-data-effectively-with-data-visualizations-tornado-diagram?rq=torna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
  <sheetViews>
    <sheetView tabSelected="1" zoomScaleNormal="100" workbookViewId="0">
      <selection activeCell="H36" sqref="H36"/>
    </sheetView>
  </sheetViews>
  <sheetFormatPr baseColWidth="10" defaultColWidth="9.1640625" defaultRowHeight="14"/>
  <cols>
    <col min="1" max="16384" width="9.1640625" style="2"/>
  </cols>
  <sheetData>
    <row r="1" spans="2:12" s="1" customFormat="1"/>
    <row r="2" spans="2:12" s="1" customFormat="1" ht="30">
      <c r="B2" s="3" t="s">
        <v>63</v>
      </c>
    </row>
    <row r="3" spans="2:12" s="1" customFormat="1"/>
    <row r="6" spans="2:12">
      <c r="L6" s="4" t="s">
        <v>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0CD9-29A6-428F-A3C6-31FF0B3FB89D}">
  <dimension ref="C1:AA59"/>
  <sheetViews>
    <sheetView topLeftCell="A17" zoomScale="85" zoomScaleNormal="85" workbookViewId="0">
      <selection activeCell="Q36" sqref="Q36"/>
    </sheetView>
  </sheetViews>
  <sheetFormatPr baseColWidth="10" defaultColWidth="9.1640625" defaultRowHeight="14"/>
  <cols>
    <col min="1" max="2" width="3.6640625" style="7" customWidth="1"/>
    <col min="3" max="5" width="9.1640625" style="7"/>
    <col min="6" max="6" width="3.6640625" style="7" customWidth="1"/>
    <col min="7" max="7" width="48" style="7" customWidth="1"/>
    <col min="8" max="8" width="16.5" style="7" customWidth="1"/>
    <col min="9" max="9" width="2.5" style="7" customWidth="1"/>
    <col min="10" max="10" width="9.1640625" style="7"/>
    <col min="11" max="11" width="1.5" style="7" customWidth="1"/>
    <col min="12" max="12" width="9.1640625" style="7"/>
    <col min="13" max="13" width="3.1640625" style="7" customWidth="1"/>
    <col min="14" max="15" width="2.33203125" style="7" customWidth="1"/>
    <col min="16" max="16" width="22.33203125" style="7" customWidth="1"/>
    <col min="17" max="17" width="2.5" style="7" customWidth="1"/>
    <col min="18" max="18" width="41.1640625" style="7" customWidth="1"/>
    <col min="19" max="19" width="18.5" style="7" customWidth="1"/>
    <col min="20" max="20" width="30.1640625" style="7" customWidth="1"/>
    <col min="21" max="21" width="25.5" style="7" customWidth="1"/>
    <col min="22" max="22" width="1.5" style="7" customWidth="1"/>
    <col min="23" max="23" width="28.5" style="7" customWidth="1"/>
    <col min="24" max="24" width="2.5" style="7" customWidth="1"/>
    <col min="25" max="25" width="13.83203125" style="7" customWidth="1"/>
    <col min="26" max="26" width="2.6640625" style="7" customWidth="1"/>
    <col min="27" max="16384" width="9.1640625" style="7"/>
  </cols>
  <sheetData>
    <row r="1" spans="3:27" s="6" customFormat="1"/>
    <row r="2" spans="3:27" s="6" customFormat="1" ht="30">
      <c r="C2" s="5" t="s">
        <v>65</v>
      </c>
    </row>
    <row r="3" spans="3:27" s="6" customFormat="1"/>
    <row r="5" spans="3:27">
      <c r="W5" s="8" t="s">
        <v>13</v>
      </c>
      <c r="X5" s="8"/>
      <c r="Y5" s="8"/>
    </row>
    <row r="6" spans="3:27">
      <c r="W6" s="9" t="s">
        <v>74</v>
      </c>
      <c r="AA6" s="7" t="s">
        <v>78</v>
      </c>
    </row>
    <row r="7" spans="3:27">
      <c r="T7" s="10" t="s">
        <v>11</v>
      </c>
      <c r="U7" s="10"/>
      <c r="V7" s="10"/>
      <c r="W7" s="9"/>
    </row>
    <row r="8" spans="3:27">
      <c r="T8" s="11" t="s">
        <v>73</v>
      </c>
      <c r="W8" s="9"/>
    </row>
    <row r="9" spans="3:27">
      <c r="T9" s="9"/>
      <c r="W9" s="9"/>
    </row>
    <row r="10" spans="3:27">
      <c r="R10" s="10" t="s">
        <v>9</v>
      </c>
      <c r="S10" s="10"/>
      <c r="T10" s="9"/>
      <c r="W10" s="12" t="s">
        <v>14</v>
      </c>
      <c r="X10" s="10"/>
      <c r="Y10" s="10"/>
    </row>
    <row r="11" spans="3:27">
      <c r="R11" s="11"/>
      <c r="T11" s="9"/>
      <c r="W11" s="7" t="s">
        <v>75</v>
      </c>
      <c r="AA11" s="7" t="s">
        <v>79</v>
      </c>
    </row>
    <row r="12" spans="3:27">
      <c r="R12" s="9"/>
      <c r="T12" s="9"/>
      <c r="W12" s="10" t="s">
        <v>13</v>
      </c>
      <c r="X12" s="10"/>
      <c r="Y12" s="10"/>
    </row>
    <row r="13" spans="3:27">
      <c r="R13" s="9"/>
      <c r="T13" s="9"/>
      <c r="W13" s="9" t="s">
        <v>76</v>
      </c>
      <c r="AA13" s="7" t="s">
        <v>80</v>
      </c>
    </row>
    <row r="14" spans="3:27">
      <c r="R14" s="9"/>
      <c r="T14" s="12" t="s">
        <v>12</v>
      </c>
      <c r="U14" s="10"/>
      <c r="V14" s="10"/>
      <c r="W14" s="9"/>
    </row>
    <row r="15" spans="3:27">
      <c r="R15" s="9"/>
      <c r="T15" s="7" t="s">
        <v>72</v>
      </c>
      <c r="W15" s="9"/>
    </row>
    <row r="16" spans="3:27">
      <c r="R16" s="9"/>
      <c r="W16" s="9"/>
    </row>
    <row r="17" spans="16:27">
      <c r="R17" s="9"/>
      <c r="W17" s="12" t="s">
        <v>14</v>
      </c>
      <c r="X17" s="10"/>
      <c r="Y17" s="10"/>
    </row>
    <row r="18" spans="16:27">
      <c r="R18" s="9"/>
      <c r="W18" s="7" t="s">
        <v>77</v>
      </c>
      <c r="AA18" s="7" t="s">
        <v>81</v>
      </c>
    </row>
    <row r="19" spans="16:27">
      <c r="P19" s="10" t="s">
        <v>8</v>
      </c>
      <c r="Q19" s="10"/>
      <c r="R19" s="9"/>
    </row>
    <row r="20" spans="16:27">
      <c r="R20" s="9"/>
      <c r="AA20" s="7" t="s">
        <v>82</v>
      </c>
    </row>
    <row r="21" spans="16:27">
      <c r="R21" s="9"/>
    </row>
    <row r="22" spans="16:27">
      <c r="R22" s="9"/>
    </row>
    <row r="23" spans="16:27">
      <c r="R23" s="9"/>
    </row>
    <row r="24" spans="16:27">
      <c r="R24" s="9"/>
      <c r="W24" s="10" t="s">
        <v>13</v>
      </c>
      <c r="X24" s="10"/>
      <c r="Y24" s="10"/>
    </row>
    <row r="25" spans="16:27">
      <c r="R25" s="9"/>
      <c r="W25" s="9"/>
    </row>
    <row r="26" spans="16:27">
      <c r="R26" s="9"/>
      <c r="T26" s="10" t="s">
        <v>11</v>
      </c>
      <c r="U26" s="10"/>
      <c r="V26" s="10"/>
      <c r="W26" s="9"/>
    </row>
    <row r="27" spans="16:27">
      <c r="R27" s="9"/>
      <c r="T27" s="11"/>
      <c r="W27" s="9"/>
    </row>
    <row r="28" spans="16:27">
      <c r="R28" s="9"/>
      <c r="T28" s="9"/>
      <c r="W28" s="9"/>
    </row>
    <row r="29" spans="16:27">
      <c r="R29" s="12" t="s">
        <v>10</v>
      </c>
      <c r="S29" s="10"/>
      <c r="T29" s="9"/>
      <c r="W29" s="12" t="s">
        <v>14</v>
      </c>
      <c r="X29" s="10"/>
      <c r="Y29" s="10"/>
    </row>
    <row r="30" spans="16:27">
      <c r="T30" s="9"/>
    </row>
    <row r="31" spans="16:27">
      <c r="T31" s="9"/>
      <c r="W31" s="10" t="s">
        <v>13</v>
      </c>
      <c r="X31" s="10"/>
      <c r="Y31" s="10"/>
    </row>
    <row r="32" spans="16:27">
      <c r="T32" s="9"/>
      <c r="W32" s="9"/>
    </row>
    <row r="33" spans="6:27">
      <c r="T33" s="12" t="s">
        <v>12</v>
      </c>
      <c r="U33" s="10"/>
      <c r="V33" s="10"/>
      <c r="W33" s="9"/>
    </row>
    <row r="34" spans="6:27">
      <c r="W34" s="9"/>
    </row>
    <row r="35" spans="6:27">
      <c r="W35" s="9"/>
    </row>
    <row r="36" spans="6:27">
      <c r="W36" s="12" t="s">
        <v>14</v>
      </c>
      <c r="X36" s="10"/>
      <c r="Y36" s="10"/>
    </row>
    <row r="38" spans="6:27">
      <c r="F38" s="13"/>
      <c r="G38" s="13"/>
      <c r="H38" s="13"/>
      <c r="I38" s="13"/>
      <c r="J38" s="6"/>
      <c r="K38" s="6"/>
      <c r="L38" s="6"/>
      <c r="M38" s="6"/>
      <c r="Q38" s="6"/>
      <c r="R38" s="6"/>
      <c r="S38" s="6"/>
      <c r="T38" s="6"/>
      <c r="U38" s="6"/>
      <c r="V38" s="6"/>
      <c r="W38" s="6"/>
      <c r="X38" s="6"/>
    </row>
    <row r="39" spans="6:27" ht="16">
      <c r="F39" s="13"/>
      <c r="G39" s="31" t="s">
        <v>15</v>
      </c>
      <c r="H39" s="31"/>
      <c r="I39" s="21"/>
      <c r="J39" s="15"/>
      <c r="K39" s="15"/>
      <c r="L39" s="15"/>
      <c r="M39" s="6"/>
      <c r="Q39" s="6"/>
      <c r="R39" s="31" t="s">
        <v>19</v>
      </c>
      <c r="S39" s="31"/>
      <c r="T39" s="31"/>
      <c r="U39" s="31"/>
      <c r="V39" s="31"/>
      <c r="W39" s="50"/>
      <c r="X39" s="46"/>
      <c r="Y39" s="26"/>
      <c r="Z39" s="26"/>
      <c r="AA39" s="26"/>
    </row>
    <row r="40" spans="6:27" ht="16">
      <c r="F40" s="13"/>
      <c r="G40" s="33" t="s">
        <v>1</v>
      </c>
      <c r="H40" s="33" t="s">
        <v>0</v>
      </c>
      <c r="I40" s="33"/>
      <c r="J40" s="33" t="s">
        <v>69</v>
      </c>
      <c r="K40" s="33"/>
      <c r="L40" s="33" t="s">
        <v>70</v>
      </c>
      <c r="M40" s="6"/>
      <c r="Q40" s="6"/>
      <c r="R40" s="31" t="s">
        <v>3</v>
      </c>
      <c r="S40" s="51" t="s">
        <v>7</v>
      </c>
      <c r="T40" s="51" t="s">
        <v>6</v>
      </c>
      <c r="U40" s="34" t="s">
        <v>4</v>
      </c>
      <c r="V40" s="52"/>
      <c r="W40" s="34" t="s">
        <v>24</v>
      </c>
      <c r="X40" s="46"/>
      <c r="Y40" s="26"/>
      <c r="Z40" s="26"/>
      <c r="AA40" s="26"/>
    </row>
    <row r="41" spans="6:27" ht="16">
      <c r="F41" s="13"/>
      <c r="G41" s="45" t="s">
        <v>9</v>
      </c>
      <c r="H41" s="46"/>
      <c r="I41" s="13"/>
      <c r="J41" s="6"/>
      <c r="K41" s="6"/>
      <c r="L41" s="6"/>
      <c r="M41" s="6"/>
      <c r="Q41" s="6"/>
      <c r="R41" s="35" t="s">
        <v>9</v>
      </c>
      <c r="S41" s="53"/>
      <c r="T41" s="53"/>
      <c r="U41" s="53"/>
      <c r="V41" s="54"/>
      <c r="W41" s="53"/>
      <c r="X41" s="46"/>
      <c r="Y41" s="26"/>
      <c r="Z41" s="26"/>
      <c r="AA41" s="26"/>
    </row>
    <row r="42" spans="6:27" ht="16">
      <c r="F42" s="13"/>
      <c r="G42" s="35" t="s">
        <v>16</v>
      </c>
      <c r="H42" s="47">
        <v>0.2</v>
      </c>
      <c r="I42" s="13"/>
      <c r="J42" s="61">
        <v>0.15000000000000002</v>
      </c>
      <c r="K42" s="62"/>
      <c r="L42" s="61">
        <v>0.25</v>
      </c>
      <c r="M42" s="6"/>
      <c r="Q42" s="6"/>
      <c r="R42" s="35" t="s">
        <v>20</v>
      </c>
      <c r="S42" s="37">
        <f>H52</f>
        <v>100</v>
      </c>
      <c r="T42" s="36">
        <f>H43*H44</f>
        <v>0.72000000000000008</v>
      </c>
      <c r="U42" s="55">
        <f>T42*S42</f>
        <v>72.000000000000014</v>
      </c>
      <c r="V42" s="56"/>
      <c r="W42" s="36">
        <f>T42*H57</f>
        <v>14.400000000000002</v>
      </c>
      <c r="X42" s="46"/>
      <c r="Y42" s="26"/>
      <c r="Z42" s="26"/>
      <c r="AA42" s="26"/>
    </row>
    <row r="43" spans="6:27" ht="16">
      <c r="F43" s="13"/>
      <c r="G43" s="35" t="s">
        <v>17</v>
      </c>
      <c r="H43" s="47">
        <f>1-H42</f>
        <v>0.8</v>
      </c>
      <c r="I43" s="13"/>
      <c r="J43" s="61">
        <v>0.6</v>
      </c>
      <c r="K43" s="62"/>
      <c r="L43" s="61">
        <v>0.89</v>
      </c>
      <c r="M43" s="6"/>
      <c r="Q43" s="6"/>
      <c r="R43" s="35" t="s">
        <v>21</v>
      </c>
      <c r="S43" s="37">
        <f>H52+H55</f>
        <v>250</v>
      </c>
      <c r="T43" s="36">
        <f>H43*H45</f>
        <v>7.9999999999999988E-2</v>
      </c>
      <c r="U43" s="55">
        <f>T43*S43</f>
        <v>19.999999999999996</v>
      </c>
      <c r="V43" s="56"/>
      <c r="W43" s="36">
        <f>T43*H58</f>
        <v>0.79999999999999982</v>
      </c>
      <c r="X43" s="46"/>
      <c r="Y43" s="26"/>
      <c r="Z43" s="26"/>
      <c r="AA43" s="26"/>
    </row>
    <row r="44" spans="6:27" ht="16">
      <c r="F44" s="13"/>
      <c r="G44" s="35" t="s">
        <v>13</v>
      </c>
      <c r="H44" s="47">
        <v>0.9</v>
      </c>
      <c r="I44" s="13"/>
      <c r="J44" s="61">
        <v>0.81</v>
      </c>
      <c r="K44" s="62"/>
      <c r="L44" s="61">
        <v>1</v>
      </c>
      <c r="M44" s="6"/>
      <c r="Q44" s="6"/>
      <c r="R44" s="35" t="s">
        <v>22</v>
      </c>
      <c r="S44" s="37">
        <f>H52+H54</f>
        <v>600</v>
      </c>
      <c r="T44" s="36">
        <f>H42*H44</f>
        <v>0.18000000000000002</v>
      </c>
      <c r="U44" s="55">
        <f>T44*S44</f>
        <v>108.00000000000001</v>
      </c>
      <c r="V44" s="56"/>
      <c r="W44" s="36">
        <f>T44*H57</f>
        <v>3.6000000000000005</v>
      </c>
      <c r="X44" s="46"/>
      <c r="Y44" s="26"/>
      <c r="Z44" s="26"/>
      <c r="AA44" s="26"/>
    </row>
    <row r="45" spans="6:27" ht="16">
      <c r="F45" s="13"/>
      <c r="G45" s="35" t="s">
        <v>14</v>
      </c>
      <c r="H45" s="47">
        <f>1-H44</f>
        <v>9.9999999999999978E-2</v>
      </c>
      <c r="I45" s="13"/>
      <c r="J45" s="61">
        <v>0</v>
      </c>
      <c r="K45" s="62"/>
      <c r="L45" s="61">
        <v>0.19</v>
      </c>
      <c r="M45" s="6"/>
      <c r="Q45" s="6"/>
      <c r="R45" s="35" t="s">
        <v>23</v>
      </c>
      <c r="S45" s="37">
        <f>H52+H54+H55</f>
        <v>750</v>
      </c>
      <c r="T45" s="36">
        <f>H42*H45</f>
        <v>1.9999999999999997E-2</v>
      </c>
      <c r="U45" s="55">
        <f>T45*S45</f>
        <v>14.999999999999998</v>
      </c>
      <c r="V45" s="56"/>
      <c r="W45" s="36">
        <f>T45*H58</f>
        <v>0.19999999999999996</v>
      </c>
      <c r="X45" s="46"/>
      <c r="Y45" s="26"/>
      <c r="Z45" s="26"/>
      <c r="AA45" s="26"/>
    </row>
    <row r="46" spans="6:27" ht="16">
      <c r="F46" s="13"/>
      <c r="G46" s="45" t="s">
        <v>10</v>
      </c>
      <c r="H46" s="46"/>
      <c r="I46" s="13"/>
      <c r="J46" s="18"/>
      <c r="K46" s="18"/>
      <c r="L46" s="18"/>
      <c r="M46" s="6"/>
      <c r="Q46" s="6"/>
      <c r="R46" s="35" t="s">
        <v>10</v>
      </c>
      <c r="S46" s="53"/>
      <c r="T46" s="53"/>
      <c r="U46" s="53"/>
      <c r="V46" s="54"/>
      <c r="W46" s="53"/>
      <c r="X46" s="46"/>
      <c r="Y46" s="26"/>
      <c r="Z46" s="26"/>
      <c r="AA46" s="26"/>
    </row>
    <row r="47" spans="6:27" ht="16">
      <c r="F47" s="13"/>
      <c r="G47" s="35" t="s">
        <v>16</v>
      </c>
      <c r="H47" s="48">
        <v>0.3</v>
      </c>
      <c r="I47" s="13"/>
      <c r="J47" s="36">
        <v>0.22499999999999998</v>
      </c>
      <c r="K47" s="18"/>
      <c r="L47" s="36">
        <v>0.375</v>
      </c>
      <c r="M47" s="6"/>
      <c r="Q47" s="6"/>
      <c r="R47" s="35" t="s">
        <v>20</v>
      </c>
      <c r="S47" s="37">
        <f>H53</f>
        <v>80</v>
      </c>
      <c r="T47" s="36">
        <f>H48*H49</f>
        <v>0.55999999999999994</v>
      </c>
      <c r="U47" s="55">
        <f>S47*T47</f>
        <v>44.8</v>
      </c>
      <c r="V47" s="56"/>
      <c r="W47" s="36">
        <f>T47*H57</f>
        <v>11.2</v>
      </c>
      <c r="X47" s="46"/>
      <c r="Y47" s="26"/>
      <c r="Z47" s="26"/>
      <c r="AA47" s="26"/>
    </row>
    <row r="48" spans="6:27" ht="16">
      <c r="F48" s="13"/>
      <c r="G48" s="35" t="s">
        <v>17</v>
      </c>
      <c r="H48" s="47">
        <f>1-H47</f>
        <v>0.7</v>
      </c>
      <c r="I48" s="13"/>
      <c r="J48" s="36">
        <v>0.625</v>
      </c>
      <c r="K48" s="18"/>
      <c r="L48" s="36">
        <v>0.77500000000000002</v>
      </c>
      <c r="M48" s="6"/>
      <c r="Q48" s="6"/>
      <c r="R48" s="35" t="s">
        <v>21</v>
      </c>
      <c r="S48" s="37">
        <f>H53+H55</f>
        <v>230</v>
      </c>
      <c r="T48" s="36">
        <f>H48*H50</f>
        <v>0.13999999999999996</v>
      </c>
      <c r="U48" s="55">
        <f t="shared" ref="U48:U50" si="0">S48*T48</f>
        <v>32.199999999999989</v>
      </c>
      <c r="V48" s="56"/>
      <c r="W48" s="36">
        <f>T48*H58</f>
        <v>1.3999999999999995</v>
      </c>
      <c r="X48" s="46"/>
      <c r="Y48" s="26"/>
      <c r="Z48" s="26"/>
      <c r="AA48" s="26"/>
    </row>
    <row r="49" spans="6:27" ht="16">
      <c r="F49" s="13"/>
      <c r="G49" s="35" t="s">
        <v>13</v>
      </c>
      <c r="H49" s="47">
        <v>0.8</v>
      </c>
      <c r="I49" s="13"/>
      <c r="J49" s="36">
        <v>0.6</v>
      </c>
      <c r="K49" s="18"/>
      <c r="L49" s="36">
        <v>0.89</v>
      </c>
      <c r="M49" s="6"/>
      <c r="Q49" s="6"/>
      <c r="R49" s="35" t="s">
        <v>22</v>
      </c>
      <c r="S49" s="37">
        <f>H53+H54</f>
        <v>580</v>
      </c>
      <c r="T49" s="36">
        <f>H47*H49</f>
        <v>0.24</v>
      </c>
      <c r="U49" s="55">
        <f t="shared" si="0"/>
        <v>139.19999999999999</v>
      </c>
      <c r="V49" s="56"/>
      <c r="W49" s="36">
        <f>T49*H57</f>
        <v>4.8</v>
      </c>
      <c r="X49" s="46"/>
      <c r="Y49" s="26"/>
      <c r="Z49" s="26"/>
      <c r="AA49" s="26"/>
    </row>
    <row r="50" spans="6:27" ht="16">
      <c r="F50" s="13"/>
      <c r="G50" s="39" t="s">
        <v>14</v>
      </c>
      <c r="H50" s="49">
        <f>1-H49</f>
        <v>0.19999999999999996</v>
      </c>
      <c r="I50" s="15"/>
      <c r="J50" s="36">
        <v>0.10999999999999999</v>
      </c>
      <c r="K50" s="18"/>
      <c r="L50" s="36">
        <v>0.4</v>
      </c>
      <c r="M50" s="6"/>
      <c r="Q50" s="6"/>
      <c r="R50" s="39" t="s">
        <v>23</v>
      </c>
      <c r="S50" s="40">
        <f>H53+H54+H55</f>
        <v>730</v>
      </c>
      <c r="T50" s="42">
        <f>H47*H50</f>
        <v>5.9999999999999984E-2</v>
      </c>
      <c r="U50" s="57">
        <f t="shared" si="0"/>
        <v>43.79999999999999</v>
      </c>
      <c r="V50" s="58"/>
      <c r="W50" s="42">
        <f>T50*H58</f>
        <v>0.59999999999999987</v>
      </c>
      <c r="X50" s="46"/>
      <c r="Y50" s="26"/>
      <c r="Z50" s="26"/>
      <c r="AA50" s="26"/>
    </row>
    <row r="51" spans="6:27" ht="16">
      <c r="F51" s="13"/>
      <c r="G51" s="33" t="s">
        <v>2</v>
      </c>
      <c r="H51" s="33" t="s">
        <v>0</v>
      </c>
      <c r="I51" s="15"/>
      <c r="J51" s="33" t="s">
        <v>69</v>
      </c>
      <c r="K51" s="33"/>
      <c r="L51" s="33" t="s">
        <v>70</v>
      </c>
      <c r="M51" s="6"/>
      <c r="Q51" s="6"/>
      <c r="R51" s="35"/>
      <c r="S51" s="54"/>
      <c r="T51" s="54"/>
      <c r="U51" s="54"/>
      <c r="V51" s="54"/>
      <c r="W51" s="53"/>
      <c r="X51" s="46"/>
      <c r="Y51" s="26"/>
      <c r="Z51" s="26"/>
      <c r="AA51" s="26"/>
    </row>
    <row r="52" spans="6:27" ht="16">
      <c r="F52" s="13"/>
      <c r="G52" s="35" t="s">
        <v>9</v>
      </c>
      <c r="H52" s="63">
        <v>100</v>
      </c>
      <c r="I52" s="64"/>
      <c r="J52" s="38">
        <v>75</v>
      </c>
      <c r="K52" s="65"/>
      <c r="L52" s="38">
        <v>125</v>
      </c>
      <c r="M52" s="6"/>
      <c r="R52" s="26"/>
      <c r="S52" s="26"/>
      <c r="T52" s="26"/>
      <c r="U52" s="26"/>
      <c r="V52" s="26"/>
      <c r="W52" s="26"/>
      <c r="X52" s="26"/>
      <c r="Y52" s="26"/>
      <c r="Z52" s="26"/>
      <c r="AA52" s="26"/>
    </row>
    <row r="53" spans="6:27" ht="16">
      <c r="F53" s="13"/>
      <c r="G53" s="35" t="s">
        <v>10</v>
      </c>
      <c r="H53" s="63">
        <v>80</v>
      </c>
      <c r="I53" s="64"/>
      <c r="J53" s="38">
        <v>60</v>
      </c>
      <c r="K53" s="65"/>
      <c r="L53" s="38">
        <v>100</v>
      </c>
      <c r="M53" s="6"/>
      <c r="Q53" s="6"/>
      <c r="R53" s="46"/>
      <c r="S53" s="46"/>
      <c r="T53" s="46"/>
      <c r="U53" s="46"/>
      <c r="V53" s="46"/>
      <c r="W53" s="46"/>
      <c r="X53" s="46"/>
      <c r="Y53" s="46"/>
      <c r="Z53" s="35"/>
      <c r="AA53" s="26"/>
    </row>
    <row r="54" spans="6:27" ht="16">
      <c r="F54" s="13"/>
      <c r="G54" s="35" t="s">
        <v>16</v>
      </c>
      <c r="H54" s="63">
        <v>500</v>
      </c>
      <c r="I54" s="64"/>
      <c r="J54" s="38">
        <v>375</v>
      </c>
      <c r="K54" s="65"/>
      <c r="L54" s="38">
        <v>625</v>
      </c>
      <c r="M54" s="6"/>
      <c r="Q54" s="6"/>
      <c r="R54" s="31" t="s">
        <v>28</v>
      </c>
      <c r="S54" s="31"/>
      <c r="T54" s="31"/>
      <c r="U54" s="31"/>
      <c r="V54" s="31"/>
      <c r="W54" s="31"/>
      <c r="X54" s="31"/>
      <c r="Y54" s="31"/>
      <c r="Z54" s="35"/>
      <c r="AA54" s="26"/>
    </row>
    <row r="55" spans="6:27" ht="16">
      <c r="F55" s="13"/>
      <c r="G55" s="39" t="s">
        <v>18</v>
      </c>
      <c r="H55" s="66">
        <v>150</v>
      </c>
      <c r="I55" s="67"/>
      <c r="J55" s="38">
        <v>133</v>
      </c>
      <c r="K55" s="68"/>
      <c r="L55" s="38">
        <v>188</v>
      </c>
      <c r="M55" s="6"/>
      <c r="Q55" s="6"/>
      <c r="R55" s="33" t="s">
        <v>29</v>
      </c>
      <c r="S55" s="33" t="s">
        <v>5</v>
      </c>
      <c r="T55" s="33" t="s">
        <v>30</v>
      </c>
      <c r="U55" s="33" t="s">
        <v>31</v>
      </c>
      <c r="V55" s="33" t="s">
        <v>32</v>
      </c>
      <c r="W55" s="33"/>
      <c r="X55" s="33"/>
      <c r="Y55" s="33" t="s">
        <v>33</v>
      </c>
      <c r="Z55" s="35"/>
      <c r="AA55" s="26"/>
    </row>
    <row r="56" spans="6:27" ht="16">
      <c r="F56" s="13"/>
      <c r="G56" s="33" t="s">
        <v>25</v>
      </c>
      <c r="H56" s="33" t="s">
        <v>0</v>
      </c>
      <c r="I56" s="15"/>
      <c r="J56" s="33" t="s">
        <v>69</v>
      </c>
      <c r="K56" s="33"/>
      <c r="L56" s="33" t="s">
        <v>70</v>
      </c>
      <c r="M56" s="6"/>
      <c r="Q56" s="6"/>
      <c r="R56" s="35" t="s">
        <v>9</v>
      </c>
      <c r="S56" s="59">
        <f>SUM(U42:U45)</f>
        <v>215.00000000000003</v>
      </c>
      <c r="T56" s="47">
        <f>SUM(W42:W45)</f>
        <v>19.000000000000004</v>
      </c>
      <c r="U56" s="59">
        <f>S56-S57</f>
        <v>-44.999999999999972</v>
      </c>
      <c r="V56" s="47"/>
      <c r="W56" s="47">
        <f>T56-T57</f>
        <v>1.0000000000000036</v>
      </c>
      <c r="X56" s="47"/>
      <c r="Y56" s="59">
        <f>U56/W56</f>
        <v>-44.999999999999815</v>
      </c>
      <c r="Z56" s="35"/>
      <c r="AA56" s="26"/>
    </row>
    <row r="57" spans="6:27" ht="16">
      <c r="F57" s="6"/>
      <c r="G57" s="35" t="s">
        <v>26</v>
      </c>
      <c r="H57" s="47">
        <v>20</v>
      </c>
      <c r="I57" s="6"/>
      <c r="J57" s="36">
        <v>15</v>
      </c>
      <c r="K57" s="18"/>
      <c r="L57" s="36">
        <v>25</v>
      </c>
      <c r="M57" s="6"/>
      <c r="Q57" s="6"/>
      <c r="R57" s="39" t="s">
        <v>10</v>
      </c>
      <c r="S57" s="60">
        <f>SUM(U47:U50)</f>
        <v>260</v>
      </c>
      <c r="T57" s="49">
        <f>SUM(W47:W50)</f>
        <v>18</v>
      </c>
      <c r="U57" s="49"/>
      <c r="V57" s="49"/>
      <c r="W57" s="49"/>
      <c r="X57" s="49"/>
      <c r="Y57" s="49"/>
      <c r="Z57" s="35"/>
      <c r="AA57" s="26"/>
    </row>
    <row r="58" spans="6:27" ht="16">
      <c r="F58" s="6"/>
      <c r="G58" s="39" t="s">
        <v>27</v>
      </c>
      <c r="H58" s="49">
        <v>10</v>
      </c>
      <c r="I58" s="6"/>
      <c r="J58" s="36">
        <v>5</v>
      </c>
      <c r="K58" s="18"/>
      <c r="L58" s="36">
        <v>15</v>
      </c>
      <c r="M58" s="6"/>
      <c r="Q58" s="6"/>
      <c r="R58" s="46"/>
      <c r="S58" s="46"/>
      <c r="T58" s="46"/>
      <c r="U58" s="46"/>
      <c r="V58" s="46"/>
      <c r="W58" s="46"/>
      <c r="X58" s="46"/>
      <c r="Y58" s="46"/>
      <c r="Z58" s="35"/>
      <c r="AA58" s="26"/>
    </row>
    <row r="59" spans="6:27">
      <c r="F59" s="6"/>
      <c r="G59" s="6"/>
      <c r="H59" s="6"/>
      <c r="I59" s="6"/>
      <c r="J59" s="6"/>
      <c r="K59" s="6"/>
      <c r="L59" s="6"/>
      <c r="M59" s="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9CF86-BD0B-4147-8A41-49620A9B3826}">
  <dimension ref="C1:N23"/>
  <sheetViews>
    <sheetView zoomScale="85" zoomScaleNormal="85" workbookViewId="0">
      <selection activeCell="R33" sqref="R33"/>
    </sheetView>
  </sheetViews>
  <sheetFormatPr baseColWidth="10" defaultColWidth="9.1640625" defaultRowHeight="14"/>
  <cols>
    <col min="1" max="1" width="4.5" style="7" customWidth="1"/>
    <col min="2" max="2" width="3.6640625" style="7" customWidth="1"/>
    <col min="3" max="3" width="9.1640625" style="7"/>
    <col min="4" max="4" width="3.5" style="7" customWidth="1"/>
    <col min="5" max="5" width="35.83203125" style="7" customWidth="1"/>
    <col min="6" max="6" width="3" style="7" customWidth="1"/>
    <col min="7" max="7" width="9.1640625" style="7"/>
    <col min="8" max="8" width="1.6640625" style="7" customWidth="1"/>
    <col min="9" max="9" width="26" style="25" bestFit="1" customWidth="1"/>
    <col min="10" max="10" width="2.5" style="25" customWidth="1"/>
    <col min="11" max="11" width="26.1640625" style="25" bestFit="1" customWidth="1"/>
    <col min="12" max="12" width="2.83203125" style="25" customWidth="1"/>
    <col min="13" max="13" width="25.83203125" style="25" bestFit="1" customWidth="1"/>
    <col min="14" max="14" width="3.5" style="7" customWidth="1"/>
    <col min="15" max="15" width="9.1640625" style="7" customWidth="1"/>
    <col min="16" max="16" width="3.6640625" style="7" customWidth="1"/>
    <col min="17" max="16384" width="9.1640625" style="7"/>
  </cols>
  <sheetData>
    <row r="1" spans="3:14" s="6" customFormat="1">
      <c r="I1" s="18"/>
      <c r="J1" s="18"/>
      <c r="K1" s="18"/>
      <c r="L1" s="18"/>
      <c r="M1" s="18"/>
    </row>
    <row r="2" spans="3:14" s="6" customFormat="1" ht="30">
      <c r="C2" s="5" t="s">
        <v>61</v>
      </c>
      <c r="D2" s="5"/>
      <c r="I2" s="18"/>
      <c r="J2" s="18"/>
      <c r="K2" s="18"/>
      <c r="L2" s="18"/>
      <c r="M2" s="18"/>
    </row>
    <row r="3" spans="3:14" s="6" customFormat="1">
      <c r="I3" s="18"/>
      <c r="J3" s="18"/>
      <c r="K3" s="18"/>
      <c r="L3" s="18"/>
      <c r="M3" s="18"/>
    </row>
    <row r="9" spans="3:14">
      <c r="D9" s="6"/>
      <c r="E9" s="6"/>
      <c r="F9" s="6"/>
      <c r="G9" s="6"/>
      <c r="H9" s="6"/>
      <c r="I9" s="18"/>
      <c r="J9" s="18"/>
      <c r="K9" s="18"/>
      <c r="L9" s="18"/>
      <c r="M9" s="18"/>
      <c r="N9" s="6"/>
    </row>
    <row r="10" spans="3:14">
      <c r="D10" s="6"/>
      <c r="E10" s="14" t="s">
        <v>53</v>
      </c>
      <c r="F10" s="14"/>
      <c r="G10" s="22"/>
      <c r="H10" s="22"/>
      <c r="I10" s="23"/>
      <c r="J10" s="23"/>
      <c r="K10" s="23"/>
      <c r="L10" s="23"/>
      <c r="M10" s="23"/>
      <c r="N10" s="6"/>
    </row>
    <row r="11" spans="3:14">
      <c r="D11" s="6"/>
      <c r="E11" s="16" t="s">
        <v>39</v>
      </c>
      <c r="F11" s="16"/>
      <c r="G11" s="16" t="s">
        <v>54</v>
      </c>
      <c r="H11" s="16"/>
      <c r="I11" s="17" t="s">
        <v>56</v>
      </c>
      <c r="J11" s="17"/>
      <c r="K11" s="17" t="s">
        <v>57</v>
      </c>
      <c r="L11" s="17"/>
      <c r="M11" s="17" t="s">
        <v>55</v>
      </c>
      <c r="N11" s="6"/>
    </row>
    <row r="12" spans="3:14">
      <c r="D12" s="6"/>
      <c r="E12" s="13" t="s">
        <v>52</v>
      </c>
      <c r="F12" s="13"/>
      <c r="G12" s="19">
        <v>0</v>
      </c>
      <c r="H12" s="6"/>
      <c r="I12" s="24">
        <v>350</v>
      </c>
      <c r="J12" s="18"/>
      <c r="K12" s="20">
        <f>'Decision Tree 1'!$S$57</f>
        <v>260</v>
      </c>
      <c r="L12" s="18"/>
      <c r="M12" s="20">
        <f>I12-K12</f>
        <v>90</v>
      </c>
      <c r="N12" s="6"/>
    </row>
    <row r="13" spans="3:14">
      <c r="D13" s="6"/>
      <c r="E13" s="6"/>
      <c r="F13" s="6"/>
      <c r="G13" s="19">
        <v>0.1</v>
      </c>
      <c r="H13" s="6"/>
      <c r="I13" s="24">
        <v>335.00000000000006</v>
      </c>
      <c r="J13" s="18"/>
      <c r="K13" s="20">
        <f>'Decision Tree 1'!$S$57</f>
        <v>260</v>
      </c>
      <c r="L13" s="18"/>
      <c r="M13" s="20">
        <f t="shared" ref="M13:M22" si="0">I13-K13</f>
        <v>75.000000000000057</v>
      </c>
      <c r="N13" s="6"/>
    </row>
    <row r="14" spans="3:14">
      <c r="D14" s="6"/>
      <c r="E14" s="6"/>
      <c r="F14" s="6"/>
      <c r="G14" s="19">
        <v>0.2</v>
      </c>
      <c r="H14" s="6"/>
      <c r="I14" s="24">
        <v>320.00000000000006</v>
      </c>
      <c r="J14" s="18"/>
      <c r="K14" s="20">
        <f>'Decision Tree 1'!$S$57</f>
        <v>260</v>
      </c>
      <c r="L14" s="18"/>
      <c r="M14" s="20">
        <f t="shared" si="0"/>
        <v>60.000000000000057</v>
      </c>
      <c r="N14" s="6"/>
    </row>
    <row r="15" spans="3:14">
      <c r="D15" s="6"/>
      <c r="E15" s="6"/>
      <c r="F15" s="6"/>
      <c r="G15" s="19">
        <v>0.3</v>
      </c>
      <c r="H15" s="6"/>
      <c r="I15" s="24">
        <v>304.99999999999994</v>
      </c>
      <c r="J15" s="18"/>
      <c r="K15" s="20">
        <f>'Decision Tree 1'!$S$57</f>
        <v>260</v>
      </c>
      <c r="L15" s="18"/>
      <c r="M15" s="20">
        <f t="shared" si="0"/>
        <v>44.999999999999943</v>
      </c>
      <c r="N15" s="6"/>
    </row>
    <row r="16" spans="3:14">
      <c r="D16" s="6"/>
      <c r="E16" s="6"/>
      <c r="F16" s="6"/>
      <c r="G16" s="19">
        <v>0.4</v>
      </c>
      <c r="H16" s="6"/>
      <c r="I16" s="24">
        <v>290</v>
      </c>
      <c r="J16" s="18"/>
      <c r="K16" s="20">
        <f>'Decision Tree 1'!$S$57</f>
        <v>260</v>
      </c>
      <c r="L16" s="18"/>
      <c r="M16" s="20">
        <f t="shared" si="0"/>
        <v>30</v>
      </c>
      <c r="N16" s="6"/>
    </row>
    <row r="17" spans="4:14">
      <c r="D17" s="6"/>
      <c r="E17" s="6"/>
      <c r="F17" s="6"/>
      <c r="G17" s="19">
        <v>0.5</v>
      </c>
      <c r="H17" s="6"/>
      <c r="I17" s="24">
        <v>275</v>
      </c>
      <c r="J17" s="18"/>
      <c r="K17" s="20">
        <f>'Decision Tree 1'!$S$57</f>
        <v>260</v>
      </c>
      <c r="L17" s="18"/>
      <c r="M17" s="20">
        <f t="shared" si="0"/>
        <v>15</v>
      </c>
      <c r="N17" s="6"/>
    </row>
    <row r="18" spans="4:14">
      <c r="D18" s="6"/>
      <c r="E18" s="6"/>
      <c r="F18" s="6"/>
      <c r="G18" s="19">
        <v>0.6</v>
      </c>
      <c r="H18" s="6"/>
      <c r="I18" s="24">
        <v>260</v>
      </c>
      <c r="J18" s="18"/>
      <c r="K18" s="20">
        <f>'Decision Tree 1'!$S$57</f>
        <v>260</v>
      </c>
      <c r="L18" s="18"/>
      <c r="M18" s="20">
        <f t="shared" si="0"/>
        <v>0</v>
      </c>
      <c r="N18" s="6"/>
    </row>
    <row r="19" spans="4:14">
      <c r="D19" s="6"/>
      <c r="E19" s="6"/>
      <c r="F19" s="6"/>
      <c r="G19" s="19">
        <v>0.7</v>
      </c>
      <c r="H19" s="6"/>
      <c r="I19" s="24">
        <v>245</v>
      </c>
      <c r="J19" s="18"/>
      <c r="K19" s="20">
        <f>'Decision Tree 1'!$S$57</f>
        <v>260</v>
      </c>
      <c r="L19" s="18"/>
      <c r="M19" s="20">
        <f t="shared" si="0"/>
        <v>-15</v>
      </c>
      <c r="N19" s="6"/>
    </row>
    <row r="20" spans="4:14">
      <c r="D20" s="6"/>
      <c r="E20" s="6"/>
      <c r="F20" s="6"/>
      <c r="G20" s="19">
        <v>0.8</v>
      </c>
      <c r="H20" s="6"/>
      <c r="I20" s="24">
        <v>230</v>
      </c>
      <c r="J20" s="18"/>
      <c r="K20" s="20">
        <f>'Decision Tree 1'!$S$57</f>
        <v>260</v>
      </c>
      <c r="L20" s="18"/>
      <c r="M20" s="20">
        <f t="shared" si="0"/>
        <v>-30</v>
      </c>
      <c r="N20" s="6"/>
    </row>
    <row r="21" spans="4:14">
      <c r="D21" s="6"/>
      <c r="E21" s="6"/>
      <c r="F21" s="6"/>
      <c r="G21" s="19">
        <v>0.9</v>
      </c>
      <c r="H21" s="6"/>
      <c r="I21" s="24">
        <v>215.00000000000003</v>
      </c>
      <c r="J21" s="18"/>
      <c r="K21" s="20">
        <f>'Decision Tree 1'!$S$57</f>
        <v>260</v>
      </c>
      <c r="L21" s="18"/>
      <c r="M21" s="20">
        <f t="shared" si="0"/>
        <v>-44.999999999999972</v>
      </c>
      <c r="N21" s="6"/>
    </row>
    <row r="22" spans="4:14">
      <c r="D22" s="6"/>
      <c r="E22" s="6"/>
      <c r="F22" s="6"/>
      <c r="G22" s="19">
        <v>1</v>
      </c>
      <c r="H22" s="6"/>
      <c r="I22" s="24">
        <v>200</v>
      </c>
      <c r="J22" s="18"/>
      <c r="K22" s="20">
        <f>'Decision Tree 1'!$S$57</f>
        <v>260</v>
      </c>
      <c r="L22" s="18"/>
      <c r="M22" s="20">
        <f t="shared" si="0"/>
        <v>-60</v>
      </c>
      <c r="N22" s="6"/>
    </row>
    <row r="23" spans="4:14">
      <c r="D23" s="6"/>
      <c r="E23" s="6"/>
      <c r="F23" s="6"/>
      <c r="G23" s="6"/>
      <c r="H23" s="6"/>
      <c r="I23" s="18"/>
      <c r="J23" s="18"/>
      <c r="K23" s="18"/>
      <c r="L23" s="18"/>
      <c r="M23" s="18"/>
      <c r="N23"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150D-2161-4C8D-9A9B-CE122CCD8EF3}">
  <dimension ref="C1:Z71"/>
  <sheetViews>
    <sheetView zoomScaleNormal="100" workbookViewId="0">
      <selection activeCell="E8" sqref="E8"/>
    </sheetView>
  </sheetViews>
  <sheetFormatPr baseColWidth="10" defaultColWidth="9.1640625" defaultRowHeight="14"/>
  <cols>
    <col min="1" max="1" width="2.83203125" style="7" customWidth="1"/>
    <col min="2" max="2" width="3.5" style="7" customWidth="1"/>
    <col min="3" max="3" width="9.1640625" style="7"/>
    <col min="4" max="4" width="3.5" style="7" customWidth="1"/>
    <col min="5" max="5" width="52.83203125" style="7" customWidth="1"/>
    <col min="6" max="6" width="25" style="25" customWidth="1"/>
    <col min="7" max="8" width="19.5" style="25" customWidth="1"/>
    <col min="9" max="10" width="31.5" style="25" customWidth="1"/>
    <col min="11" max="11" width="13.1640625" style="25" customWidth="1"/>
    <col min="12" max="12" width="3.6640625" style="7" customWidth="1"/>
    <col min="13" max="16384" width="9.1640625" style="7"/>
  </cols>
  <sheetData>
    <row r="1" spans="3:26" s="6" customFormat="1">
      <c r="F1" s="18"/>
      <c r="G1" s="18"/>
      <c r="H1" s="18"/>
      <c r="I1" s="18"/>
      <c r="J1" s="18"/>
      <c r="K1" s="18"/>
    </row>
    <row r="2" spans="3:26" s="6" customFormat="1" ht="30">
      <c r="C2" s="5" t="s">
        <v>62</v>
      </c>
      <c r="D2" s="5"/>
      <c r="F2" s="18"/>
      <c r="G2" s="18"/>
      <c r="H2" s="18"/>
      <c r="I2" s="18"/>
      <c r="J2" s="18"/>
      <c r="K2" s="18"/>
    </row>
    <row r="3" spans="3:26" s="6" customFormat="1">
      <c r="F3" s="18"/>
      <c r="G3" s="18"/>
      <c r="H3" s="18"/>
      <c r="I3" s="18"/>
      <c r="J3" s="18"/>
      <c r="K3" s="18"/>
    </row>
    <row r="4" spans="3:26" ht="16">
      <c r="C4" s="26"/>
      <c r="D4" s="26"/>
      <c r="E4" s="26"/>
      <c r="F4" s="27"/>
      <c r="G4" s="27"/>
      <c r="H4" s="27"/>
      <c r="I4" s="27"/>
      <c r="J4" s="27"/>
    </row>
    <row r="5" spans="3:26" ht="16">
      <c r="C5" s="26"/>
      <c r="D5" s="26"/>
      <c r="E5" s="26" t="s">
        <v>58</v>
      </c>
      <c r="F5" s="27"/>
      <c r="G5" s="27"/>
      <c r="H5" s="27"/>
      <c r="I5" s="27"/>
      <c r="J5" s="27"/>
    </row>
    <row r="6" spans="3:26" ht="16">
      <c r="C6" s="26"/>
      <c r="D6" s="26"/>
      <c r="E6" s="28" t="s">
        <v>49</v>
      </c>
      <c r="F6" s="27"/>
      <c r="G6" s="27"/>
      <c r="H6" s="27"/>
      <c r="I6" s="27"/>
      <c r="J6" s="27"/>
    </row>
    <row r="7" spans="3:26" ht="16">
      <c r="C7" s="26"/>
      <c r="D7" s="26"/>
      <c r="E7" s="26"/>
      <c r="F7" s="27"/>
      <c r="G7" s="27"/>
      <c r="H7" s="27"/>
      <c r="I7" s="27"/>
      <c r="J7" s="27"/>
    </row>
    <row r="9" spans="3:26">
      <c r="D9" s="6"/>
      <c r="E9" s="6"/>
      <c r="F9" s="18"/>
      <c r="G9" s="18"/>
      <c r="H9" s="18"/>
      <c r="I9" s="18"/>
      <c r="J9" s="18"/>
      <c r="K9" s="18"/>
      <c r="L9" s="6"/>
      <c r="Z9" s="7" t="s">
        <v>71</v>
      </c>
    </row>
    <row r="10" spans="3:26" ht="16">
      <c r="D10" s="6"/>
      <c r="E10" s="31" t="s">
        <v>60</v>
      </c>
      <c r="F10" s="32"/>
      <c r="G10" s="32"/>
      <c r="H10" s="32"/>
      <c r="I10" s="32"/>
      <c r="J10" s="32"/>
      <c r="K10" s="32"/>
      <c r="L10" s="6"/>
      <c r="Z10" s="29" t="s">
        <v>69</v>
      </c>
    </row>
    <row r="11" spans="3:26" ht="16">
      <c r="D11" s="6"/>
      <c r="E11" s="33" t="s">
        <v>39</v>
      </c>
      <c r="F11" s="34" t="s">
        <v>35</v>
      </c>
      <c r="G11" s="34" t="s">
        <v>36</v>
      </c>
      <c r="H11" s="34" t="s">
        <v>37</v>
      </c>
      <c r="I11" s="34" t="s">
        <v>47</v>
      </c>
      <c r="J11" s="34" t="s">
        <v>48</v>
      </c>
      <c r="K11" s="34" t="s">
        <v>38</v>
      </c>
      <c r="L11" s="6"/>
      <c r="Z11" s="30" t="s">
        <v>70</v>
      </c>
    </row>
    <row r="12" spans="3:26" ht="16">
      <c r="D12" s="6"/>
      <c r="E12" s="35" t="s">
        <v>43</v>
      </c>
      <c r="F12" s="36">
        <f>'Decision Tree 1'!H49</f>
        <v>0.8</v>
      </c>
      <c r="G12" s="36">
        <v>0.6</v>
      </c>
      <c r="H12" s="36">
        <v>0.89</v>
      </c>
      <c r="I12" s="36">
        <v>-26.99999999999995</v>
      </c>
      <c r="J12" s="36">
        <v>-314.99999999998431</v>
      </c>
      <c r="K12" s="36">
        <f t="shared" ref="K12:K21" si="0">ABS(J12-I12)</f>
        <v>287.99999999998437</v>
      </c>
      <c r="L12" s="6"/>
    </row>
    <row r="13" spans="3:26" ht="16">
      <c r="D13" s="6"/>
      <c r="E13" s="35" t="s">
        <v>41</v>
      </c>
      <c r="F13" s="36">
        <f>'Decision Tree 1'!H44</f>
        <v>0.9</v>
      </c>
      <c r="G13" s="36">
        <v>0.81</v>
      </c>
      <c r="H13" s="36">
        <v>1</v>
      </c>
      <c r="I13" s="36">
        <v>-314.99999999999523</v>
      </c>
      <c r="J13" s="36">
        <v>-30</v>
      </c>
      <c r="K13" s="36">
        <f t="shared" si="0"/>
        <v>284.99999999999523</v>
      </c>
      <c r="L13" s="6"/>
    </row>
    <row r="14" spans="3:26" ht="16">
      <c r="D14" s="6"/>
      <c r="E14" s="35" t="s">
        <v>42</v>
      </c>
      <c r="F14" s="36">
        <f>'Decision Tree 1'!H47</f>
        <v>0.3</v>
      </c>
      <c r="G14" s="36">
        <v>0.22499999999999998</v>
      </c>
      <c r="H14" s="36">
        <v>0.375</v>
      </c>
      <c r="I14" s="36">
        <v>-7.4999999999999716</v>
      </c>
      <c r="J14" s="36">
        <v>-82.499999999999673</v>
      </c>
      <c r="K14" s="36">
        <f t="shared" si="0"/>
        <v>74.999999999999702</v>
      </c>
      <c r="L14" s="6"/>
    </row>
    <row r="15" spans="3:26" ht="16">
      <c r="D15" s="6"/>
      <c r="E15" s="35" t="s">
        <v>51</v>
      </c>
      <c r="F15" s="36">
        <f>'Decision Tree 1'!H57</f>
        <v>20</v>
      </c>
      <c r="G15" s="36">
        <v>15</v>
      </c>
      <c r="H15" s="36">
        <v>25</v>
      </c>
      <c r="I15" s="36">
        <v>-89.999999999999304</v>
      </c>
      <c r="J15" s="36">
        <v>-29.999999999999911</v>
      </c>
      <c r="K15" s="36">
        <f t="shared" si="0"/>
        <v>59.999999999999389</v>
      </c>
      <c r="L15" s="6"/>
    </row>
    <row r="16" spans="3:26" ht="16">
      <c r="D16" s="6"/>
      <c r="E16" s="35" t="s">
        <v>40</v>
      </c>
      <c r="F16" s="36">
        <f>'Decision Tree 1'!H42</f>
        <v>0.2</v>
      </c>
      <c r="G16" s="36">
        <v>0.15000000000000002</v>
      </c>
      <c r="H16" s="36">
        <v>0.25</v>
      </c>
      <c r="I16" s="36">
        <v>-70</v>
      </c>
      <c r="J16" s="36">
        <v>-20</v>
      </c>
      <c r="K16" s="36">
        <f t="shared" si="0"/>
        <v>50</v>
      </c>
      <c r="L16" s="6"/>
    </row>
    <row r="17" spans="4:26" ht="16">
      <c r="D17" s="6"/>
      <c r="E17" s="35" t="s">
        <v>44</v>
      </c>
      <c r="F17" s="37">
        <f>'Decision Tree 1'!H52</f>
        <v>100</v>
      </c>
      <c r="G17" s="38">
        <v>75</v>
      </c>
      <c r="H17" s="38">
        <v>125</v>
      </c>
      <c r="I17" s="36">
        <v>-69.999999999999744</v>
      </c>
      <c r="J17" s="36">
        <v>-19.999999999999901</v>
      </c>
      <c r="K17" s="36">
        <f t="shared" si="0"/>
        <v>49.999999999999844</v>
      </c>
      <c r="L17" s="6"/>
    </row>
    <row r="18" spans="4:26" ht="16">
      <c r="D18" s="6"/>
      <c r="E18" s="35" t="s">
        <v>64</v>
      </c>
      <c r="F18" s="37">
        <f>'Decision Tree 1'!H53</f>
        <v>80</v>
      </c>
      <c r="G18" s="38">
        <v>60</v>
      </c>
      <c r="H18" s="38">
        <v>100</v>
      </c>
      <c r="I18" s="36">
        <v>-24.999999999999854</v>
      </c>
      <c r="J18" s="36">
        <v>-64.999999999999744</v>
      </c>
      <c r="K18" s="36">
        <f t="shared" si="0"/>
        <v>39.999999999999886</v>
      </c>
      <c r="L18" s="6"/>
    </row>
    <row r="19" spans="4:26" ht="16">
      <c r="D19" s="6"/>
      <c r="E19" s="35" t="s">
        <v>45</v>
      </c>
      <c r="F19" s="37">
        <f>'Decision Tree 1'!H54</f>
        <v>500</v>
      </c>
      <c r="G19" s="38">
        <v>375</v>
      </c>
      <c r="H19" s="38">
        <v>625</v>
      </c>
      <c r="I19" s="36">
        <v>-32.499999999999829</v>
      </c>
      <c r="J19" s="36">
        <v>-57.499999999999737</v>
      </c>
      <c r="K19" s="36">
        <f t="shared" si="0"/>
        <v>24.999999999999908</v>
      </c>
      <c r="L19" s="6"/>
    </row>
    <row r="20" spans="4:26" ht="16">
      <c r="D20" s="6"/>
      <c r="E20" s="35" t="s">
        <v>50</v>
      </c>
      <c r="F20" s="36">
        <f>'Decision Tree 1'!H58</f>
        <v>10</v>
      </c>
      <c r="G20" s="36">
        <v>7.5</v>
      </c>
      <c r="H20" s="36">
        <v>12.5</v>
      </c>
      <c r="I20" s="36">
        <v>-35.999999999999872</v>
      </c>
      <c r="J20" s="36">
        <v>-59.99999999999968</v>
      </c>
      <c r="K20" s="36">
        <f t="shared" si="0"/>
        <v>23.999999999999808</v>
      </c>
      <c r="L20" s="6"/>
    </row>
    <row r="21" spans="4:26" ht="16">
      <c r="D21" s="6"/>
      <c r="E21" s="39" t="s">
        <v>46</v>
      </c>
      <c r="F21" s="40">
        <f>'Decision Tree 1'!H55</f>
        <v>150</v>
      </c>
      <c r="G21" s="41">
        <v>112.5</v>
      </c>
      <c r="H21" s="41">
        <v>187.5</v>
      </c>
      <c r="I21" s="42">
        <v>-41.299999999999805</v>
      </c>
      <c r="J21" s="42">
        <v>-48.799999999999784</v>
      </c>
      <c r="K21" s="42">
        <f t="shared" si="0"/>
        <v>7.4999999999999787</v>
      </c>
      <c r="L21" s="6"/>
    </row>
    <row r="22" spans="4:26">
      <c r="D22" s="6"/>
      <c r="E22" s="6"/>
      <c r="F22" s="18"/>
      <c r="G22" s="18"/>
      <c r="H22" s="18"/>
      <c r="I22" s="18"/>
      <c r="J22" s="18"/>
      <c r="K22" s="18"/>
      <c r="L22" s="6"/>
    </row>
    <row r="27" spans="4:26">
      <c r="D27" s="6"/>
      <c r="E27" s="6"/>
      <c r="F27" s="18"/>
      <c r="G27" s="18"/>
      <c r="H27" s="18"/>
      <c r="I27" s="18"/>
      <c r="J27" s="18"/>
      <c r="K27" s="18"/>
      <c r="L27" s="6"/>
    </row>
    <row r="28" spans="4:26" ht="16">
      <c r="D28" s="6"/>
      <c r="E28" s="43" t="s">
        <v>59</v>
      </c>
      <c r="F28" s="44"/>
      <c r="G28" s="44"/>
      <c r="H28" s="44"/>
      <c r="I28" s="44"/>
      <c r="J28" s="44"/>
      <c r="K28" s="44"/>
      <c r="L28" s="6"/>
    </row>
    <row r="29" spans="4:26" ht="16">
      <c r="D29" s="6"/>
      <c r="E29" s="33" t="s">
        <v>39</v>
      </c>
      <c r="F29" s="34" t="s">
        <v>35</v>
      </c>
      <c r="G29" s="34" t="s">
        <v>36</v>
      </c>
      <c r="H29" s="34" t="s">
        <v>37</v>
      </c>
      <c r="I29" s="34" t="s">
        <v>47</v>
      </c>
      <c r="J29" s="34" t="s">
        <v>48</v>
      </c>
      <c r="K29" s="34" t="s">
        <v>38</v>
      </c>
      <c r="L29" s="6"/>
    </row>
    <row r="30" spans="4:26" ht="16">
      <c r="D30" s="6"/>
      <c r="E30" s="35" t="s">
        <v>42</v>
      </c>
      <c r="F30" s="36">
        <f>'Decision Tree 1'!H47</f>
        <v>0.3</v>
      </c>
      <c r="G30" s="36">
        <v>0.22499999999999998</v>
      </c>
      <c r="H30" s="36">
        <v>0.375</v>
      </c>
      <c r="I30" s="36">
        <v>-7.4999999999999716</v>
      </c>
      <c r="J30" s="36">
        <v>-82.499999999999673</v>
      </c>
      <c r="K30" s="36">
        <f t="shared" ref="K30:K37" si="1">ABS(J30-I30)</f>
        <v>74.999999999999702</v>
      </c>
      <c r="L30" s="6"/>
    </row>
    <row r="31" spans="4:26" ht="16">
      <c r="D31" s="6"/>
      <c r="E31" s="35" t="s">
        <v>51</v>
      </c>
      <c r="F31" s="36">
        <f>'Decision Tree 1'!H57</f>
        <v>20</v>
      </c>
      <c r="G31" s="36">
        <v>15</v>
      </c>
      <c r="H31" s="36">
        <v>25</v>
      </c>
      <c r="I31" s="36">
        <v>-89.999999999999304</v>
      </c>
      <c r="J31" s="36">
        <v>-29.999999999999911</v>
      </c>
      <c r="K31" s="36">
        <f t="shared" si="1"/>
        <v>59.999999999999389</v>
      </c>
      <c r="L31" s="6"/>
      <c r="Z31" s="7" t="s">
        <v>71</v>
      </c>
    </row>
    <row r="32" spans="4:26" ht="16">
      <c r="D32" s="6"/>
      <c r="E32" s="35" t="s">
        <v>40</v>
      </c>
      <c r="F32" s="36">
        <f>'Decision Tree 1'!H42</f>
        <v>0.2</v>
      </c>
      <c r="G32" s="36">
        <v>0.15000000000000002</v>
      </c>
      <c r="H32" s="36">
        <v>0.25</v>
      </c>
      <c r="I32" s="36">
        <v>-70</v>
      </c>
      <c r="J32" s="36">
        <v>-20</v>
      </c>
      <c r="K32" s="36">
        <f t="shared" si="1"/>
        <v>50</v>
      </c>
      <c r="L32" s="6"/>
      <c r="Z32" s="29" t="s">
        <v>69</v>
      </c>
    </row>
    <row r="33" spans="4:26" ht="16">
      <c r="D33" s="6"/>
      <c r="E33" s="35" t="s">
        <v>44</v>
      </c>
      <c r="F33" s="37">
        <f>'Decision Tree 1'!H52</f>
        <v>100</v>
      </c>
      <c r="G33" s="38">
        <v>75</v>
      </c>
      <c r="H33" s="38">
        <v>125</v>
      </c>
      <c r="I33" s="36">
        <v>-69.999999999999744</v>
      </c>
      <c r="J33" s="36">
        <v>-19.999999999999901</v>
      </c>
      <c r="K33" s="36">
        <f t="shared" si="1"/>
        <v>49.999999999999844</v>
      </c>
      <c r="L33" s="6"/>
      <c r="Z33" s="30" t="s">
        <v>70</v>
      </c>
    </row>
    <row r="34" spans="4:26" ht="16">
      <c r="D34" s="6"/>
      <c r="E34" s="35" t="s">
        <v>64</v>
      </c>
      <c r="F34" s="37">
        <f>'Decision Tree 1'!H53</f>
        <v>80</v>
      </c>
      <c r="G34" s="38">
        <v>60</v>
      </c>
      <c r="H34" s="38">
        <v>100</v>
      </c>
      <c r="I34" s="36">
        <v>-24.999999999999854</v>
      </c>
      <c r="J34" s="36">
        <v>-64.999999999999744</v>
      </c>
      <c r="K34" s="36">
        <f t="shared" si="1"/>
        <v>39.999999999999886</v>
      </c>
      <c r="L34" s="6"/>
    </row>
    <row r="35" spans="4:26" ht="16">
      <c r="D35" s="6"/>
      <c r="E35" s="35" t="s">
        <v>45</v>
      </c>
      <c r="F35" s="37">
        <f>'Decision Tree 1'!H54</f>
        <v>500</v>
      </c>
      <c r="G35" s="38">
        <v>375</v>
      </c>
      <c r="H35" s="38">
        <v>625</v>
      </c>
      <c r="I35" s="36">
        <v>-32.499999999999829</v>
      </c>
      <c r="J35" s="36">
        <v>-57.499999999999737</v>
      </c>
      <c r="K35" s="36">
        <f t="shared" si="1"/>
        <v>24.999999999999908</v>
      </c>
      <c r="L35" s="6"/>
    </row>
    <row r="36" spans="4:26" ht="16">
      <c r="D36" s="6"/>
      <c r="E36" s="35" t="s">
        <v>50</v>
      </c>
      <c r="F36" s="36">
        <f>'Decision Tree 1'!H58</f>
        <v>10</v>
      </c>
      <c r="G36" s="36">
        <v>7.5</v>
      </c>
      <c r="H36" s="36">
        <v>12.5</v>
      </c>
      <c r="I36" s="36">
        <v>-35.999999999999872</v>
      </c>
      <c r="J36" s="36">
        <v>-59.99999999999968</v>
      </c>
      <c r="K36" s="36">
        <f t="shared" si="1"/>
        <v>23.999999999999808</v>
      </c>
      <c r="L36" s="6"/>
    </row>
    <row r="37" spans="4:26" ht="16">
      <c r="D37" s="6"/>
      <c r="E37" s="39" t="s">
        <v>46</v>
      </c>
      <c r="F37" s="40">
        <f>'Decision Tree 1'!H55</f>
        <v>150</v>
      </c>
      <c r="G37" s="41">
        <v>112.5</v>
      </c>
      <c r="H37" s="41">
        <v>187.5</v>
      </c>
      <c r="I37" s="42">
        <v>-41.299999999999805</v>
      </c>
      <c r="J37" s="42">
        <v>-48.799999999999784</v>
      </c>
      <c r="K37" s="42">
        <f t="shared" si="1"/>
        <v>7.4999999999999787</v>
      </c>
      <c r="L37" s="6"/>
    </row>
    <row r="38" spans="4:26">
      <c r="D38" s="6"/>
      <c r="E38" s="6"/>
      <c r="F38" s="18"/>
      <c r="G38" s="18"/>
      <c r="H38" s="18"/>
      <c r="I38" s="18"/>
      <c r="J38" s="18"/>
      <c r="K38" s="18"/>
      <c r="L38" s="6"/>
    </row>
    <row r="58" spans="4:26">
      <c r="D58" s="6"/>
      <c r="E58" s="6"/>
      <c r="F58" s="18"/>
      <c r="G58" s="18"/>
      <c r="H58" s="18"/>
      <c r="I58" s="18"/>
      <c r="J58" s="18"/>
      <c r="K58" s="18"/>
      <c r="L58" s="6"/>
    </row>
    <row r="59" spans="4:26" ht="16">
      <c r="D59" s="6"/>
      <c r="E59" s="43" t="s">
        <v>66</v>
      </c>
      <c r="F59" s="44"/>
      <c r="G59" s="44"/>
      <c r="H59" s="44"/>
      <c r="I59" s="44"/>
      <c r="J59" s="44"/>
      <c r="K59" s="44"/>
      <c r="L59" s="6"/>
    </row>
    <row r="60" spans="4:26" ht="16">
      <c r="D60" s="6"/>
      <c r="E60" s="33" t="s">
        <v>39</v>
      </c>
      <c r="F60" s="34" t="s">
        <v>35</v>
      </c>
      <c r="G60" s="34" t="s">
        <v>36</v>
      </c>
      <c r="H60" s="34" t="s">
        <v>37</v>
      </c>
      <c r="I60" s="34" t="s">
        <v>67</v>
      </c>
      <c r="J60" s="34" t="s">
        <v>68</v>
      </c>
      <c r="K60" s="34" t="s">
        <v>38</v>
      </c>
      <c r="L60" s="6"/>
    </row>
    <row r="61" spans="4:26" ht="16">
      <c r="D61" s="6"/>
      <c r="E61" s="35" t="s">
        <v>42</v>
      </c>
      <c r="F61" s="36">
        <f>'Decision Tree 1'!H47</f>
        <v>0.3</v>
      </c>
      <c r="G61" s="36">
        <v>0.22499999999999998</v>
      </c>
      <c r="H61" s="36">
        <v>0.375</v>
      </c>
      <c r="I61" s="36">
        <v>-7.5</v>
      </c>
      <c r="J61" s="36">
        <v>-82.5</v>
      </c>
      <c r="K61" s="36">
        <f t="shared" ref="K61:K70" si="2">ABS(J61-I61)</f>
        <v>75</v>
      </c>
      <c r="L61" s="6"/>
    </row>
    <row r="62" spans="4:26" ht="16">
      <c r="D62" s="6"/>
      <c r="E62" s="35" t="s">
        <v>40</v>
      </c>
      <c r="F62" s="36">
        <f>'Decision Tree 1'!H42</f>
        <v>0.2</v>
      </c>
      <c r="G62" s="36">
        <v>0.15000000000000002</v>
      </c>
      <c r="H62" s="36">
        <v>0.25</v>
      </c>
      <c r="I62" s="36">
        <v>-70</v>
      </c>
      <c r="J62" s="36">
        <v>-20</v>
      </c>
      <c r="K62" s="36">
        <f t="shared" si="2"/>
        <v>50</v>
      </c>
      <c r="L62" s="6"/>
    </row>
    <row r="63" spans="4:26" ht="16">
      <c r="D63" s="6"/>
      <c r="E63" s="35" t="s">
        <v>44</v>
      </c>
      <c r="F63" s="37">
        <f>'Decision Tree 1'!H52</f>
        <v>100</v>
      </c>
      <c r="G63" s="38">
        <v>75</v>
      </c>
      <c r="H63" s="38">
        <v>125</v>
      </c>
      <c r="I63" s="36">
        <v>-70</v>
      </c>
      <c r="J63" s="36">
        <v>-20</v>
      </c>
      <c r="K63" s="36">
        <f t="shared" si="2"/>
        <v>50</v>
      </c>
      <c r="L63" s="6"/>
      <c r="Z63" s="7" t="s">
        <v>71</v>
      </c>
    </row>
    <row r="64" spans="4:26" ht="16">
      <c r="D64" s="6"/>
      <c r="E64" s="35" t="s">
        <v>43</v>
      </c>
      <c r="F64" s="36">
        <f>'Decision Tree 1'!H49</f>
        <v>0.8</v>
      </c>
      <c r="G64" s="36">
        <v>0.6</v>
      </c>
      <c r="H64" s="36">
        <v>0.89</v>
      </c>
      <c r="I64" s="36">
        <v>-75</v>
      </c>
      <c r="J64" s="36">
        <v>-31.5</v>
      </c>
      <c r="K64" s="36">
        <f t="shared" si="2"/>
        <v>43.5</v>
      </c>
      <c r="L64" s="6"/>
      <c r="Z64" s="29" t="s">
        <v>69</v>
      </c>
    </row>
    <row r="65" spans="4:26" ht="16">
      <c r="D65" s="6"/>
      <c r="E65" s="35" t="s">
        <v>64</v>
      </c>
      <c r="F65" s="37">
        <f>'Decision Tree 1'!H53</f>
        <v>80</v>
      </c>
      <c r="G65" s="38">
        <v>60</v>
      </c>
      <c r="H65" s="38">
        <v>100</v>
      </c>
      <c r="I65" s="36">
        <v>-25</v>
      </c>
      <c r="J65" s="36">
        <v>-65</v>
      </c>
      <c r="K65" s="36">
        <f t="shared" si="2"/>
        <v>40</v>
      </c>
      <c r="L65" s="6"/>
      <c r="Z65" s="30" t="s">
        <v>70</v>
      </c>
    </row>
    <row r="66" spans="4:26" ht="16">
      <c r="D66" s="6"/>
      <c r="E66" s="35" t="s">
        <v>41</v>
      </c>
      <c r="F66" s="36">
        <f>'Decision Tree 1'!H44</f>
        <v>0.9</v>
      </c>
      <c r="G66" s="36">
        <v>0.81</v>
      </c>
      <c r="H66" s="36">
        <v>1</v>
      </c>
      <c r="I66" s="36">
        <v>-31.5</v>
      </c>
      <c r="J66" s="36">
        <v>-60</v>
      </c>
      <c r="K66" s="36">
        <f t="shared" si="2"/>
        <v>28.5</v>
      </c>
      <c r="L66" s="6"/>
    </row>
    <row r="67" spans="4:26" ht="16">
      <c r="D67" s="6"/>
      <c r="E67" s="35" t="s">
        <v>45</v>
      </c>
      <c r="F67" s="37">
        <f>'Decision Tree 1'!H54</f>
        <v>500</v>
      </c>
      <c r="G67" s="38">
        <v>375</v>
      </c>
      <c r="H67" s="38">
        <v>625</v>
      </c>
      <c r="I67" s="36">
        <v>-32.5</v>
      </c>
      <c r="J67" s="36">
        <v>-57.5</v>
      </c>
      <c r="K67" s="36">
        <f t="shared" si="2"/>
        <v>25</v>
      </c>
      <c r="L67" s="6"/>
    </row>
    <row r="68" spans="4:26" ht="16">
      <c r="D68" s="6"/>
      <c r="E68" s="35" t="s">
        <v>46</v>
      </c>
      <c r="F68" s="37">
        <f>'Decision Tree 1'!H55</f>
        <v>150</v>
      </c>
      <c r="G68" s="38">
        <v>112.5</v>
      </c>
      <c r="H68" s="38">
        <v>187.5</v>
      </c>
      <c r="I68" s="36">
        <v>-41.25</v>
      </c>
      <c r="J68" s="36">
        <v>-48.75</v>
      </c>
      <c r="K68" s="36">
        <f t="shared" si="2"/>
        <v>7.5</v>
      </c>
      <c r="L68" s="6"/>
    </row>
    <row r="69" spans="4:26" ht="16">
      <c r="D69" s="6"/>
      <c r="E69" s="35" t="s">
        <v>51</v>
      </c>
      <c r="F69" s="36">
        <f>'Decision Tree 1'!H57</f>
        <v>20</v>
      </c>
      <c r="G69" s="36">
        <v>15</v>
      </c>
      <c r="H69" s="36">
        <v>25</v>
      </c>
      <c r="I69" s="36">
        <v>-45</v>
      </c>
      <c r="J69" s="36">
        <v>-45</v>
      </c>
      <c r="K69" s="36">
        <f t="shared" si="2"/>
        <v>0</v>
      </c>
      <c r="L69" s="6"/>
    </row>
    <row r="70" spans="4:26" ht="16">
      <c r="D70" s="6"/>
      <c r="E70" s="39" t="s">
        <v>50</v>
      </c>
      <c r="F70" s="42">
        <f>'Decision Tree 1'!H58</f>
        <v>10</v>
      </c>
      <c r="G70" s="42">
        <v>7.5</v>
      </c>
      <c r="H70" s="42">
        <v>12.5</v>
      </c>
      <c r="I70" s="42">
        <v>-45</v>
      </c>
      <c r="J70" s="42">
        <v>-45</v>
      </c>
      <c r="K70" s="42">
        <f t="shared" si="2"/>
        <v>0</v>
      </c>
      <c r="L70" s="6"/>
    </row>
    <row r="71" spans="4:26">
      <c r="D71" s="6"/>
      <c r="E71" s="6"/>
      <c r="F71" s="18"/>
      <c r="G71" s="18"/>
      <c r="H71" s="18"/>
      <c r="I71" s="18"/>
      <c r="J71" s="18"/>
      <c r="K71" s="18"/>
      <c r="L71" s="6"/>
    </row>
  </sheetData>
  <sortState xmlns:xlrd2="http://schemas.microsoft.com/office/spreadsheetml/2017/richdata2" ref="E61:K70">
    <sortCondition descending="1" ref="K61:K70"/>
  </sortState>
  <hyperlinks>
    <hyperlink ref="E6" r:id="rId1" xr:uid="{368B49E0-8103-4856-AB1B-CC737F100266}"/>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Introduction</vt:lpstr>
      <vt:lpstr>Decision Tree 1</vt:lpstr>
      <vt:lpstr>2 - One-way SA</vt:lpstr>
      <vt:lpstr>2 - Tornado diagram</vt:lpstr>
      <vt:lpstr>2 - Cost-effectiveness plane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Bounthavong</dc:creator>
  <cp:lastModifiedBy>Mark Bounthavong</cp:lastModifiedBy>
  <dcterms:created xsi:type="dcterms:W3CDTF">2015-06-05T18:17:20Z</dcterms:created>
  <dcterms:modified xsi:type="dcterms:W3CDTF">2025-05-07T19:19:14Z</dcterms:modified>
</cp:coreProperties>
</file>