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260" windowWidth="25600" windowHeight="1580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144" i="1"/>
  <c r="H145" i="1"/>
  <c r="H146" i="1"/>
  <c r="I145" i="1"/>
  <c r="J145" i="1"/>
  <c r="J144" i="1"/>
  <c r="I144" i="1"/>
  <c r="H136" i="1"/>
  <c r="H137" i="1"/>
  <c r="H138" i="1"/>
  <c r="J137" i="1"/>
  <c r="I137" i="1"/>
  <c r="J136" i="1"/>
  <c r="I136" i="1"/>
  <c r="H128" i="1"/>
  <c r="H129" i="1"/>
  <c r="H130" i="1"/>
  <c r="H131" i="1"/>
  <c r="J129" i="1"/>
  <c r="J130" i="1"/>
  <c r="J128" i="1"/>
  <c r="I129" i="1"/>
  <c r="I130" i="1"/>
  <c r="I128" i="1"/>
  <c r="H119" i="1"/>
  <c r="H120" i="1"/>
  <c r="H121" i="1"/>
  <c r="H122" i="1"/>
  <c r="H123" i="1"/>
  <c r="I120" i="1"/>
  <c r="I121" i="1"/>
  <c r="I122" i="1"/>
  <c r="J120" i="1"/>
  <c r="J121" i="1"/>
  <c r="J122" i="1"/>
  <c r="J119" i="1"/>
  <c r="I119" i="1"/>
  <c r="H107" i="1"/>
  <c r="H108" i="1"/>
  <c r="H109" i="1"/>
  <c r="H110" i="1"/>
  <c r="J108" i="1"/>
  <c r="J109" i="1"/>
  <c r="J107" i="1"/>
  <c r="I108" i="1"/>
  <c r="I109" i="1"/>
  <c r="I107" i="1"/>
  <c r="H99" i="1"/>
  <c r="H100" i="1"/>
  <c r="H101" i="1"/>
  <c r="H102" i="1"/>
  <c r="H103" i="1"/>
  <c r="J100" i="1"/>
  <c r="J101" i="1"/>
  <c r="J102" i="1"/>
  <c r="J99" i="1"/>
  <c r="I100" i="1"/>
  <c r="I101" i="1"/>
  <c r="I102" i="1"/>
  <c r="I99" i="1"/>
  <c r="H88" i="1"/>
  <c r="H89" i="1"/>
  <c r="H90" i="1"/>
  <c r="H91" i="1"/>
  <c r="H92" i="1"/>
  <c r="H93" i="1"/>
  <c r="H94" i="1"/>
  <c r="J89" i="1"/>
  <c r="J90" i="1"/>
  <c r="J91" i="1"/>
  <c r="J92" i="1"/>
  <c r="J93" i="1"/>
  <c r="J88" i="1"/>
  <c r="I89" i="1"/>
  <c r="I90" i="1"/>
  <c r="I91" i="1"/>
  <c r="I92" i="1"/>
  <c r="I93" i="1"/>
  <c r="I88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8" i="1"/>
  <c r="H2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AD11" i="1"/>
  <c r="AD12" i="1"/>
  <c r="AD13" i="1"/>
  <c r="AD14" i="1"/>
  <c r="AD15" i="1"/>
  <c r="AD10" i="1"/>
  <c r="G129" i="1"/>
  <c r="G130" i="1"/>
  <c r="G128" i="1"/>
  <c r="G120" i="1"/>
  <c r="G121" i="1"/>
  <c r="G122" i="1"/>
  <c r="G119" i="1"/>
  <c r="G108" i="1"/>
  <c r="G109" i="1"/>
  <c r="G107" i="1"/>
  <c r="G100" i="1"/>
  <c r="G101" i="1"/>
  <c r="G102" i="1"/>
  <c r="G99" i="1"/>
  <c r="G89" i="1"/>
  <c r="G90" i="1"/>
  <c r="G91" i="1"/>
  <c r="G92" i="1"/>
  <c r="G93" i="1"/>
  <c r="G8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3" i="1"/>
  <c r="G34" i="1"/>
  <c r="G35" i="1"/>
  <c r="G36" i="1"/>
  <c r="G37" i="1"/>
  <c r="G38" i="1"/>
  <c r="G39" i="1"/>
  <c r="G40" i="1"/>
  <c r="G41" i="1"/>
  <c r="G42" i="1"/>
  <c r="G32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AQ10" i="1"/>
  <c r="BI10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</calcChain>
</file>

<file path=xl/sharedStrings.xml><?xml version="1.0" encoding="utf-8"?>
<sst xmlns="http://schemas.openxmlformats.org/spreadsheetml/2006/main" count="531" uniqueCount="113">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</sst>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4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0" fillId="2" borderId="0" xfId="0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4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08696"/>
        <c:axId val="-2016282888"/>
      </c:barChart>
      <c:catAx>
        <c:axId val="2029608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016282888"/>
        <c:crosses val="autoZero"/>
        <c:auto val="1"/>
        <c:lblAlgn val="ctr"/>
        <c:lblOffset val="100"/>
        <c:noMultiLvlLbl val="0"/>
      </c:catAx>
      <c:valAx>
        <c:axId val="-201628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02960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066989880"/>
        <c:axId val="-2032257240"/>
      </c:barChart>
      <c:catAx>
        <c:axId val="-206698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57240"/>
        <c:crosses val="autoZero"/>
        <c:auto val="1"/>
        <c:lblAlgn val="ctr"/>
        <c:lblOffset val="100"/>
        <c:noMultiLvlLbl val="0"/>
      </c:catAx>
      <c:valAx>
        <c:axId val="-2032257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698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2.571428571428572</c:v>
                </c:pt>
                <c:pt idx="2">
                  <c:v>1.305489260143198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1.113132224075995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2.757009345794392</c:v>
                </c:pt>
                <c:pt idx="9">
                  <c:v>4.804733727810651</c:v>
                </c:pt>
                <c:pt idx="10">
                  <c:v>0.694045174537988</c:v>
                </c:pt>
                <c:pt idx="11">
                  <c:v>1.600550964187328</c:v>
                </c:pt>
                <c:pt idx="12">
                  <c:v>1.238095238095238</c:v>
                </c:pt>
                <c:pt idx="13">
                  <c:v>63.45088161209068</c:v>
                </c:pt>
                <c:pt idx="14">
                  <c:v>18.09598214285715</c:v>
                </c:pt>
                <c:pt idx="15">
                  <c:v>1.741176470588236</c:v>
                </c:pt>
                <c:pt idx="16">
                  <c:v>3.307692307692307</c:v>
                </c:pt>
                <c:pt idx="17">
                  <c:v>2.343629343629344</c:v>
                </c:pt>
                <c:pt idx="18">
                  <c:v>2.362229426957143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18.19136846964282</c:v>
                </c:pt>
                <c:pt idx="1">
                  <c:v>18.19136846964282</c:v>
                </c:pt>
                <c:pt idx="2">
                  <c:v>18.19136846964282</c:v>
                </c:pt>
                <c:pt idx="3">
                  <c:v>18.19136846964282</c:v>
                </c:pt>
                <c:pt idx="4">
                  <c:v>18.19136846964282</c:v>
                </c:pt>
                <c:pt idx="5">
                  <c:v>18.19136846964282</c:v>
                </c:pt>
                <c:pt idx="6">
                  <c:v>18.19136846964282</c:v>
                </c:pt>
                <c:pt idx="7">
                  <c:v>18.19136846964282</c:v>
                </c:pt>
                <c:pt idx="8">
                  <c:v>18.19136846964282</c:v>
                </c:pt>
                <c:pt idx="9">
                  <c:v>18.19136846964282</c:v>
                </c:pt>
                <c:pt idx="10">
                  <c:v>18.19136846964282</c:v>
                </c:pt>
                <c:pt idx="11">
                  <c:v>18.19136846964282</c:v>
                </c:pt>
                <c:pt idx="12">
                  <c:v>18.19136846964282</c:v>
                </c:pt>
                <c:pt idx="13">
                  <c:v>18.19136846964282</c:v>
                </c:pt>
                <c:pt idx="14">
                  <c:v>18.19136846964282</c:v>
                </c:pt>
                <c:pt idx="15">
                  <c:v>18.19136846964282</c:v>
                </c:pt>
                <c:pt idx="16">
                  <c:v>18.19136846964282</c:v>
                </c:pt>
                <c:pt idx="17">
                  <c:v>18.19136846964282</c:v>
                </c:pt>
                <c:pt idx="18">
                  <c:v>18.19136846964282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Feuil1!$K$8:$K$26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38.45655294482493</c:v>
                </c:pt>
                <c:pt idx="1">
                  <c:v>38.45655294482493</c:v>
                </c:pt>
                <c:pt idx="2">
                  <c:v>38.45655294482493</c:v>
                </c:pt>
                <c:pt idx="3">
                  <c:v>38.45655294482493</c:v>
                </c:pt>
                <c:pt idx="4">
                  <c:v>38.45655294482493</c:v>
                </c:pt>
                <c:pt idx="5">
                  <c:v>38.45655294482493</c:v>
                </c:pt>
                <c:pt idx="6">
                  <c:v>38.45655294482493</c:v>
                </c:pt>
                <c:pt idx="7">
                  <c:v>38.45655294482493</c:v>
                </c:pt>
                <c:pt idx="8">
                  <c:v>38.45655294482493</c:v>
                </c:pt>
                <c:pt idx="9">
                  <c:v>38.45655294482493</c:v>
                </c:pt>
                <c:pt idx="10">
                  <c:v>38.45655294482493</c:v>
                </c:pt>
                <c:pt idx="11">
                  <c:v>38.45655294482493</c:v>
                </c:pt>
                <c:pt idx="12">
                  <c:v>38.45655294482493</c:v>
                </c:pt>
                <c:pt idx="13">
                  <c:v>38.45655294482493</c:v>
                </c:pt>
                <c:pt idx="14">
                  <c:v>38.45655294482493</c:v>
                </c:pt>
                <c:pt idx="15">
                  <c:v>38.45655294482493</c:v>
                </c:pt>
                <c:pt idx="16">
                  <c:v>38.45655294482493</c:v>
                </c:pt>
                <c:pt idx="17">
                  <c:v>38.45655294482493</c:v>
                </c:pt>
                <c:pt idx="18">
                  <c:v>38.45655294482493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90824"/>
        <c:axId val="1759935592"/>
      </c:lineChart>
      <c:catAx>
        <c:axId val="-201959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935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993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19590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3.748815165876778</c:v>
                </c:pt>
                <c:pt idx="1">
                  <c:v>2.843881856540085</c:v>
                </c:pt>
                <c:pt idx="2">
                  <c:v>2.610294117647059</c:v>
                </c:pt>
                <c:pt idx="3">
                  <c:v>1.303528583767875</c:v>
                </c:pt>
                <c:pt idx="4">
                  <c:v>117.2029702970297</c:v>
                </c:pt>
                <c:pt idx="5">
                  <c:v>1.8070390500384</c:v>
                </c:pt>
                <c:pt idx="6">
                  <c:v>68.53459119496855</c:v>
                </c:pt>
                <c:pt idx="7">
                  <c:v>1.933962264150943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0.762548432546671</c:v>
                </c:pt>
                <c:pt idx="11">
                  <c:v>1.019525902442539</c:v>
                </c:pt>
                <c:pt idx="12">
                  <c:v>0.906537382105307</c:v>
                </c:pt>
                <c:pt idx="13">
                  <c:v>50.13513513513512</c:v>
                </c:pt>
                <c:pt idx="14">
                  <c:v>0.505681818181818</c:v>
                </c:pt>
                <c:pt idx="15">
                  <c:v>87.96022727272728</c:v>
                </c:pt>
                <c:pt idx="16">
                  <c:v>1.860406091370558</c:v>
                </c:pt>
                <c:pt idx="17">
                  <c:v>4.582089552238806</c:v>
                </c:pt>
                <c:pt idx="18">
                  <c:v>25.07079646017699</c:v>
                </c:pt>
                <c:pt idx="19">
                  <c:v>127.6981818181818</c:v>
                </c:pt>
                <c:pt idx="20">
                  <c:v>51.99618320610686</c:v>
                </c:pt>
                <c:pt idx="21">
                  <c:v>246.3294117647059</c:v>
                </c:pt>
                <c:pt idx="22">
                  <c:v>36.15277777777778</c:v>
                </c:pt>
                <c:pt idx="23">
                  <c:v>148.3872180451128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1.042195256480971</c:v>
                </c:pt>
                <c:pt idx="27">
                  <c:v>157.516339869281</c:v>
                </c:pt>
                <c:pt idx="28">
                  <c:v>2.306034482758621</c:v>
                </c:pt>
                <c:pt idx="29">
                  <c:v>5.64622641509434</c:v>
                </c:pt>
                <c:pt idx="30">
                  <c:v>138.3413461538462</c:v>
                </c:pt>
                <c:pt idx="31">
                  <c:v>0.996307086291084</c:v>
                </c:pt>
                <c:pt idx="32">
                  <c:v>136.741935483871</c:v>
                </c:pt>
                <c:pt idx="33">
                  <c:v>235.9711538461539</c:v>
                </c:pt>
                <c:pt idx="34">
                  <c:v>19.10978520286396</c:v>
                </c:pt>
                <c:pt idx="35">
                  <c:v>47.2917771883289</c:v>
                </c:pt>
                <c:pt idx="36">
                  <c:v>27.39433551198257</c:v>
                </c:pt>
                <c:pt idx="37">
                  <c:v>7.988095238095239</c:v>
                </c:pt>
                <c:pt idx="38">
                  <c:v>0.717703349282296</c:v>
                </c:pt>
                <c:pt idx="39">
                  <c:v>1.605306308358005</c:v>
                </c:pt>
                <c:pt idx="40">
                  <c:v>43.48354430379747</c:v>
                </c:pt>
                <c:pt idx="41">
                  <c:v>1.782608695652174</c:v>
                </c:pt>
                <c:pt idx="42">
                  <c:v>119.982683982684</c:v>
                </c:pt>
                <c:pt idx="43">
                  <c:v>20.85250737463127</c:v>
                </c:pt>
                <c:pt idx="44">
                  <c:v>1.421717171717172</c:v>
                </c:pt>
                <c:pt idx="45">
                  <c:v>64.01287553648069</c:v>
                </c:pt>
                <c:pt idx="46">
                  <c:v>1.7</c:v>
                </c:pt>
                <c:pt idx="47">
                  <c:v>17.75918367346939</c:v>
                </c:pt>
                <c:pt idx="48">
                  <c:v>57.93939393939394</c:v>
                </c:pt>
                <c:pt idx="49">
                  <c:v>64.27</c:v>
                </c:pt>
                <c:pt idx="50">
                  <c:v>1.388888888888889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46.22779387013802</c:v>
                </c:pt>
                <c:pt idx="1">
                  <c:v>46.22779387013802</c:v>
                </c:pt>
                <c:pt idx="2">
                  <c:v>46.22779387013802</c:v>
                </c:pt>
                <c:pt idx="3">
                  <c:v>46.22779387013802</c:v>
                </c:pt>
                <c:pt idx="4">
                  <c:v>46.22779387013802</c:v>
                </c:pt>
                <c:pt idx="5">
                  <c:v>46.22779387013802</c:v>
                </c:pt>
                <c:pt idx="6">
                  <c:v>46.22779387013802</c:v>
                </c:pt>
                <c:pt idx="7">
                  <c:v>46.22779387013802</c:v>
                </c:pt>
                <c:pt idx="8">
                  <c:v>46.22779387013802</c:v>
                </c:pt>
                <c:pt idx="9">
                  <c:v>46.22779387013802</c:v>
                </c:pt>
                <c:pt idx="10">
                  <c:v>46.22779387013802</c:v>
                </c:pt>
                <c:pt idx="11">
                  <c:v>46.22779387013802</c:v>
                </c:pt>
                <c:pt idx="12">
                  <c:v>46.22779387013802</c:v>
                </c:pt>
                <c:pt idx="13">
                  <c:v>46.22779387013802</c:v>
                </c:pt>
                <c:pt idx="14">
                  <c:v>46.22779387013802</c:v>
                </c:pt>
                <c:pt idx="15">
                  <c:v>46.22779387013802</c:v>
                </c:pt>
                <c:pt idx="16">
                  <c:v>46.22779387013802</c:v>
                </c:pt>
                <c:pt idx="17">
                  <c:v>46.22779387013802</c:v>
                </c:pt>
                <c:pt idx="18">
                  <c:v>46.22779387013802</c:v>
                </c:pt>
                <c:pt idx="19">
                  <c:v>46.22779387013802</c:v>
                </c:pt>
                <c:pt idx="20">
                  <c:v>46.22779387013802</c:v>
                </c:pt>
                <c:pt idx="21">
                  <c:v>46.22779387013802</c:v>
                </c:pt>
                <c:pt idx="22">
                  <c:v>46.22779387013802</c:v>
                </c:pt>
                <c:pt idx="23">
                  <c:v>46.22779387013802</c:v>
                </c:pt>
                <c:pt idx="24">
                  <c:v>46.22779387013802</c:v>
                </c:pt>
                <c:pt idx="25">
                  <c:v>46.22779387013802</c:v>
                </c:pt>
                <c:pt idx="26">
                  <c:v>46.22779387013802</c:v>
                </c:pt>
                <c:pt idx="27">
                  <c:v>46.22779387013802</c:v>
                </c:pt>
                <c:pt idx="28">
                  <c:v>46.22779387013802</c:v>
                </c:pt>
                <c:pt idx="29">
                  <c:v>46.22779387013802</c:v>
                </c:pt>
                <c:pt idx="30">
                  <c:v>46.22779387013802</c:v>
                </c:pt>
                <c:pt idx="31">
                  <c:v>46.22779387013802</c:v>
                </c:pt>
                <c:pt idx="32">
                  <c:v>46.22779387013802</c:v>
                </c:pt>
                <c:pt idx="33">
                  <c:v>46.22779387013802</c:v>
                </c:pt>
                <c:pt idx="34">
                  <c:v>46.22779387013802</c:v>
                </c:pt>
                <c:pt idx="35">
                  <c:v>46.22779387013802</c:v>
                </c:pt>
                <c:pt idx="36">
                  <c:v>46.22779387013802</c:v>
                </c:pt>
                <c:pt idx="37">
                  <c:v>46.22779387013802</c:v>
                </c:pt>
                <c:pt idx="38">
                  <c:v>46.22779387013802</c:v>
                </c:pt>
                <c:pt idx="39">
                  <c:v>46.22779387013802</c:v>
                </c:pt>
                <c:pt idx="40">
                  <c:v>46.22779387013802</c:v>
                </c:pt>
                <c:pt idx="41">
                  <c:v>46.22779387013802</c:v>
                </c:pt>
                <c:pt idx="42">
                  <c:v>46.22779387013802</c:v>
                </c:pt>
                <c:pt idx="43">
                  <c:v>46.22779387013802</c:v>
                </c:pt>
                <c:pt idx="44">
                  <c:v>46.22779387013802</c:v>
                </c:pt>
                <c:pt idx="45">
                  <c:v>46.22779387013802</c:v>
                </c:pt>
                <c:pt idx="46">
                  <c:v>46.22779387013802</c:v>
                </c:pt>
                <c:pt idx="47">
                  <c:v>46.22779387013802</c:v>
                </c:pt>
                <c:pt idx="48">
                  <c:v>46.22779387013802</c:v>
                </c:pt>
                <c:pt idx="49">
                  <c:v>46.22779387013802</c:v>
                </c:pt>
                <c:pt idx="50">
                  <c:v>46.22779387013802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Feuil1!$K$32:$K$82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97.72555624147179</c:v>
                </c:pt>
                <c:pt idx="1">
                  <c:v>97.72555624147179</c:v>
                </c:pt>
                <c:pt idx="2">
                  <c:v>97.72555624147179</c:v>
                </c:pt>
                <c:pt idx="3">
                  <c:v>97.72555624147179</c:v>
                </c:pt>
                <c:pt idx="4">
                  <c:v>97.72555624147179</c:v>
                </c:pt>
                <c:pt idx="5">
                  <c:v>97.72555624147179</c:v>
                </c:pt>
                <c:pt idx="6">
                  <c:v>97.72555624147179</c:v>
                </c:pt>
                <c:pt idx="7">
                  <c:v>97.72555624147179</c:v>
                </c:pt>
                <c:pt idx="8">
                  <c:v>97.72555624147179</c:v>
                </c:pt>
                <c:pt idx="9">
                  <c:v>97.72555624147179</c:v>
                </c:pt>
                <c:pt idx="10">
                  <c:v>97.72555624147179</c:v>
                </c:pt>
                <c:pt idx="11">
                  <c:v>97.72555624147179</c:v>
                </c:pt>
                <c:pt idx="12">
                  <c:v>97.72555624147179</c:v>
                </c:pt>
                <c:pt idx="13">
                  <c:v>97.72555624147179</c:v>
                </c:pt>
                <c:pt idx="14">
                  <c:v>97.72555624147179</c:v>
                </c:pt>
                <c:pt idx="15">
                  <c:v>97.72555624147179</c:v>
                </c:pt>
                <c:pt idx="16">
                  <c:v>97.72555624147179</c:v>
                </c:pt>
                <c:pt idx="17">
                  <c:v>97.72555624147179</c:v>
                </c:pt>
                <c:pt idx="18">
                  <c:v>97.72555624147179</c:v>
                </c:pt>
                <c:pt idx="19">
                  <c:v>97.72555624147179</c:v>
                </c:pt>
                <c:pt idx="20">
                  <c:v>97.72555624147179</c:v>
                </c:pt>
                <c:pt idx="21">
                  <c:v>97.72555624147179</c:v>
                </c:pt>
                <c:pt idx="22">
                  <c:v>97.72555624147179</c:v>
                </c:pt>
                <c:pt idx="23">
                  <c:v>97.72555624147179</c:v>
                </c:pt>
                <c:pt idx="24">
                  <c:v>97.72555624147179</c:v>
                </c:pt>
                <c:pt idx="25">
                  <c:v>97.72555624147179</c:v>
                </c:pt>
                <c:pt idx="26">
                  <c:v>97.72555624147179</c:v>
                </c:pt>
                <c:pt idx="27">
                  <c:v>97.72555624147179</c:v>
                </c:pt>
                <c:pt idx="28">
                  <c:v>97.72555624147179</c:v>
                </c:pt>
                <c:pt idx="29">
                  <c:v>97.72555624147179</c:v>
                </c:pt>
                <c:pt idx="30">
                  <c:v>97.72555624147179</c:v>
                </c:pt>
                <c:pt idx="31">
                  <c:v>97.72555624147179</c:v>
                </c:pt>
                <c:pt idx="32">
                  <c:v>97.72555624147179</c:v>
                </c:pt>
                <c:pt idx="33">
                  <c:v>97.72555624147179</c:v>
                </c:pt>
                <c:pt idx="34">
                  <c:v>97.72555624147179</c:v>
                </c:pt>
                <c:pt idx="35">
                  <c:v>97.72555624147179</c:v>
                </c:pt>
                <c:pt idx="36">
                  <c:v>97.72555624147179</c:v>
                </c:pt>
                <c:pt idx="37">
                  <c:v>97.72555624147179</c:v>
                </c:pt>
                <c:pt idx="38">
                  <c:v>97.72555624147179</c:v>
                </c:pt>
                <c:pt idx="39">
                  <c:v>97.72555624147179</c:v>
                </c:pt>
                <c:pt idx="40">
                  <c:v>97.72555624147179</c:v>
                </c:pt>
                <c:pt idx="41">
                  <c:v>97.72555624147179</c:v>
                </c:pt>
                <c:pt idx="42">
                  <c:v>97.72555624147179</c:v>
                </c:pt>
                <c:pt idx="43">
                  <c:v>97.72555624147179</c:v>
                </c:pt>
                <c:pt idx="44">
                  <c:v>97.72555624147179</c:v>
                </c:pt>
                <c:pt idx="45">
                  <c:v>97.72555624147179</c:v>
                </c:pt>
                <c:pt idx="46">
                  <c:v>97.72555624147179</c:v>
                </c:pt>
                <c:pt idx="47">
                  <c:v>97.72555624147179</c:v>
                </c:pt>
                <c:pt idx="48">
                  <c:v>97.72555624147179</c:v>
                </c:pt>
                <c:pt idx="49">
                  <c:v>97.72555624147179</c:v>
                </c:pt>
                <c:pt idx="50">
                  <c:v>97.72555624147179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46168"/>
        <c:axId val="-2098334808"/>
      </c:lineChart>
      <c:catAx>
        <c:axId val="-207734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9833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33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77346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3.245781955805152</c:v>
                </c:pt>
                <c:pt idx="1">
                  <c:v>295.1672473867596</c:v>
                </c:pt>
                <c:pt idx="2">
                  <c:v>2.65409677554967</c:v>
                </c:pt>
                <c:pt idx="3">
                  <c:v>2.978723404255319</c:v>
                </c:pt>
                <c:pt idx="4">
                  <c:v>41.62820512820513</c:v>
                </c:pt>
                <c:pt idx="5">
                  <c:v>147.4593023255814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82.18889282935937</c:v>
                </c:pt>
                <c:pt idx="1">
                  <c:v>82.18889282935937</c:v>
                </c:pt>
                <c:pt idx="2">
                  <c:v>82.18889282935937</c:v>
                </c:pt>
                <c:pt idx="3">
                  <c:v>82.18889282935937</c:v>
                </c:pt>
                <c:pt idx="4">
                  <c:v>82.18889282935937</c:v>
                </c:pt>
                <c:pt idx="5">
                  <c:v>82.18889282935937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Feuil1!$K$88:$K$93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173.7473194412657</c:v>
                </c:pt>
                <c:pt idx="1">
                  <c:v>173.7473194412657</c:v>
                </c:pt>
                <c:pt idx="2">
                  <c:v>173.7473194412657</c:v>
                </c:pt>
                <c:pt idx="3">
                  <c:v>173.7473194412657</c:v>
                </c:pt>
                <c:pt idx="4">
                  <c:v>173.7473194412657</c:v>
                </c:pt>
                <c:pt idx="5">
                  <c:v>173.7473194412657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50968"/>
        <c:axId val="1773910584"/>
      </c:lineChart>
      <c:catAx>
        <c:axId val="177495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391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91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4950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lineChart>
        <c:grouping val="standar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2.731707317073171</c:v>
                </c:pt>
                <c:pt idx="1">
                  <c:v>1.489124359005517</c:v>
                </c:pt>
                <c:pt idx="2">
                  <c:v>0.899168144658032</c:v>
                </c:pt>
                <c:pt idx="3">
                  <c:v>18.45977011494253</c:v>
                </c:pt>
              </c:numCache>
            </c:numRef>
          </c:val>
          <c:smooth val="0"/>
        </c:ser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5.894942483919812</c:v>
                </c:pt>
                <c:pt idx="1">
                  <c:v>5.894942483919812</c:v>
                </c:pt>
                <c:pt idx="2">
                  <c:v>5.894942483919812</c:v>
                </c:pt>
                <c:pt idx="3">
                  <c:v>5.894942483919812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Feuil1!$K$99:$K$102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12.46190841100648</c:v>
                </c:pt>
                <c:pt idx="1">
                  <c:v>12.46190841100648</c:v>
                </c:pt>
                <c:pt idx="2">
                  <c:v>12.46190841100648</c:v>
                </c:pt>
                <c:pt idx="3">
                  <c:v>12.46190841100648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24136"/>
        <c:axId val="-2014453304"/>
      </c:lineChart>
      <c:catAx>
        <c:axId val="-205382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Periods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1445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5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Defects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3824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3</xdr:row>
      <xdr:rowOff>88900</xdr:rowOff>
    </xdr:from>
    <xdr:to>
      <xdr:col>19</xdr:col>
      <xdr:colOff>457200</xdr:colOff>
      <xdr:row>27</xdr:row>
      <xdr:rowOff>165100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32</xdr:row>
      <xdr:rowOff>0</xdr:rowOff>
    </xdr:from>
    <xdr:to>
      <xdr:col>19</xdr:col>
      <xdr:colOff>495300</xdr:colOff>
      <xdr:row>56</xdr:row>
      <xdr:rowOff>127000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762000</xdr:colOff>
      <xdr:row>70</xdr:row>
      <xdr:rowOff>127000</xdr:rowOff>
    </xdr:from>
    <xdr:to>
      <xdr:col>20</xdr:col>
      <xdr:colOff>215900</xdr:colOff>
      <xdr:row>94</xdr:row>
      <xdr:rowOff>152400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95</xdr:row>
      <xdr:rowOff>12700</xdr:rowOff>
    </xdr:from>
    <xdr:to>
      <xdr:col>20</xdr:col>
      <xdr:colOff>330200</xdr:colOff>
      <xdr:row>118</xdr:row>
      <xdr:rowOff>177800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 refreshError="1"/>
      <sheetData sheetId="1">
        <row r="98">
          <cell r="G98">
            <v>1.0292479108635098</v>
          </cell>
          <cell r="H98">
            <v>29.355456813970598</v>
          </cell>
          <cell r="I98">
            <v>62.057435704733841</v>
          </cell>
          <cell r="J98">
            <v>0</v>
          </cell>
        </row>
        <row r="99">
          <cell r="G99">
            <v>69.660799238820175</v>
          </cell>
          <cell r="H99">
            <v>29.355456813970598</v>
          </cell>
          <cell r="I99">
            <v>62.057435704733841</v>
          </cell>
          <cell r="J99">
            <v>0</v>
          </cell>
        </row>
        <row r="100">
          <cell r="G100">
            <v>42.805406479825081</v>
          </cell>
          <cell r="H100">
            <v>29.355456813970598</v>
          </cell>
          <cell r="I100">
            <v>62.057435704733841</v>
          </cell>
          <cell r="J100">
            <v>0</v>
          </cell>
        </row>
        <row r="101">
          <cell r="G101">
            <v>3.9263736263736266</v>
          </cell>
          <cell r="H101">
            <v>29.355456813970598</v>
          </cell>
          <cell r="I101">
            <v>62.057435704733841</v>
          </cell>
          <cell r="J10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58"/>
  <sheetViews>
    <sheetView tabSelected="1" topLeftCell="A77" workbookViewId="0">
      <selection activeCell="E102" sqref="E102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H7" s="4" t="s">
        <v>109</v>
      </c>
      <c r="I7" s="1" t="s">
        <v>110</v>
      </c>
      <c r="J7" s="1" t="s">
        <v>111</v>
      </c>
      <c r="K7" s="1" t="s">
        <v>112</v>
      </c>
      <c r="AQ7" s="2" t="s">
        <v>17</v>
      </c>
      <c r="AR7" s="2"/>
    </row>
    <row r="8" spans="1:62" ht="16">
      <c r="A8" s="4"/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>(_xlfn.STDEV.S(B8:F8))/0.856064</f>
        <v>13.904557882600637</v>
      </c>
      <c r="H8" s="4">
        <f>MAX(B8:F8)-MIN(B8:F8)</f>
        <v>27.703349282296649</v>
      </c>
      <c r="I8" s="4">
        <f>$H$27</f>
        <v>18.191368469642828</v>
      </c>
      <c r="J8">
        <f>$H$27*2.114</f>
        <v>38.456552944824935</v>
      </c>
      <c r="K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/>
      <c r="B9" s="4">
        <v>1</v>
      </c>
      <c r="C9" s="4">
        <v>0.87969924812030065</v>
      </c>
      <c r="D9" s="4">
        <v>1.2593984962406015</v>
      </c>
      <c r="E9" s="4">
        <v>0.7857142857142857</v>
      </c>
      <c r="F9" s="4">
        <v>3.3571428571428572</v>
      </c>
      <c r="G9" s="4">
        <f>(_xlfn.STDEV.S(B9:F9))/1.089536</f>
        <v>0.98877335290432888</v>
      </c>
      <c r="H9" s="4">
        <f>MAX(B9:F9)-MIN(B9:F9)</f>
        <v>2.5714285714285716</v>
      </c>
      <c r="I9" s="4">
        <f t="shared" ref="I9:I26" si="0">$H$27</f>
        <v>18.191368469642828</v>
      </c>
      <c r="J9">
        <f t="shared" ref="J9:J26" si="1">$H$27*2.114</f>
        <v>38.456552944824935</v>
      </c>
      <c r="K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/>
      <c r="B10" s="4">
        <v>1</v>
      </c>
      <c r="C10" s="4">
        <v>1.4725536992840096</v>
      </c>
      <c r="D10" s="4">
        <v>0.84486873508353222</v>
      </c>
      <c r="E10" s="4">
        <v>1.7780429594272076</v>
      </c>
      <c r="F10" s="4">
        <v>0.47255369928400953</v>
      </c>
      <c r="G10" s="4">
        <f>(_xlfn.STDEV.S(B10:F10))/1.716224</f>
        <v>0.30085337186442668</v>
      </c>
      <c r="H10" s="4">
        <f>MAX(B10:F10)-MIN(B10:F10)</f>
        <v>1.305489260143198</v>
      </c>
      <c r="I10" s="4">
        <f t="shared" si="0"/>
        <v>18.191368469642828</v>
      </c>
      <c r="J10">
        <f t="shared" si="1"/>
        <v>38.456552944824935</v>
      </c>
      <c r="K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1">
        <f>AC10/AA10</f>
        <v>1.512773265238148</v>
      </c>
      <c r="AE10" s="16">
        <v>2275.4918400000001</v>
      </c>
      <c r="AF10" s="21" t="s">
        <v>92</v>
      </c>
      <c r="AG10" s="16">
        <v>1283.3095679999999</v>
      </c>
      <c r="AH10" s="21" t="s">
        <v>98</v>
      </c>
      <c r="AI10" s="16">
        <v>758.788096</v>
      </c>
      <c r="AJ10" s="21" t="s">
        <v>100</v>
      </c>
      <c r="AM10" s="7"/>
      <c r="AQ10" s="2">
        <f>AVERAGEA(B8:B26)</f>
        <v>1</v>
      </c>
      <c r="AR10" s="2">
        <f>_xlfn.STDEV.S(B8:B26)</f>
        <v>0</v>
      </c>
      <c r="AS10">
        <f>MIN(B8:B26)</f>
        <v>1</v>
      </c>
      <c r="AT10">
        <f>MAX(B8:B26)</f>
        <v>1</v>
      </c>
      <c r="AU10">
        <f>AVERAGEA(C8:C26)</f>
        <v>1.5970399381466802</v>
      </c>
      <c r="AV10">
        <f>_xlfn.STDEV.S(C8:C26)</f>
        <v>1.0899465408726927</v>
      </c>
      <c r="AW10">
        <f>MIN(C8:C26)</f>
        <v>0.30858190501406257</v>
      </c>
      <c r="AX10">
        <f>MAX(C8:C26)</f>
        <v>4.3076923076923075</v>
      </c>
      <c r="AY10">
        <f>AVERAGEA(D8:D26)</f>
        <v>1.6449782834201938</v>
      </c>
      <c r="AZ10">
        <f>_xlfn.STDEV.S(D8:D26)</f>
        <v>1.3352523680151935</v>
      </c>
      <c r="BA10">
        <f>MIN(D8:D26)</f>
        <v>0.23668639053254442</v>
      </c>
      <c r="BB10">
        <f>MAX(D8:D26)</f>
        <v>6.1007194244604319</v>
      </c>
      <c r="BC10">
        <f>AVERAGEA(E8:E26)</f>
        <v>2.4263048444623889</v>
      </c>
      <c r="BD10">
        <f>_xlfn.STDEV.S(E8:E26)</f>
        <v>1.994088501026914</v>
      </c>
      <c r="BE10">
        <f>MIN(E8:E26)</f>
        <v>0.35318275154004108</v>
      </c>
      <c r="BF10">
        <f>MAX(E8:E26)</f>
        <v>7.2377777777777776</v>
      </c>
      <c r="BG10">
        <f>AVERAGEA(F8:F26)</f>
        <v>17.787815752478409</v>
      </c>
      <c r="BH10">
        <f>_xlfn.STDEV.S(F8:F26)</f>
        <v>32.013769777356423</v>
      </c>
      <c r="BI10">
        <f>MIN(F8:F26)</f>
        <v>0.47255369928400953</v>
      </c>
      <c r="BJ10">
        <f>MAX(F8:F26)</f>
        <v>109.69135802469135</v>
      </c>
    </row>
    <row r="11" spans="1:62">
      <c r="A11" s="4"/>
      <c r="B11" s="4">
        <v>1</v>
      </c>
      <c r="C11" s="4">
        <v>2.296116504854369</v>
      </c>
      <c r="D11" s="4">
        <v>1.470873786407767</v>
      </c>
      <c r="E11" s="4">
        <v>3.5970873786407771</v>
      </c>
      <c r="F11" s="4">
        <v>82.461165048543691</v>
      </c>
      <c r="G11" s="4">
        <f>(_xlfn.STDEV.S(B11:F11))/0.843776</f>
        <v>42.613360780799553</v>
      </c>
      <c r="H11" s="4">
        <f>MAX(B11:F11)-MIN(B11:F11)</f>
        <v>81.461165048543691</v>
      </c>
      <c r="I11" s="4">
        <f t="shared" si="0"/>
        <v>18.191368469642828</v>
      </c>
      <c r="J11">
        <f t="shared" si="1"/>
        <v>38.456552944824935</v>
      </c>
      <c r="K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1">
        <f t="shared" ref="AD11:AD15" si="2">AC11/AA11</f>
        <v>3.2406821548555391</v>
      </c>
      <c r="AE11" s="16">
        <v>923.99206400000003</v>
      </c>
      <c r="AF11" s="21" t="s">
        <v>93</v>
      </c>
      <c r="AG11" s="16">
        <v>327.60627199999999</v>
      </c>
      <c r="AH11" s="21" t="s">
        <v>99</v>
      </c>
      <c r="AI11" s="16">
        <v>2189.8649599999999</v>
      </c>
      <c r="AJ11" s="21" t="s">
        <v>103</v>
      </c>
      <c r="AM11" s="7"/>
      <c r="AQ11" s="5"/>
      <c r="AT11" s="6"/>
      <c r="AU11" s="6"/>
      <c r="AV11" s="6"/>
      <c r="AW11" s="2"/>
    </row>
    <row r="12" spans="1:62">
      <c r="A12" s="4"/>
      <c r="B12" s="4">
        <v>1</v>
      </c>
      <c r="C12" s="4">
        <v>3.0864197530864197</v>
      </c>
      <c r="D12" s="4">
        <v>1.8333333333333333</v>
      </c>
      <c r="E12" s="4">
        <v>4.5370370370370363</v>
      </c>
      <c r="F12" s="4">
        <v>109.69135802469135</v>
      </c>
      <c r="G12" s="4">
        <f>(_xlfn.STDEV.S(B12:F12))/0.663552</f>
        <v>72.194771379094178</v>
      </c>
      <c r="H12" s="4">
        <f>MAX(B12:F12)-MIN(B12:F12)</f>
        <v>108.69135802469135</v>
      </c>
      <c r="I12" s="4">
        <f t="shared" si="0"/>
        <v>18.191368469642828</v>
      </c>
      <c r="J12">
        <f t="shared" si="1"/>
        <v>38.456552944824935</v>
      </c>
      <c r="K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1">
        <f t="shared" si="2"/>
        <v>2.5346305849747601</v>
      </c>
      <c r="AE12" s="16">
        <v>618.42227200000002</v>
      </c>
      <c r="AF12" s="21" t="s">
        <v>94</v>
      </c>
      <c r="AG12" s="16">
        <v>235.75347199999999</v>
      </c>
      <c r="AH12" s="21" t="s">
        <v>100</v>
      </c>
      <c r="AI12" s="16">
        <v>1237.151744</v>
      </c>
      <c r="AJ12" s="21" t="s">
        <v>104</v>
      </c>
      <c r="AM12" s="7"/>
      <c r="AQ12" s="5"/>
      <c r="AT12" s="6"/>
      <c r="AU12" s="6"/>
      <c r="AV12" s="6"/>
      <c r="AW12" s="2"/>
    </row>
    <row r="13" spans="1:62">
      <c r="A13" s="4"/>
      <c r="B13" s="4">
        <v>1</v>
      </c>
      <c r="C13" s="18">
        <v>0.66103921480212235</v>
      </c>
      <c r="D13" s="18">
        <v>1.6700184876223116</v>
      </c>
      <c r="E13" s="18">
        <v>0.94184064571402804</v>
      </c>
      <c r="F13" s="18">
        <v>0.55688626354631676</v>
      </c>
      <c r="G13" s="18">
        <f>(_xlfn.STDEV.S(B13:F13))/1362.55488</f>
        <v>3.1943384526150726E-4</v>
      </c>
      <c r="H13" s="4">
        <f>MAX(B13:F13)-MIN(B13:F13)</f>
        <v>1.1131322240759949</v>
      </c>
      <c r="I13" s="4">
        <f t="shared" si="0"/>
        <v>18.191368469642828</v>
      </c>
      <c r="J13">
        <f t="shared" si="1"/>
        <v>38.456552944824935</v>
      </c>
      <c r="K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1">
        <f t="shared" si="2"/>
        <v>3.225993846153846</v>
      </c>
      <c r="AE13" s="16">
        <v>296.43161600000002</v>
      </c>
      <c r="AF13" s="21" t="s">
        <v>95</v>
      </c>
      <c r="AG13" s="16">
        <v>156.40985599999999</v>
      </c>
      <c r="AH13" s="21" t="s">
        <v>91</v>
      </c>
      <c r="AI13" s="16">
        <v>1192.9804799999999</v>
      </c>
      <c r="AJ13" s="21" t="s">
        <v>105</v>
      </c>
      <c r="AM13" s="7"/>
      <c r="AQ13" s="5"/>
      <c r="AT13" s="6"/>
      <c r="AU13" s="6"/>
      <c r="AV13" s="6"/>
      <c r="AW13" s="2"/>
    </row>
    <row r="14" spans="1:62">
      <c r="A14" s="4"/>
      <c r="B14" s="4">
        <v>1</v>
      </c>
      <c r="C14" s="4">
        <v>1.4355555555555555</v>
      </c>
      <c r="D14" s="4">
        <v>1.3422222222222224</v>
      </c>
      <c r="E14" s="4">
        <v>7.2377777777777776</v>
      </c>
      <c r="F14" s="4">
        <v>16.293333333333333</v>
      </c>
      <c r="G14" s="4">
        <f>(_xlfn.STDEV.S(B14:F14))/1.8432</f>
        <v>3.5737911123660004</v>
      </c>
      <c r="H14" s="4">
        <f>MAX(B14:F14)-MIN(B14:F14)</f>
        <v>15.293333333333333</v>
      </c>
      <c r="I14" s="4">
        <f t="shared" si="0"/>
        <v>18.191368469642828</v>
      </c>
      <c r="J14">
        <f t="shared" si="1"/>
        <v>38.456552944824935</v>
      </c>
      <c r="K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1">
        <f t="shared" si="2"/>
        <v>3.4896687679083089</v>
      </c>
      <c r="AE14" s="16">
        <v>273.12128000000001</v>
      </c>
      <c r="AF14" s="21" t="s">
        <v>96</v>
      </c>
      <c r="AG14" s="16">
        <v>136.48691199999999</v>
      </c>
      <c r="AH14" s="21" t="s">
        <v>101</v>
      </c>
      <c r="AI14" s="16">
        <v>1146.052608</v>
      </c>
      <c r="AJ14" s="21" t="s">
        <v>106</v>
      </c>
      <c r="AM14" s="7"/>
      <c r="AQ14" s="5"/>
      <c r="AT14" s="6"/>
      <c r="AU14" s="6"/>
      <c r="AV14" s="6"/>
      <c r="AW14" s="2"/>
    </row>
    <row r="15" spans="1:62">
      <c r="A15" s="4"/>
      <c r="B15" s="4">
        <v>1</v>
      </c>
      <c r="C15" s="4">
        <v>3.3093525179856118</v>
      </c>
      <c r="D15" s="4">
        <v>6.1007194244604319</v>
      </c>
      <c r="E15" s="4">
        <v>5.1151079136690658</v>
      </c>
      <c r="F15" s="4">
        <v>1.8057553956834531</v>
      </c>
      <c r="G15" s="4">
        <f>(_xlfn.STDEV.S(B15:F15))/0.569344</f>
        <v>3.7796860093935529</v>
      </c>
      <c r="H15" s="4">
        <f>MAX(B15:F15)-MIN(B15:F15)</f>
        <v>5.1007194244604319</v>
      </c>
      <c r="I15" s="4">
        <f t="shared" si="0"/>
        <v>18.191368469642828</v>
      </c>
      <c r="J15">
        <f t="shared" si="1"/>
        <v>38.456552944824935</v>
      </c>
      <c r="K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1">
        <f t="shared" si="2"/>
        <v>1.6842420775432483</v>
      </c>
      <c r="AE15" s="16">
        <v>1492.9715200000001</v>
      </c>
      <c r="AF15" s="21" t="s">
        <v>97</v>
      </c>
      <c r="AG15" s="16">
        <v>806.33036800000002</v>
      </c>
      <c r="AH15" s="21" t="s">
        <v>102</v>
      </c>
      <c r="AI15" s="16">
        <v>3088.1546239999998</v>
      </c>
      <c r="AJ15" s="21" t="s">
        <v>107</v>
      </c>
      <c r="AM15" s="7"/>
      <c r="AQ15" s="5"/>
      <c r="AT15" s="6"/>
      <c r="AU15" s="6"/>
      <c r="AV15" s="6"/>
      <c r="AW15" s="2"/>
    </row>
    <row r="16" spans="1:62">
      <c r="A16" s="4"/>
      <c r="B16" s="4">
        <v>1</v>
      </c>
      <c r="C16" s="4">
        <v>0.48364485981308408</v>
      </c>
      <c r="D16" s="4">
        <v>0.79439252336448607</v>
      </c>
      <c r="E16" s="4">
        <v>3.2406542056074765</v>
      </c>
      <c r="F16" s="4">
        <v>0.91588785046728971</v>
      </c>
      <c r="G16" s="4">
        <f>(_xlfn.STDEV.S(B16:F16))/1.753088</f>
        <v>0.63294354628641758</v>
      </c>
      <c r="H16" s="4">
        <f>MAX(B16:F16)-MIN(B16:F16)</f>
        <v>2.7570093457943923</v>
      </c>
      <c r="I16" s="4">
        <f t="shared" si="0"/>
        <v>18.191368469642828</v>
      </c>
      <c r="J16">
        <f t="shared" si="1"/>
        <v>38.456552944824935</v>
      </c>
      <c r="K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4"/>
      <c r="B17" s="4">
        <v>1</v>
      </c>
      <c r="C17" s="4">
        <v>1.7633136094674555</v>
      </c>
      <c r="D17" s="4">
        <v>0.23668639053254442</v>
      </c>
      <c r="E17" s="4">
        <v>5.0414201183431953</v>
      </c>
      <c r="F17" s="4">
        <v>1.6745562130177516</v>
      </c>
      <c r="G17" s="4">
        <f>(_xlfn.STDEV.S(B17:F17))/0.692224</f>
        <v>2.6544567498003775</v>
      </c>
      <c r="H17" s="4">
        <f>MAX(B17:F17)-MIN(B17:F17)</f>
        <v>4.8047337278106506</v>
      </c>
      <c r="I17" s="4">
        <f t="shared" si="0"/>
        <v>18.191368469642828</v>
      </c>
      <c r="J17">
        <f t="shared" si="1"/>
        <v>38.456552944824935</v>
      </c>
      <c r="K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4"/>
      <c r="B18" s="4">
        <v>1</v>
      </c>
      <c r="C18" s="4">
        <v>0.35934291581108829</v>
      </c>
      <c r="D18" s="4">
        <v>0.3059548254620123</v>
      </c>
      <c r="E18" s="4">
        <v>0.35318275154004108</v>
      </c>
      <c r="F18" s="4">
        <v>0.56878850102669409</v>
      </c>
      <c r="G18" s="4">
        <f>(_xlfn.STDEV.S(B18:F18))/1.994752</f>
        <v>0.14447149671022713</v>
      </c>
      <c r="H18" s="4">
        <f>MAX(B18:F18)-MIN(B18:F18)</f>
        <v>0.69404517453798764</v>
      </c>
      <c r="I18" s="4">
        <f t="shared" si="0"/>
        <v>18.191368469642828</v>
      </c>
      <c r="J18">
        <f t="shared" si="1"/>
        <v>38.456552944824935</v>
      </c>
      <c r="K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4"/>
      <c r="B19" s="4">
        <v>1</v>
      </c>
      <c r="C19" s="4">
        <v>0.68870523415977969</v>
      </c>
      <c r="D19" s="4">
        <v>1.9669421487603307</v>
      </c>
      <c r="E19" s="4">
        <v>2.2451790633608817</v>
      </c>
      <c r="F19" s="4">
        <v>0.64462809917355368</v>
      </c>
      <c r="G19" s="4">
        <f>(_xlfn.STDEV.S(B19:F19))/1.486848</f>
        <v>0.50228349027892527</v>
      </c>
      <c r="H19" s="4">
        <f>MAX(B19:F19)-MIN(B19:F19)</f>
        <v>1.6005509641873279</v>
      </c>
      <c r="I19" s="4">
        <f t="shared" si="0"/>
        <v>18.191368469642828</v>
      </c>
      <c r="J19">
        <f t="shared" si="1"/>
        <v>38.456552944824935</v>
      </c>
      <c r="K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4"/>
      <c r="B20" s="4">
        <v>1</v>
      </c>
      <c r="C20" s="4">
        <v>1.554112554112554</v>
      </c>
      <c r="D20" s="4">
        <v>1.7835497835497836</v>
      </c>
      <c r="E20" s="4">
        <v>0.54545454545454541</v>
      </c>
      <c r="F20" s="4">
        <v>1.1558441558441557</v>
      </c>
      <c r="G20" s="4">
        <f>(_xlfn.STDEV.S(B20:F20))/0.946176</f>
        <v>0.51125368697525897</v>
      </c>
      <c r="H20" s="4">
        <f>MAX(B20:F20)-MIN(B20:F20)</f>
        <v>1.2380952380952381</v>
      </c>
      <c r="I20" s="4">
        <f t="shared" si="0"/>
        <v>18.191368469642828</v>
      </c>
      <c r="J20">
        <f t="shared" si="1"/>
        <v>38.456552944824935</v>
      </c>
      <c r="K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4"/>
      <c r="B21" s="4">
        <v>1</v>
      </c>
      <c r="C21" s="4">
        <v>1.3249370277078085</v>
      </c>
      <c r="D21" s="4">
        <v>1.0025188916876575</v>
      </c>
      <c r="E21" s="4">
        <v>2.0302267002518892</v>
      </c>
      <c r="F21" s="4">
        <v>64.450881612090683</v>
      </c>
      <c r="G21" s="4">
        <f>(_xlfn.STDEV.S(B21:F21))/1.626112</f>
        <v>17.358847681449511</v>
      </c>
      <c r="H21" s="4">
        <f>MAX(B21:F21)-MIN(B21:F21)</f>
        <v>63.450881612090683</v>
      </c>
      <c r="I21" s="4">
        <f t="shared" si="0"/>
        <v>18.191368469642828</v>
      </c>
      <c r="J21">
        <f t="shared" si="1"/>
        <v>38.456552944824935</v>
      </c>
      <c r="K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4"/>
      <c r="B22" s="4">
        <v>1</v>
      </c>
      <c r="C22" s="4">
        <v>1.375</v>
      </c>
      <c r="D22" s="4">
        <v>0.6473214285714286</v>
      </c>
      <c r="E22" s="4">
        <v>1.6674107142857144</v>
      </c>
      <c r="F22" s="4">
        <v>18.743303571428573</v>
      </c>
      <c r="G22" s="4">
        <f>(_xlfn.STDEV.S(B22:F22))/1.835008</f>
        <v>4.2873578907582912</v>
      </c>
      <c r="H22" s="4">
        <f>MAX(B22:F22)-MIN(B22:F22)</f>
        <v>18.095982142857146</v>
      </c>
      <c r="I22" s="4">
        <f t="shared" si="0"/>
        <v>18.191368469642828</v>
      </c>
      <c r="J22">
        <f t="shared" si="1"/>
        <v>38.456552944824935</v>
      </c>
      <c r="K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4"/>
      <c r="B23" s="4">
        <v>1</v>
      </c>
      <c r="C23" s="4">
        <v>2.2070588235294122</v>
      </c>
      <c r="D23" s="4">
        <v>0.87764705882352945</v>
      </c>
      <c r="E23" s="4">
        <v>0.46588235294117647</v>
      </c>
      <c r="F23" s="4">
        <v>1.0094117647058825</v>
      </c>
      <c r="G23" s="4">
        <f>(_xlfn.STDEV.S(B23:F23))/1.7408</f>
        <v>0.3739006321521634</v>
      </c>
      <c r="H23" s="4">
        <f>MAX(B23:F23)-MIN(B23:F23)</f>
        <v>1.7411764705882358</v>
      </c>
      <c r="I23" s="4">
        <f t="shared" si="0"/>
        <v>18.191368469642828</v>
      </c>
      <c r="J23">
        <f t="shared" si="1"/>
        <v>38.456552944824935</v>
      </c>
      <c r="K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4"/>
      <c r="B24" s="4">
        <v>1</v>
      </c>
      <c r="C24" s="4">
        <v>4.3076923076923075</v>
      </c>
      <c r="D24" s="4">
        <v>3.4230769230769234</v>
      </c>
      <c r="E24" s="4">
        <v>1.9846153846153847</v>
      </c>
      <c r="F24" s="4">
        <v>1.653846153846154</v>
      </c>
      <c r="G24" s="4">
        <f>(_xlfn.STDEV.S(B24:F24))/0.53248</f>
        <v>2.5453720906820747</v>
      </c>
      <c r="H24" s="4">
        <f>MAX(B24:F24)-MIN(B24:F24)</f>
        <v>3.3076923076923075</v>
      </c>
      <c r="I24" s="4">
        <f t="shared" si="0"/>
        <v>18.191368469642828</v>
      </c>
      <c r="J24">
        <f t="shared" si="1"/>
        <v>38.456552944824935</v>
      </c>
      <c r="K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4"/>
      <c r="B25" s="4">
        <v>1</v>
      </c>
      <c r="C25" s="4">
        <v>0.66795366795366795</v>
      </c>
      <c r="D25" s="4">
        <v>2.7451737451737452</v>
      </c>
      <c r="E25" s="4">
        <v>0.40154440154440152</v>
      </c>
      <c r="F25" s="4">
        <v>1.1389961389961389</v>
      </c>
      <c r="G25" s="4">
        <f>(_xlfn.STDEV.S(B25:F25))/1.060864</f>
        <v>0.86283395448536659</v>
      </c>
      <c r="H25" s="4">
        <f>MAX(B25:F25)-MIN(B25:F25)</f>
        <v>2.3436293436293436</v>
      </c>
      <c r="I25" s="4">
        <f t="shared" si="0"/>
        <v>18.191368469642828</v>
      </c>
      <c r="J25">
        <f t="shared" si="1"/>
        <v>38.456552944824935</v>
      </c>
      <c r="K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4"/>
      <c r="B26" s="4">
        <v>1</v>
      </c>
      <c r="C26" s="18">
        <v>0.30858190501406257</v>
      </c>
      <c r="D26" s="18">
        <v>1.126922673434011</v>
      </c>
      <c r="E26" s="18">
        <v>0.3995563925925556</v>
      </c>
      <c r="F26" s="18">
        <v>2.6708113319712052</v>
      </c>
      <c r="G26" s="18">
        <f>(_xlfn.STDEV.S(B26:F26))/819.924992</f>
        <v>1.1562538210904132E-3</v>
      </c>
      <c r="H26" s="4">
        <f>MAX(B26:F26)-MIN(B26:F26)</f>
        <v>2.3622294269571427</v>
      </c>
      <c r="I26" s="4">
        <f t="shared" si="0"/>
        <v>18.191368469642828</v>
      </c>
      <c r="J26">
        <f t="shared" si="1"/>
        <v>38.456552944824935</v>
      </c>
      <c r="K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4"/>
      <c r="B27" s="4"/>
      <c r="C27" s="4"/>
      <c r="D27" s="4"/>
      <c r="E27" s="4"/>
      <c r="F27" s="4"/>
      <c r="H27" s="4">
        <f>AVERAGE(H8:H26)</f>
        <v>18.191368469642828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4"/>
      <c r="B28" s="4"/>
      <c r="C28" s="4"/>
      <c r="D28" s="4"/>
      <c r="E28" s="4"/>
      <c r="F28" s="4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4"/>
      <c r="B29" s="4"/>
      <c r="C29" s="4"/>
      <c r="D29" s="4"/>
      <c r="E29" s="4"/>
      <c r="F29" s="4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4"/>
      <c r="B30" s="1" t="s">
        <v>6</v>
      </c>
      <c r="C30" s="1"/>
      <c r="D30" s="1"/>
      <c r="E30" s="4"/>
      <c r="F30" s="4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4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H31" s="4" t="s">
        <v>109</v>
      </c>
      <c r="I31" s="1" t="s">
        <v>110</v>
      </c>
      <c r="J31" s="1" t="s">
        <v>111</v>
      </c>
      <c r="K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20"/>
      <c r="AB31" s="20"/>
      <c r="AC31" s="20"/>
      <c r="AD31" s="20"/>
      <c r="AE31" s="20"/>
      <c r="AF31" s="2"/>
      <c r="AQ31" s="2" t="s">
        <v>17</v>
      </c>
      <c r="AR31" s="2"/>
    </row>
    <row r="32" spans="1:59" ht="16">
      <c r="A32" s="4"/>
      <c r="B32" s="4">
        <v>1</v>
      </c>
      <c r="C32" s="4">
        <v>4.7156398104265405</v>
      </c>
      <c r="D32" s="4">
        <v>1.2796208530805686</v>
      </c>
      <c r="E32" s="4">
        <v>0.96682464454976302</v>
      </c>
      <c r="F32" s="4">
        <v>1.127962085308057</v>
      </c>
      <c r="G32">
        <f t="shared" ref="G32:G82" si="3">_xlfn.STDEV.S(B32:F32)</f>
        <v>1.6244956437149556</v>
      </c>
      <c r="H32" s="4">
        <f>MAX(B32:F32)-MIN(B32:F32)</f>
        <v>3.7488151658767777</v>
      </c>
      <c r="I32" s="4">
        <f>$H$83</f>
        <v>46.227793870138029</v>
      </c>
      <c r="J32">
        <f>$H$83*2.114</f>
        <v>97.725556241471793</v>
      </c>
      <c r="K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20"/>
      <c r="AB32" s="20"/>
      <c r="AC32" s="20"/>
      <c r="AD32" s="20"/>
      <c r="AE32" s="20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4"/>
      <c r="B33" s="4">
        <v>1</v>
      </c>
      <c r="C33" s="4">
        <v>0.97468354430379756</v>
      </c>
      <c r="D33" s="4">
        <v>1.4303797468354431</v>
      </c>
      <c r="E33" s="4">
        <v>3.8185654008438821</v>
      </c>
      <c r="F33" s="4">
        <v>1.2447257383966246</v>
      </c>
      <c r="G33">
        <f t="shared" si="3"/>
        <v>1.2025153600200083</v>
      </c>
      <c r="H33" s="4">
        <f t="shared" ref="H33:H82" si="4">MAX(B33:F33)-MIN(B33:F33)</f>
        <v>2.8438818565400847</v>
      </c>
      <c r="I33" s="4">
        <f t="shared" ref="I33:I82" si="5">$H$83</f>
        <v>46.227793870138029</v>
      </c>
      <c r="J33">
        <f t="shared" ref="J33:J82" si="6">$H$83*2.114</f>
        <v>97.725556241471793</v>
      </c>
      <c r="K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20"/>
      <c r="AB33" s="20"/>
      <c r="AC33" s="20"/>
      <c r="AD33" s="20"/>
      <c r="AE33" s="20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4"/>
      <c r="B34" s="4">
        <v>1</v>
      </c>
      <c r="C34" s="4">
        <v>2.9338235294117645</v>
      </c>
      <c r="D34" s="4">
        <v>1.8161764705882353</v>
      </c>
      <c r="E34" s="4">
        <v>1.5073529411764706</v>
      </c>
      <c r="F34" s="4">
        <v>3.6102941176470589</v>
      </c>
      <c r="G34">
        <f t="shared" si="3"/>
        <v>1.0713313516610554</v>
      </c>
      <c r="H34" s="4">
        <f t="shared" si="4"/>
        <v>2.6102941176470589</v>
      </c>
      <c r="I34" s="4">
        <f t="shared" si="5"/>
        <v>46.227793870138029</v>
      </c>
      <c r="J34">
        <f t="shared" si="6"/>
        <v>97.725556241471793</v>
      </c>
      <c r="K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20"/>
      <c r="AB34" s="20"/>
      <c r="AC34" s="20"/>
      <c r="AD34" s="20"/>
      <c r="AE34" s="20"/>
      <c r="AF34" s="2"/>
      <c r="AQ34" s="2">
        <f>AVERAGEA(B32:B82)</f>
        <v>1</v>
      </c>
      <c r="AR34" s="2">
        <f>_xlfn.STDEV.S(B32:B82)</f>
        <v>0</v>
      </c>
      <c r="AS34">
        <f>MIN(B32:B82)</f>
        <v>1</v>
      </c>
      <c r="AT34">
        <f>MAX(B32:B82)</f>
        <v>1</v>
      </c>
      <c r="AU34">
        <f>AVERAGEA(C32:C82)</f>
        <v>1.2455490944561673</v>
      </c>
      <c r="AV34">
        <f>_xlfn.STDEV.S(C32:C82)</f>
        <v>1.0009300403306856</v>
      </c>
      <c r="AW34">
        <f>MIN(C32:C82)</f>
        <v>6.9004782509678887E-3</v>
      </c>
      <c r="AX34">
        <f>MAX(C32:C82)</f>
        <v>4.7156398104265405</v>
      </c>
      <c r="AY34">
        <f>AVERAGEA(D32:D82)</f>
        <v>2.0731031585880801</v>
      </c>
      <c r="AZ34">
        <f>_xlfn.STDEV.S(D32:D82)</f>
        <v>6.6724863744276259</v>
      </c>
      <c r="BA34">
        <f>MIN(D32:D82)</f>
        <v>3.6929137089163353E-3</v>
      </c>
      <c r="BB34">
        <f>MAX(D32:D82)</f>
        <v>48.485074626865668</v>
      </c>
      <c r="BC34">
        <f>AVERAGEA(E32:E82)</f>
        <v>4.9837723319553913</v>
      </c>
      <c r="BD34">
        <f>_xlfn.STDEV.S(E32:E82)</f>
        <v>8.7167134306594836</v>
      </c>
      <c r="BE34">
        <f>MIN(E32:E82)</f>
        <v>2.0735026602656161E-2</v>
      </c>
      <c r="BF34">
        <f>MAX(E32:E82)</f>
        <v>37.792079207920793</v>
      </c>
      <c r="BG34">
        <f>AVERAGEA(F32:F82)</f>
        <v>46.235030292095928</v>
      </c>
      <c r="BH34">
        <f>_xlfn.STDEV.S(F32:F82)</f>
        <v>62.895773866930291</v>
      </c>
      <c r="BI34">
        <f>MIN(F32:F82)</f>
        <v>0.49431818181818182</v>
      </c>
      <c r="BJ34">
        <f>MAX(F32:F82)</f>
        <v>247.32941176470587</v>
      </c>
    </row>
    <row r="35" spans="1:62">
      <c r="A35" s="4"/>
      <c r="B35" s="4">
        <v>1</v>
      </c>
      <c r="C35" s="18">
        <v>0.39454770359469804</v>
      </c>
      <c r="D35" s="18">
        <v>0.80500549175170888</v>
      </c>
      <c r="E35" s="18">
        <v>0.30688228456871086</v>
      </c>
      <c r="F35" s="18">
        <v>1.6104108683365856</v>
      </c>
      <c r="G35" s="17">
        <f t="shared" si="3"/>
        <v>0.52478968706003792</v>
      </c>
      <c r="H35" s="4">
        <f t="shared" si="4"/>
        <v>1.3035285837678747</v>
      </c>
      <c r="I35" s="4">
        <f t="shared" si="5"/>
        <v>46.227793870138029</v>
      </c>
      <c r="J35">
        <f t="shared" si="6"/>
        <v>97.725556241471793</v>
      </c>
      <c r="K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20"/>
      <c r="AB35" s="20"/>
      <c r="AC35" s="20"/>
      <c r="AD35" s="20"/>
      <c r="AE35" s="20"/>
      <c r="AF35" s="2"/>
      <c r="AQ35" s="2"/>
      <c r="AR35" s="2"/>
      <c r="AS35" s="2"/>
      <c r="AT35" s="2"/>
      <c r="AU35" s="2"/>
      <c r="AV35" s="2"/>
      <c r="AW35" s="2"/>
    </row>
    <row r="36" spans="1:62">
      <c r="A36" s="4"/>
      <c r="B36" s="4">
        <v>1</v>
      </c>
      <c r="C36" s="4">
        <v>1.6534653465346534</v>
      </c>
      <c r="D36" s="4">
        <v>1.4059405940594061</v>
      </c>
      <c r="E36" s="4">
        <v>37.792079207920793</v>
      </c>
      <c r="F36" s="4">
        <v>118.20297029702969</v>
      </c>
      <c r="G36">
        <f t="shared" si="3"/>
        <v>50.701105295916619</v>
      </c>
      <c r="H36" s="4">
        <f t="shared" si="4"/>
        <v>117.20297029702969</v>
      </c>
      <c r="I36" s="4">
        <f t="shared" si="5"/>
        <v>46.227793870138029</v>
      </c>
      <c r="J36">
        <f t="shared" si="6"/>
        <v>97.725556241471793</v>
      </c>
      <c r="K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20"/>
      <c r="AB36" s="20"/>
      <c r="AC36" s="20"/>
      <c r="AD36" s="20"/>
      <c r="AE36" s="20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4"/>
      <c r="B37" s="4">
        <v>1</v>
      </c>
      <c r="C37" s="4">
        <v>0.28597802327642224</v>
      </c>
      <c r="D37" s="4">
        <v>3.9877119395049327E-3</v>
      </c>
      <c r="E37" s="4">
        <v>0.27877060317835406</v>
      </c>
      <c r="F37" s="4">
        <v>1.811026761977905</v>
      </c>
      <c r="G37">
        <f t="shared" si="3"/>
        <v>0.7339568431646234</v>
      </c>
      <c r="H37" s="4">
        <f t="shared" si="4"/>
        <v>1.8070390500384002</v>
      </c>
      <c r="I37" s="4">
        <f t="shared" si="5"/>
        <v>46.227793870138029</v>
      </c>
      <c r="J37">
        <f t="shared" si="6"/>
        <v>97.725556241471793</v>
      </c>
      <c r="K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20"/>
      <c r="AE37" s="20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4"/>
      <c r="B38" s="4">
        <v>1</v>
      </c>
      <c r="C38" s="4">
        <v>1.5031446540880504</v>
      </c>
      <c r="D38" s="4">
        <v>3.867924528301887</v>
      </c>
      <c r="E38" s="4">
        <v>1.4779874213836479</v>
      </c>
      <c r="F38" s="4">
        <v>69.534591194968556</v>
      </c>
      <c r="G38">
        <f t="shared" si="3"/>
        <v>30.239950041910479</v>
      </c>
      <c r="H38" s="4">
        <f t="shared" si="4"/>
        <v>68.534591194968556</v>
      </c>
      <c r="I38" s="4">
        <f t="shared" si="5"/>
        <v>46.227793870138029</v>
      </c>
      <c r="J38">
        <f t="shared" si="6"/>
        <v>97.725556241471793</v>
      </c>
      <c r="K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4"/>
      <c r="B39" s="4">
        <v>1</v>
      </c>
      <c r="C39" s="4">
        <v>2.9198113207547167</v>
      </c>
      <c r="D39" s="4">
        <v>2.4481132075471699</v>
      </c>
      <c r="E39" s="4">
        <v>0.98584905660377364</v>
      </c>
      <c r="F39" s="4">
        <v>1.2594339622641508</v>
      </c>
      <c r="G39">
        <f t="shared" si="3"/>
        <v>0.89988330401233529</v>
      </c>
      <c r="H39" s="4">
        <f t="shared" si="4"/>
        <v>1.9339622641509431</v>
      </c>
      <c r="I39" s="4">
        <f t="shared" si="5"/>
        <v>46.227793870138029</v>
      </c>
      <c r="J39">
        <f t="shared" si="6"/>
        <v>97.725556241471793</v>
      </c>
      <c r="K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20"/>
      <c r="AB39" s="20"/>
      <c r="AC39" s="20"/>
      <c r="AD39" s="20"/>
      <c r="AE39" s="20"/>
      <c r="AF39" s="2"/>
      <c r="AQ39" s="2"/>
      <c r="AR39" s="2"/>
      <c r="AS39" s="2"/>
      <c r="AT39" s="2"/>
      <c r="AU39" s="2"/>
      <c r="AV39" s="2"/>
      <c r="AW39" s="2"/>
    </row>
    <row r="40" spans="1:62">
      <c r="A40" s="4"/>
      <c r="B40" s="4">
        <v>1</v>
      </c>
      <c r="C40" s="4">
        <v>1.131578947368421</v>
      </c>
      <c r="D40" s="4">
        <v>1.9548872180451125</v>
      </c>
      <c r="E40" s="4">
        <v>2.9586466165413534</v>
      </c>
      <c r="F40" s="4">
        <v>64.150375939849624</v>
      </c>
      <c r="G40">
        <f t="shared" si="3"/>
        <v>27.912214419084052</v>
      </c>
      <c r="H40" s="4">
        <f t="shared" si="4"/>
        <v>63.150375939849624</v>
      </c>
      <c r="I40" s="4">
        <f t="shared" si="5"/>
        <v>46.227793870138029</v>
      </c>
      <c r="J40">
        <f t="shared" si="6"/>
        <v>97.725556241471793</v>
      </c>
      <c r="K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20"/>
      <c r="AB40" s="20"/>
      <c r="AC40" s="20"/>
      <c r="AD40" s="20"/>
      <c r="AE40" s="20"/>
      <c r="AF40" s="2"/>
      <c r="AQ40" s="2"/>
      <c r="AR40" s="2"/>
      <c r="AS40" s="2"/>
      <c r="AT40" s="2"/>
      <c r="AU40" s="2"/>
      <c r="AV40" s="2"/>
      <c r="AW40" s="2"/>
    </row>
    <row r="41" spans="1:62">
      <c r="A41" s="4"/>
      <c r="B41" s="4">
        <v>1</v>
      </c>
      <c r="C41" s="4">
        <v>1.5783582089552237</v>
      </c>
      <c r="D41" s="4">
        <v>48.485074626865668</v>
      </c>
      <c r="E41" s="4">
        <v>30.966417910447763</v>
      </c>
      <c r="F41" s="4">
        <v>127.89179104477611</v>
      </c>
      <c r="G41">
        <f t="shared" si="3"/>
        <v>52.096314151300916</v>
      </c>
      <c r="H41" s="4">
        <f t="shared" si="4"/>
        <v>126.89179104477611</v>
      </c>
      <c r="I41" s="4">
        <f t="shared" si="5"/>
        <v>46.227793870138029</v>
      </c>
      <c r="J41">
        <f t="shared" si="6"/>
        <v>97.725556241471793</v>
      </c>
      <c r="K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20"/>
      <c r="AB41" s="20"/>
      <c r="AC41" s="20"/>
      <c r="AD41" s="20"/>
      <c r="AE41" s="20"/>
      <c r="AF41" s="2"/>
      <c r="AQ41" s="2"/>
      <c r="AR41" s="2"/>
      <c r="AS41" s="2"/>
      <c r="AT41" s="2"/>
      <c r="AU41" s="2"/>
      <c r="AV41" s="2"/>
      <c r="AW41" s="2"/>
    </row>
    <row r="42" spans="1:62">
      <c r="A42" s="4"/>
      <c r="B42" s="4">
        <v>1</v>
      </c>
      <c r="C42" s="4">
        <v>0.33156481155336387</v>
      </c>
      <c r="D42" s="4">
        <v>0.43410972173300461</v>
      </c>
      <c r="E42" s="4">
        <v>0.23745156745332865</v>
      </c>
      <c r="F42" s="4">
        <v>0.99720412116942581</v>
      </c>
      <c r="G42">
        <f t="shared" si="3"/>
        <v>0.37040163769434281</v>
      </c>
      <c r="H42" s="4">
        <f t="shared" si="4"/>
        <v>0.76254843254667137</v>
      </c>
      <c r="I42" s="4">
        <f t="shared" si="5"/>
        <v>46.227793870138029</v>
      </c>
      <c r="J42">
        <f t="shared" si="6"/>
        <v>97.725556241471793</v>
      </c>
      <c r="K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20"/>
      <c r="AB42" s="20"/>
      <c r="AC42" s="20"/>
      <c r="AD42" s="20"/>
      <c r="AE42" s="20"/>
      <c r="AF42" s="2"/>
      <c r="AQ42" s="2"/>
      <c r="AR42" s="2"/>
      <c r="AS42" s="2"/>
      <c r="AT42" s="2"/>
      <c r="AU42" s="2"/>
      <c r="AV42" s="2"/>
      <c r="AW42" s="2"/>
    </row>
    <row r="43" spans="1:62">
      <c r="A43" s="4"/>
      <c r="B43" s="4">
        <v>1</v>
      </c>
      <c r="C43" s="4">
        <v>0.38052693517784664</v>
      </c>
      <c r="D43" s="4">
        <v>0.57936450752936086</v>
      </c>
      <c r="E43" s="4">
        <v>0.31971563753392412</v>
      </c>
      <c r="F43" s="4">
        <v>1.3392415399764632</v>
      </c>
      <c r="G43">
        <f t="shared" si="3"/>
        <v>0.43503933875359985</v>
      </c>
      <c r="H43" s="4">
        <f t="shared" si="4"/>
        <v>1.0195259024425392</v>
      </c>
      <c r="I43" s="4">
        <f t="shared" si="5"/>
        <v>46.227793870138029</v>
      </c>
      <c r="J43">
        <f t="shared" si="6"/>
        <v>97.725556241471793</v>
      </c>
      <c r="K43">
        <v>0</v>
      </c>
      <c r="Z43" s="2"/>
      <c r="AA43" s="20"/>
      <c r="AB43" s="20"/>
      <c r="AC43" s="20"/>
      <c r="AD43" s="20"/>
      <c r="AE43" s="20"/>
      <c r="AF43" s="2"/>
      <c r="AQ43" s="2"/>
      <c r="AR43" s="2"/>
      <c r="AS43" s="2"/>
      <c r="AT43" s="2"/>
      <c r="AU43" s="2"/>
      <c r="AV43" s="2"/>
      <c r="AW43" s="2"/>
    </row>
    <row r="44" spans="1:62">
      <c r="A44" s="4"/>
      <c r="B44" s="4">
        <v>1</v>
      </c>
      <c r="C44" s="4">
        <v>0.11169032895781973</v>
      </c>
      <c r="D44" s="4">
        <v>0.24168485711427917</v>
      </c>
      <c r="E44" s="4">
        <v>9.3462617894693484E-2</v>
      </c>
      <c r="F44" s="4">
        <v>0.51548296373874003</v>
      </c>
      <c r="G44">
        <f t="shared" si="3"/>
        <v>0.37921092004185941</v>
      </c>
      <c r="H44" s="4">
        <f t="shared" si="4"/>
        <v>0.90653738210530654</v>
      </c>
      <c r="I44" s="4">
        <f t="shared" si="5"/>
        <v>46.227793870138029</v>
      </c>
      <c r="J44">
        <f t="shared" si="6"/>
        <v>97.725556241471793</v>
      </c>
      <c r="K44">
        <v>0</v>
      </c>
      <c r="U44" s="7"/>
      <c r="Z44" s="2"/>
      <c r="AA44" s="20"/>
      <c r="AB44" s="20"/>
      <c r="AC44" s="20"/>
      <c r="AD44" s="20"/>
      <c r="AE44" s="20"/>
      <c r="AF44" s="2"/>
      <c r="AQ44" s="2"/>
      <c r="AR44" s="2"/>
      <c r="AS44" s="2"/>
      <c r="AT44" s="2"/>
      <c r="AU44" s="2"/>
      <c r="AV44" s="2"/>
      <c r="AW44" s="2"/>
    </row>
    <row r="45" spans="1:62">
      <c r="A45" s="4"/>
      <c r="B45" s="4">
        <v>1</v>
      </c>
      <c r="C45" s="4">
        <v>2.9189189189189189</v>
      </c>
      <c r="D45" s="4">
        <v>1.1936936936936937</v>
      </c>
      <c r="E45" s="4">
        <v>4.0900900900900901</v>
      </c>
      <c r="F45" s="4">
        <v>51.13513513513513</v>
      </c>
      <c r="G45">
        <f t="shared" si="3"/>
        <v>21.876613880661058</v>
      </c>
      <c r="H45" s="4">
        <f t="shared" si="4"/>
        <v>50.13513513513513</v>
      </c>
      <c r="I45" s="4">
        <f t="shared" si="5"/>
        <v>46.227793870138029</v>
      </c>
      <c r="J45">
        <f t="shared" si="6"/>
        <v>97.725556241471793</v>
      </c>
      <c r="K45">
        <v>0</v>
      </c>
      <c r="U45" s="4"/>
      <c r="Z45" s="2"/>
      <c r="AA45" s="20"/>
      <c r="AB45" s="20"/>
      <c r="AC45" s="20"/>
      <c r="AD45" s="20"/>
      <c r="AE45" s="20"/>
      <c r="AF45" s="2"/>
      <c r="AQ45" s="2"/>
      <c r="AR45" s="2"/>
      <c r="AS45" s="2"/>
      <c r="AT45" s="2"/>
      <c r="AU45" s="2"/>
      <c r="AV45" s="2"/>
      <c r="AW45" s="2"/>
    </row>
    <row r="46" spans="1:62">
      <c r="A46" s="4"/>
      <c r="B46" s="4">
        <v>1</v>
      </c>
      <c r="C46" s="4">
        <v>0.53693181818181823</v>
      </c>
      <c r="D46" s="4">
        <v>0.54829545454545459</v>
      </c>
      <c r="E46" s="4">
        <v>0.66761363636363635</v>
      </c>
      <c r="F46" s="4">
        <v>0.49431818181818182</v>
      </c>
      <c r="G46">
        <f t="shared" si="3"/>
        <v>0.20626056509379082</v>
      </c>
      <c r="H46" s="4">
        <f t="shared" si="4"/>
        <v>0.50568181818181812</v>
      </c>
      <c r="I46" s="4">
        <f t="shared" si="5"/>
        <v>46.227793870138029</v>
      </c>
      <c r="J46">
        <f t="shared" si="6"/>
        <v>97.725556241471793</v>
      </c>
      <c r="K46">
        <v>0</v>
      </c>
      <c r="U46" s="4"/>
      <c r="Z46" s="2"/>
      <c r="AA46" s="20"/>
      <c r="AB46" s="20"/>
      <c r="AC46" s="20"/>
      <c r="AD46" s="20"/>
      <c r="AE46" s="20"/>
      <c r="AF46" s="2"/>
      <c r="AQ46" s="2"/>
      <c r="AR46" s="2"/>
      <c r="AS46" s="2"/>
      <c r="AT46" s="2"/>
      <c r="AU46" s="2"/>
      <c r="AV46" s="2"/>
      <c r="AW46" s="2"/>
    </row>
    <row r="47" spans="1:62">
      <c r="A47" s="4"/>
      <c r="B47" s="4">
        <v>1</v>
      </c>
      <c r="C47" s="4">
        <v>1.5170454545454546</v>
      </c>
      <c r="D47" s="4">
        <v>1.125</v>
      </c>
      <c r="E47" s="4">
        <v>1.2102272727272727</v>
      </c>
      <c r="F47" s="4">
        <v>88.96022727272728</v>
      </c>
      <c r="G47">
        <f t="shared" si="3"/>
        <v>39.24218618759695</v>
      </c>
      <c r="H47" s="4">
        <f t="shared" si="4"/>
        <v>87.96022727272728</v>
      </c>
      <c r="I47" s="4">
        <f t="shared" si="5"/>
        <v>46.227793870138029</v>
      </c>
      <c r="J47">
        <f t="shared" si="6"/>
        <v>97.725556241471793</v>
      </c>
      <c r="K47">
        <v>0</v>
      </c>
      <c r="Z47" s="2"/>
      <c r="AA47" s="20"/>
      <c r="AB47" s="20"/>
      <c r="AC47" s="20"/>
      <c r="AD47" s="20"/>
      <c r="AE47" s="20"/>
      <c r="AF47" s="2"/>
      <c r="AQ47" s="2"/>
      <c r="AR47" s="2"/>
      <c r="AS47" s="2"/>
      <c r="AT47" s="2"/>
      <c r="AU47" s="2"/>
      <c r="AV47" s="2"/>
      <c r="AW47" s="2"/>
    </row>
    <row r="48" spans="1:62">
      <c r="A48" s="4"/>
      <c r="B48" s="4">
        <v>1</v>
      </c>
      <c r="C48" s="4">
        <v>0.43147208121827418</v>
      </c>
      <c r="D48" s="4">
        <v>0.90862944162436543</v>
      </c>
      <c r="E48" s="4">
        <v>2.2918781725888326</v>
      </c>
      <c r="F48" s="4">
        <v>0.70812182741116758</v>
      </c>
      <c r="G48">
        <f t="shared" si="3"/>
        <v>0.71808440392641848</v>
      </c>
      <c r="H48" s="4">
        <f t="shared" si="4"/>
        <v>1.8604060913705585</v>
      </c>
      <c r="I48" s="4">
        <f t="shared" si="5"/>
        <v>46.227793870138029</v>
      </c>
      <c r="J48">
        <f t="shared" si="6"/>
        <v>97.725556241471793</v>
      </c>
      <c r="K48">
        <v>0</v>
      </c>
      <c r="Z48" s="2"/>
      <c r="AA48" s="20"/>
      <c r="AB48" s="20"/>
      <c r="AC48" s="20"/>
      <c r="AD48" s="20"/>
      <c r="AE48" s="20"/>
      <c r="AF48" s="2"/>
      <c r="AQ48" s="2"/>
      <c r="AR48" s="2"/>
      <c r="AS48" s="2"/>
      <c r="AT48" s="2"/>
      <c r="AU48" s="2"/>
      <c r="AV48" s="2"/>
      <c r="AW48" s="2"/>
    </row>
    <row r="49" spans="1:49">
      <c r="A49" s="4"/>
      <c r="B49" s="4">
        <v>1</v>
      </c>
      <c r="C49" s="4">
        <v>1.6716417910447761</v>
      </c>
      <c r="D49" s="4">
        <v>1.7611940298507462</v>
      </c>
      <c r="E49" s="4">
        <v>5.5820895522388057</v>
      </c>
      <c r="F49" s="4">
        <v>2.0223880597014925</v>
      </c>
      <c r="G49">
        <f t="shared" si="3"/>
        <v>1.814289460472071</v>
      </c>
      <c r="H49" s="4">
        <f t="shared" si="4"/>
        <v>4.5820895522388057</v>
      </c>
      <c r="I49" s="4">
        <f t="shared" si="5"/>
        <v>46.227793870138029</v>
      </c>
      <c r="J49">
        <f t="shared" si="6"/>
        <v>97.725556241471793</v>
      </c>
      <c r="K49">
        <v>0</v>
      </c>
      <c r="Z49" s="2"/>
      <c r="AA49" s="20"/>
      <c r="AB49" s="20"/>
      <c r="AC49" s="20"/>
      <c r="AD49" s="20"/>
      <c r="AE49" s="20"/>
      <c r="AF49" s="2"/>
      <c r="AQ49" s="2"/>
      <c r="AR49" s="2"/>
      <c r="AS49" s="2"/>
      <c r="AT49" s="2"/>
      <c r="AU49" s="2"/>
      <c r="AV49" s="2"/>
      <c r="AW49" s="2"/>
    </row>
    <row r="50" spans="1:49">
      <c r="A50" s="4"/>
      <c r="B50" s="4">
        <v>1</v>
      </c>
      <c r="C50" s="4">
        <v>0.81194690265486724</v>
      </c>
      <c r="D50" s="4">
        <v>0.54646017699115046</v>
      </c>
      <c r="E50" s="4">
        <v>1.7831858407079646</v>
      </c>
      <c r="F50" s="4">
        <v>25.617256637168143</v>
      </c>
      <c r="G50">
        <f t="shared" si="3"/>
        <v>11.002995506421851</v>
      </c>
      <c r="H50" s="4">
        <f t="shared" si="4"/>
        <v>25.070796460176993</v>
      </c>
      <c r="I50" s="4">
        <f t="shared" si="5"/>
        <v>46.227793870138029</v>
      </c>
      <c r="J50">
        <f t="shared" si="6"/>
        <v>97.725556241471793</v>
      </c>
      <c r="K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4"/>
      <c r="B51" s="4">
        <v>1</v>
      </c>
      <c r="C51" s="4">
        <v>0.58181818181818179</v>
      </c>
      <c r="D51" s="4">
        <v>0.43272727272727274</v>
      </c>
      <c r="E51" s="4">
        <v>1.418181818181818</v>
      </c>
      <c r="F51" s="4">
        <v>128.13090909090909</v>
      </c>
      <c r="G51">
        <f t="shared" si="3"/>
        <v>56.919392097019227</v>
      </c>
      <c r="H51" s="4">
        <f t="shared" si="4"/>
        <v>127.69818181818181</v>
      </c>
      <c r="I51" s="4">
        <f t="shared" si="5"/>
        <v>46.227793870138029</v>
      </c>
      <c r="J51">
        <f t="shared" si="6"/>
        <v>97.725556241471793</v>
      </c>
      <c r="K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4"/>
      <c r="B52" s="4">
        <v>1</v>
      </c>
      <c r="C52" s="4">
        <v>8.3969465648854949E-2</v>
      </c>
      <c r="D52" s="4">
        <v>1.2290076335877862</v>
      </c>
      <c r="E52" s="4">
        <v>3.0381679389312977</v>
      </c>
      <c r="F52" s="4">
        <v>52.080152671755719</v>
      </c>
      <c r="G52">
        <f t="shared" si="3"/>
        <v>22.717941621348185</v>
      </c>
      <c r="H52" s="4">
        <f t="shared" si="4"/>
        <v>51.996183206106863</v>
      </c>
      <c r="I52" s="4">
        <f t="shared" si="5"/>
        <v>46.227793870138029</v>
      </c>
      <c r="J52">
        <f t="shared" si="6"/>
        <v>97.725556241471793</v>
      </c>
      <c r="K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4"/>
      <c r="B53" s="4">
        <v>1</v>
      </c>
      <c r="C53" s="4">
        <v>2.6999999999999997</v>
      </c>
      <c r="D53" s="4">
        <v>1.7470588235294118</v>
      </c>
      <c r="E53" s="4">
        <v>4.6941176470588228</v>
      </c>
      <c r="F53" s="4">
        <v>247.32941176470587</v>
      </c>
      <c r="G53">
        <f t="shared" si="3"/>
        <v>109.48401038239221</v>
      </c>
      <c r="H53" s="4">
        <f t="shared" si="4"/>
        <v>246.32941176470587</v>
      </c>
      <c r="I53" s="4">
        <f t="shared" si="5"/>
        <v>46.227793870138029</v>
      </c>
      <c r="J53">
        <f t="shared" si="6"/>
        <v>97.725556241471793</v>
      </c>
      <c r="K53">
        <v>0</v>
      </c>
      <c r="AA53" s="4"/>
      <c r="AB53" s="4"/>
      <c r="AC53" s="4"/>
      <c r="AD53" s="4"/>
      <c r="AE53" s="4"/>
    </row>
    <row r="54" spans="1:49">
      <c r="A54" s="4"/>
      <c r="B54" s="4">
        <v>1</v>
      </c>
      <c r="C54" s="4">
        <v>0.83333333333333337</v>
      </c>
      <c r="D54" s="4">
        <v>0.80555555555555558</v>
      </c>
      <c r="E54" s="4">
        <v>2.7118055555555554</v>
      </c>
      <c r="F54" s="4">
        <v>36.958333333333336</v>
      </c>
      <c r="G54">
        <f t="shared" si="3"/>
        <v>15.949959953290607</v>
      </c>
      <c r="H54" s="4">
        <f t="shared" si="4"/>
        <v>36.152777777777779</v>
      </c>
      <c r="I54" s="4">
        <f t="shared" si="5"/>
        <v>46.227793870138029</v>
      </c>
      <c r="J54">
        <f t="shared" si="6"/>
        <v>97.725556241471793</v>
      </c>
      <c r="K54">
        <v>0</v>
      </c>
      <c r="AA54" s="4"/>
      <c r="AB54" s="4"/>
      <c r="AC54" s="4"/>
      <c r="AD54" s="4"/>
      <c r="AE54" s="4"/>
    </row>
    <row r="55" spans="1:49">
      <c r="A55" s="4"/>
      <c r="B55" s="4">
        <v>1</v>
      </c>
      <c r="C55" s="4">
        <v>1.2669172932330826</v>
      </c>
      <c r="D55" s="4">
        <v>0.94360902255639079</v>
      </c>
      <c r="E55" s="4">
        <v>3.007518796992481</v>
      </c>
      <c r="F55" s="4">
        <v>149.33082706766916</v>
      </c>
      <c r="G55">
        <f t="shared" si="3"/>
        <v>66.093014441999941</v>
      </c>
      <c r="H55" s="4">
        <f t="shared" si="4"/>
        <v>148.38721804511277</v>
      </c>
      <c r="I55" s="4">
        <f t="shared" si="5"/>
        <v>46.227793870138029</v>
      </c>
      <c r="J55">
        <f t="shared" si="6"/>
        <v>97.725556241471793</v>
      </c>
      <c r="K55">
        <v>0</v>
      </c>
      <c r="AA55" s="4"/>
      <c r="AB55" s="4"/>
      <c r="AC55" s="4"/>
      <c r="AD55" s="4"/>
      <c r="AE55" s="4"/>
    </row>
    <row r="56" spans="1:49">
      <c r="A56" s="4"/>
      <c r="B56" s="4">
        <v>1</v>
      </c>
      <c r="C56" s="4">
        <v>1.0858585858585859</v>
      </c>
      <c r="D56" s="4">
        <v>1.6717171717171719</v>
      </c>
      <c r="E56" s="4">
        <v>1.191919191919192</v>
      </c>
      <c r="F56" s="4">
        <v>1.3383838383838385</v>
      </c>
      <c r="G56">
        <f t="shared" si="3"/>
        <v>0.26371665637480157</v>
      </c>
      <c r="H56" s="4">
        <f t="shared" si="4"/>
        <v>0.67171717171717193</v>
      </c>
      <c r="I56" s="4">
        <f t="shared" si="5"/>
        <v>46.227793870138029</v>
      </c>
      <c r="J56">
        <f t="shared" si="6"/>
        <v>97.725556241471793</v>
      </c>
      <c r="K56">
        <v>0</v>
      </c>
      <c r="AA56" s="4"/>
      <c r="AB56" s="4"/>
      <c r="AC56" s="4"/>
      <c r="AD56" s="4"/>
      <c r="AE56" s="4"/>
    </row>
    <row r="57" spans="1:49">
      <c r="A57" s="4"/>
      <c r="B57" s="4">
        <v>1</v>
      </c>
      <c r="C57" s="4">
        <v>1.2657004830917877</v>
      </c>
      <c r="D57" s="4">
        <v>1.0966183574879227</v>
      </c>
      <c r="E57" s="4">
        <v>7.2898550724637685</v>
      </c>
      <c r="F57" s="4">
        <v>1.6714975845410629</v>
      </c>
      <c r="G57">
        <f t="shared" si="3"/>
        <v>2.7095149405131127</v>
      </c>
      <c r="H57" s="4">
        <f t="shared" si="4"/>
        <v>6.2898550724637685</v>
      </c>
      <c r="I57" s="4">
        <f t="shared" si="5"/>
        <v>46.227793870138029</v>
      </c>
      <c r="J57">
        <f t="shared" si="6"/>
        <v>97.725556241471793</v>
      </c>
      <c r="K57">
        <v>0</v>
      </c>
      <c r="AA57" s="4"/>
      <c r="AB57" s="4"/>
      <c r="AC57" s="4"/>
      <c r="AD57" s="4"/>
      <c r="AE57" s="4"/>
    </row>
    <row r="58" spans="1:49">
      <c r="A58" s="4"/>
      <c r="B58" s="4">
        <v>1</v>
      </c>
      <c r="C58" s="4">
        <v>7.7644363358649075E-3</v>
      </c>
      <c r="D58" s="4">
        <v>6.9158640587212022E-3</v>
      </c>
      <c r="E58" s="4">
        <v>0.21986507700793415</v>
      </c>
      <c r="F58" s="4">
        <v>1.0491111205396919</v>
      </c>
      <c r="G58">
        <f t="shared" si="3"/>
        <v>0.52584824589806967</v>
      </c>
      <c r="H58" s="4">
        <f t="shared" si="4"/>
        <v>1.0421952564809707</v>
      </c>
      <c r="I58" s="4">
        <f t="shared" si="5"/>
        <v>46.227793870138029</v>
      </c>
      <c r="J58">
        <f t="shared" si="6"/>
        <v>97.725556241471793</v>
      </c>
      <c r="K58">
        <v>0</v>
      </c>
      <c r="AA58" s="4"/>
      <c r="AB58" s="4"/>
      <c r="AC58" s="4"/>
      <c r="AD58" s="4"/>
      <c r="AE58" s="4"/>
    </row>
    <row r="59" spans="1:49">
      <c r="A59" s="4"/>
      <c r="B59" s="4">
        <v>1</v>
      </c>
      <c r="C59" s="4">
        <v>2.8104575163398691</v>
      </c>
      <c r="D59" s="4">
        <v>2</v>
      </c>
      <c r="E59" s="4">
        <v>5.0980392156862742</v>
      </c>
      <c r="F59" s="4">
        <v>158.51633986928104</v>
      </c>
      <c r="G59">
        <f t="shared" si="3"/>
        <v>69.687451577334414</v>
      </c>
      <c r="H59" s="4">
        <f t="shared" si="4"/>
        <v>157.51633986928104</v>
      </c>
      <c r="I59" s="4">
        <f t="shared" si="5"/>
        <v>46.227793870138029</v>
      </c>
      <c r="J59">
        <f t="shared" si="6"/>
        <v>97.725556241471793</v>
      </c>
      <c r="K59">
        <v>0</v>
      </c>
      <c r="AA59" s="4"/>
      <c r="AB59" s="4"/>
      <c r="AC59" s="4"/>
      <c r="AD59" s="4"/>
      <c r="AE59" s="4"/>
    </row>
    <row r="60" spans="1:49">
      <c r="A60" s="4"/>
      <c r="B60" s="4">
        <v>1</v>
      </c>
      <c r="C60" s="4">
        <v>1.0905172413793105</v>
      </c>
      <c r="D60" s="4">
        <v>0.81465517241379315</v>
      </c>
      <c r="E60" s="4">
        <v>3.1206896551724137</v>
      </c>
      <c r="F60" s="4">
        <v>1.2758620689655171</v>
      </c>
      <c r="G60">
        <f t="shared" si="3"/>
        <v>0.94291884185785502</v>
      </c>
      <c r="H60" s="4">
        <f t="shared" si="4"/>
        <v>2.3060344827586206</v>
      </c>
      <c r="I60" s="4">
        <f t="shared" si="5"/>
        <v>46.227793870138029</v>
      </c>
      <c r="J60">
        <f t="shared" si="6"/>
        <v>97.725556241471793</v>
      </c>
      <c r="K60">
        <v>0</v>
      </c>
      <c r="AA60" s="4"/>
      <c r="AB60" s="4"/>
      <c r="AC60" s="4"/>
      <c r="AD60" s="4"/>
      <c r="AE60" s="4"/>
    </row>
    <row r="61" spans="1:49">
      <c r="A61" s="4"/>
      <c r="B61" s="4">
        <v>1</v>
      </c>
      <c r="C61" s="4">
        <v>0.52122641509433965</v>
      </c>
      <c r="D61" s="4">
        <v>1.0589622641509435</v>
      </c>
      <c r="E61" s="4">
        <v>1.820754716981132</v>
      </c>
      <c r="F61" s="4">
        <v>6.1674528301886795</v>
      </c>
      <c r="G61">
        <f t="shared" si="3"/>
        <v>2.3134120063770647</v>
      </c>
      <c r="H61" s="4">
        <f t="shared" si="4"/>
        <v>5.6462264150943398</v>
      </c>
      <c r="I61" s="4">
        <f t="shared" si="5"/>
        <v>46.227793870138029</v>
      </c>
      <c r="J61">
        <f t="shared" si="6"/>
        <v>97.725556241471793</v>
      </c>
      <c r="K61">
        <v>0</v>
      </c>
      <c r="AA61" s="4"/>
      <c r="AB61" s="4"/>
      <c r="AC61" s="4"/>
      <c r="AD61" s="4"/>
      <c r="AE61" s="4"/>
    </row>
    <row r="62" spans="1:49">
      <c r="A62" s="4"/>
      <c r="B62" s="4">
        <v>1</v>
      </c>
      <c r="C62" s="4">
        <v>1.9134615384615388</v>
      </c>
      <c r="D62" s="4">
        <v>1.2307692307692308</v>
      </c>
      <c r="E62" s="4">
        <v>3.7403846153846159</v>
      </c>
      <c r="F62" s="4">
        <v>139.34134615384616</v>
      </c>
      <c r="G62">
        <f t="shared" si="3"/>
        <v>61.443227053131437</v>
      </c>
      <c r="H62" s="4">
        <f t="shared" si="4"/>
        <v>138.34134615384616</v>
      </c>
      <c r="I62" s="4">
        <f t="shared" si="5"/>
        <v>46.227793870138029</v>
      </c>
      <c r="J62">
        <f t="shared" si="6"/>
        <v>97.725556241471793</v>
      </c>
      <c r="K62">
        <v>0</v>
      </c>
      <c r="AA62" s="4"/>
      <c r="AB62" s="4"/>
      <c r="AC62" s="4"/>
      <c r="AD62" s="4"/>
      <c r="AE62" s="4"/>
    </row>
    <row r="63" spans="1:49">
      <c r="A63" s="4"/>
      <c r="B63" s="4">
        <v>1</v>
      </c>
      <c r="C63" s="4">
        <v>8.4116367814205412E-3</v>
      </c>
      <c r="D63" s="4">
        <v>3.6929137089163353E-3</v>
      </c>
      <c r="E63" s="4">
        <v>2.0735026602656161E-2</v>
      </c>
      <c r="F63" s="4">
        <v>0.5663972207404977</v>
      </c>
      <c r="G63">
        <f t="shared" si="3"/>
        <v>0.44994679661234216</v>
      </c>
      <c r="H63" s="4">
        <f t="shared" si="4"/>
        <v>0.99630708629108367</v>
      </c>
      <c r="I63" s="4">
        <f t="shared" si="5"/>
        <v>46.227793870138029</v>
      </c>
      <c r="J63">
        <f t="shared" si="6"/>
        <v>97.725556241471793</v>
      </c>
      <c r="K63">
        <v>0</v>
      </c>
      <c r="AA63" s="4"/>
      <c r="AB63" s="4"/>
      <c r="AC63" s="4"/>
      <c r="AD63" s="4"/>
      <c r="AE63" s="4"/>
    </row>
    <row r="64" spans="1:49">
      <c r="A64" s="4"/>
      <c r="B64" s="4">
        <v>1</v>
      </c>
      <c r="C64" s="4">
        <v>0.61876832844574781</v>
      </c>
      <c r="D64" s="4">
        <v>0.54838709677419351</v>
      </c>
      <c r="E64" s="4">
        <v>29.721407624633432</v>
      </c>
      <c r="F64" s="4">
        <v>137.29032258064518</v>
      </c>
      <c r="G64">
        <f t="shared" si="3"/>
        <v>59.180611857904879</v>
      </c>
      <c r="H64" s="4">
        <f t="shared" si="4"/>
        <v>136.74193548387098</v>
      </c>
      <c r="I64" s="4">
        <f t="shared" si="5"/>
        <v>46.227793870138029</v>
      </c>
      <c r="J64">
        <f t="shared" si="6"/>
        <v>97.725556241471793</v>
      </c>
      <c r="K64">
        <v>0</v>
      </c>
      <c r="AA64" s="4"/>
      <c r="AB64" s="4"/>
      <c r="AC64" s="4"/>
      <c r="AD64" s="4"/>
      <c r="AE64" s="4"/>
    </row>
    <row r="65" spans="1:61">
      <c r="A65" s="4"/>
      <c r="B65" s="4">
        <v>1</v>
      </c>
      <c r="C65" s="4">
        <v>1.1730769230769231</v>
      </c>
      <c r="D65" s="4">
        <v>1.4855769230769231</v>
      </c>
      <c r="E65" s="4">
        <v>3.9038461538461542</v>
      </c>
      <c r="F65" s="4">
        <v>236.97115384615387</v>
      </c>
      <c r="G65">
        <f t="shared" si="3"/>
        <v>105.13777775562185</v>
      </c>
      <c r="H65" s="4">
        <f t="shared" si="4"/>
        <v>235.97115384615387</v>
      </c>
      <c r="I65" s="4">
        <f t="shared" si="5"/>
        <v>46.227793870138029</v>
      </c>
      <c r="J65">
        <f t="shared" si="6"/>
        <v>97.725556241471793</v>
      </c>
      <c r="K65">
        <v>0</v>
      </c>
      <c r="AA65" s="4"/>
      <c r="AB65" s="4"/>
      <c r="AC65" s="4"/>
      <c r="AD65" s="4"/>
      <c r="AE65" s="4"/>
    </row>
    <row r="66" spans="1:61">
      <c r="A66" s="4"/>
      <c r="B66" s="4">
        <v>1</v>
      </c>
      <c r="C66" s="4">
        <v>0.32935560859188545</v>
      </c>
      <c r="D66" s="4">
        <v>0.87589498806682575</v>
      </c>
      <c r="E66" s="4">
        <v>2.1503579952267304</v>
      </c>
      <c r="F66" s="4">
        <v>19.439140811455847</v>
      </c>
      <c r="G66">
        <f t="shared" si="3"/>
        <v>8.2331932187443702</v>
      </c>
      <c r="H66" s="4">
        <f t="shared" si="4"/>
        <v>19.109785202863961</v>
      </c>
      <c r="I66" s="4">
        <f t="shared" si="5"/>
        <v>46.227793870138029</v>
      </c>
      <c r="J66">
        <f t="shared" si="6"/>
        <v>97.725556241471793</v>
      </c>
      <c r="K66">
        <v>0</v>
      </c>
      <c r="AA66" s="4"/>
      <c r="AB66" s="4"/>
      <c r="AC66" s="4"/>
      <c r="AD66" s="4"/>
      <c r="AE66" s="4"/>
    </row>
    <row r="67" spans="1:61">
      <c r="A67" s="4"/>
      <c r="B67" s="4">
        <v>1</v>
      </c>
      <c r="C67" s="4">
        <v>1.4535809018567638</v>
      </c>
      <c r="D67" s="4">
        <v>0.96021220159151199</v>
      </c>
      <c r="E67" s="4">
        <v>1.9177718832891246</v>
      </c>
      <c r="F67" s="4">
        <v>48.251989389920418</v>
      </c>
      <c r="G67">
        <f t="shared" si="3"/>
        <v>20.98647048734259</v>
      </c>
      <c r="H67" s="4">
        <f t="shared" si="4"/>
        <v>47.291777188328908</v>
      </c>
      <c r="I67" s="4">
        <f t="shared" si="5"/>
        <v>46.227793870138029</v>
      </c>
      <c r="J67">
        <f t="shared" si="6"/>
        <v>97.725556241471793</v>
      </c>
      <c r="K67">
        <v>0</v>
      </c>
      <c r="AA67" s="4"/>
      <c r="AB67" s="4"/>
      <c r="AC67" s="4"/>
      <c r="AD67" s="4"/>
      <c r="AE67" s="4"/>
    </row>
    <row r="68" spans="1:61">
      <c r="A68" s="4"/>
      <c r="B68" s="4">
        <v>1</v>
      </c>
      <c r="C68" s="4">
        <v>0.72766884531590414</v>
      </c>
      <c r="D68" s="4">
        <v>0.75163398692810457</v>
      </c>
      <c r="E68" s="4">
        <v>2.0370370370370372</v>
      </c>
      <c r="F68" s="4">
        <v>28.122004357298476</v>
      </c>
      <c r="G68">
        <f t="shared" si="3"/>
        <v>12.083447374304907</v>
      </c>
      <c r="H68" s="4">
        <f t="shared" si="4"/>
        <v>27.394335511982572</v>
      </c>
      <c r="I68" s="4">
        <f t="shared" si="5"/>
        <v>46.227793870138029</v>
      </c>
      <c r="J68">
        <f t="shared" si="6"/>
        <v>97.725556241471793</v>
      </c>
      <c r="K68">
        <v>0</v>
      </c>
      <c r="AA68" s="4"/>
      <c r="AB68" s="4"/>
      <c r="AC68" s="4"/>
      <c r="AD68" s="4"/>
      <c r="AE68" s="4"/>
    </row>
    <row r="69" spans="1:61">
      <c r="A69" s="4"/>
      <c r="B69" s="4">
        <v>1</v>
      </c>
      <c r="C69" s="4">
        <v>3.6726190476190479</v>
      </c>
      <c r="D69" s="4">
        <v>2.1428571428571432</v>
      </c>
      <c r="E69" s="4">
        <v>8.988095238095239</v>
      </c>
      <c r="F69" s="4">
        <v>2.0119047619047619</v>
      </c>
      <c r="G69">
        <f t="shared" si="3"/>
        <v>3.179439644221473</v>
      </c>
      <c r="H69" s="4">
        <f t="shared" si="4"/>
        <v>7.988095238095239</v>
      </c>
      <c r="I69" s="4">
        <f t="shared" si="5"/>
        <v>46.227793870138029</v>
      </c>
      <c r="J69">
        <f t="shared" si="6"/>
        <v>97.725556241471793</v>
      </c>
      <c r="K69">
        <v>0</v>
      </c>
      <c r="AA69" s="4"/>
      <c r="AB69" s="4"/>
      <c r="AC69" s="4"/>
      <c r="AD69" s="4"/>
      <c r="AE69" s="4"/>
    </row>
    <row r="70" spans="1:61">
      <c r="A70" s="4"/>
      <c r="B70" s="4">
        <v>1</v>
      </c>
      <c r="C70" s="4">
        <v>0.83732057416267935</v>
      </c>
      <c r="D70" s="4">
        <v>1.5550239234449759</v>
      </c>
      <c r="E70" s="4">
        <v>1.2775119617224879</v>
      </c>
      <c r="F70" s="4">
        <v>1.4832535885167464</v>
      </c>
      <c r="G70">
        <f t="shared" si="3"/>
        <v>0.30786787523680592</v>
      </c>
      <c r="H70" s="4">
        <f t="shared" si="4"/>
        <v>0.71770334928229651</v>
      </c>
      <c r="I70" s="4">
        <f t="shared" si="5"/>
        <v>46.227793870138029</v>
      </c>
      <c r="J70">
        <f t="shared" si="6"/>
        <v>97.725556241471793</v>
      </c>
      <c r="K70">
        <v>0</v>
      </c>
      <c r="AA70" s="4"/>
      <c r="AB70" s="4"/>
      <c r="AC70" s="4"/>
      <c r="AD70" s="4"/>
      <c r="AE70" s="4"/>
    </row>
    <row r="71" spans="1:61" ht="16">
      <c r="A71" s="4"/>
      <c r="B71" s="4">
        <v>1</v>
      </c>
      <c r="C71" s="4">
        <v>6.9004782509678887E-3</v>
      </c>
      <c r="D71" s="4">
        <v>6.2172625825552275E-3</v>
      </c>
      <c r="E71" s="4">
        <v>0.30733318150762928</v>
      </c>
      <c r="F71" s="4">
        <v>1.6115235709405604</v>
      </c>
      <c r="G71">
        <f t="shared" si="3"/>
        <v>0.70218467821076425</v>
      </c>
      <c r="H71" s="4">
        <f t="shared" si="4"/>
        <v>1.6053063083580053</v>
      </c>
      <c r="I71" s="4">
        <f t="shared" si="5"/>
        <v>46.227793870138029</v>
      </c>
      <c r="J71">
        <f t="shared" si="6"/>
        <v>97.725556241471793</v>
      </c>
      <c r="K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4"/>
      <c r="B72" s="4">
        <v>1</v>
      </c>
      <c r="C72" s="4">
        <v>0.44303797468354428</v>
      </c>
      <c r="D72" s="4">
        <v>0.91645569620253164</v>
      </c>
      <c r="E72" s="4">
        <v>1.9746835443037973</v>
      </c>
      <c r="F72" s="4">
        <v>43.926582278481007</v>
      </c>
      <c r="G72">
        <f t="shared" si="3"/>
        <v>19.168072399678266</v>
      </c>
      <c r="H72" s="4">
        <f t="shared" si="4"/>
        <v>43.483544303797466</v>
      </c>
      <c r="I72" s="4">
        <f t="shared" si="5"/>
        <v>46.227793870138029</v>
      </c>
      <c r="J72">
        <f t="shared" si="6"/>
        <v>97.725556241471793</v>
      </c>
      <c r="K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7">AW72/AX72</f>
        <v>1.8606758359761109</v>
      </c>
      <c r="BD72" s="4">
        <f t="shared" ref="BD72:BD78" si="8">AY72/AX72</f>
        <v>2.7256089336787093</v>
      </c>
      <c r="BE72" s="4">
        <f t="shared" ref="BE72:BE78" si="9">AZ72/AX72</f>
        <v>1.4038692318599493</v>
      </c>
      <c r="BF72" s="4">
        <f t="shared" ref="BF72:BF78" si="10">BA72/AX72</f>
        <v>2.7863864459300087</v>
      </c>
      <c r="BH72" s="1" t="s">
        <v>1</v>
      </c>
      <c r="BI72" s="4">
        <v>49.97891903</v>
      </c>
    </row>
    <row r="73" spans="1:61" ht="16">
      <c r="A73" s="4"/>
      <c r="B73" s="4">
        <v>1</v>
      </c>
      <c r="C73" s="4">
        <v>1.4648829431438128</v>
      </c>
      <c r="D73" s="4">
        <v>0.97324414715719076</v>
      </c>
      <c r="E73" s="4">
        <v>2.7558528428093645</v>
      </c>
      <c r="F73" s="4">
        <v>1.0100334448160535</v>
      </c>
      <c r="G73">
        <f t="shared" si="3"/>
        <v>0.76295755256899378</v>
      </c>
      <c r="H73" s="4">
        <f t="shared" si="4"/>
        <v>1.7826086956521738</v>
      </c>
      <c r="I73" s="4">
        <f t="shared" si="5"/>
        <v>46.227793870138029</v>
      </c>
      <c r="J73">
        <f t="shared" si="6"/>
        <v>97.725556241471793</v>
      </c>
      <c r="K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7"/>
        <v>4.3025440499042231</v>
      </c>
      <c r="BD73" s="4">
        <f t="shared" si="8"/>
        <v>1.6484300334425945</v>
      </c>
      <c r="BE73" s="4">
        <f t="shared" si="9"/>
        <v>1.2963728691628582</v>
      </c>
      <c r="BF73" s="4">
        <f t="shared" si="10"/>
        <v>8.6407660209743096</v>
      </c>
      <c r="BH73" s="1" t="s">
        <v>2</v>
      </c>
      <c r="BI73" s="4">
        <v>136.74201859999999</v>
      </c>
    </row>
    <row r="74" spans="1:61" ht="16">
      <c r="A74" s="4"/>
      <c r="B74" s="4">
        <v>1</v>
      </c>
      <c r="C74" s="4">
        <v>0.89610389610389607</v>
      </c>
      <c r="D74" s="4">
        <v>2.2034632034632033</v>
      </c>
      <c r="E74" s="4">
        <v>3.4588744588744587</v>
      </c>
      <c r="F74" s="4">
        <v>120.87878787878788</v>
      </c>
      <c r="G74">
        <f t="shared" si="3"/>
        <v>53.223770635747371</v>
      </c>
      <c r="H74" s="4">
        <f t="shared" si="4"/>
        <v>119.98268398268398</v>
      </c>
      <c r="I74" s="4">
        <f t="shared" si="5"/>
        <v>46.227793870138029</v>
      </c>
      <c r="J74">
        <f t="shared" si="6"/>
        <v>97.725556241471793</v>
      </c>
      <c r="K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7"/>
        <v>3.2626010744604779</v>
      </c>
      <c r="BD74" s="4">
        <f t="shared" si="8"/>
        <v>2.5825922734190212</v>
      </c>
      <c r="BE74" s="4">
        <f t="shared" si="9"/>
        <v>1.3482828801408167</v>
      </c>
      <c r="BF74" s="4">
        <f t="shared" si="10"/>
        <v>12.684500999284916</v>
      </c>
      <c r="BH74" s="1" t="s">
        <v>3</v>
      </c>
      <c r="BI74" s="4">
        <v>73.439064279999997</v>
      </c>
    </row>
    <row r="75" spans="1:61" ht="16">
      <c r="A75" s="4"/>
      <c r="B75" s="4">
        <v>1</v>
      </c>
      <c r="C75" s="4">
        <v>1.8023598820058997</v>
      </c>
      <c r="D75" s="4">
        <v>0.77876106194690276</v>
      </c>
      <c r="E75" s="4">
        <v>2.2064896755162242</v>
      </c>
      <c r="F75" s="4">
        <v>21.631268436578171</v>
      </c>
      <c r="G75">
        <f t="shared" si="3"/>
        <v>9.0453904705836639</v>
      </c>
      <c r="H75" s="4">
        <f t="shared" si="4"/>
        <v>20.852507374631269</v>
      </c>
      <c r="I75" s="4">
        <f t="shared" si="5"/>
        <v>46.227793870138029</v>
      </c>
      <c r="J75">
        <f t="shared" si="6"/>
        <v>97.725556241471793</v>
      </c>
      <c r="K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7"/>
        <v>5.4974357625647636</v>
      </c>
      <c r="BD75" s="4">
        <f t="shared" si="8"/>
        <v>1.8054861531178497</v>
      </c>
      <c r="BE75" s="4">
        <f t="shared" si="9"/>
        <v>0.79909528443310629</v>
      </c>
      <c r="BF75" s="4">
        <f t="shared" si="10"/>
        <v>4.5505089025063779</v>
      </c>
      <c r="BH75" s="1" t="s">
        <v>4</v>
      </c>
      <c r="BI75" s="4">
        <v>350.1097355</v>
      </c>
    </row>
    <row r="76" spans="1:61">
      <c r="A76" s="4"/>
      <c r="B76" s="4">
        <v>1</v>
      </c>
      <c r="C76" s="4">
        <v>1.5176767676767677</v>
      </c>
      <c r="D76" s="4">
        <v>0.91414141414141425</v>
      </c>
      <c r="E76" s="4">
        <v>2.0404040404040407</v>
      </c>
      <c r="F76" s="4">
        <v>0.61868686868686873</v>
      </c>
      <c r="G76">
        <f t="shared" si="3"/>
        <v>0.56240214149511358</v>
      </c>
      <c r="H76" s="4">
        <f t="shared" si="4"/>
        <v>1.4217171717171719</v>
      </c>
      <c r="I76" s="4">
        <f t="shared" si="5"/>
        <v>46.227793870138029</v>
      </c>
      <c r="J76">
        <f t="shared" si="6"/>
        <v>97.725556241471793</v>
      </c>
      <c r="K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7"/>
        <v>1.0379065654387025</v>
      </c>
      <c r="BD76" s="4">
        <f t="shared" si="8"/>
        <v>2.9419377102924679E-2</v>
      </c>
      <c r="BE76" s="4">
        <f t="shared" si="9"/>
        <v>0.40613406953670955</v>
      </c>
      <c r="BF76" s="4">
        <f t="shared" si="10"/>
        <v>1.8312483823656285</v>
      </c>
    </row>
    <row r="77" spans="1:61">
      <c r="A77" s="4"/>
      <c r="B77" s="4">
        <v>1</v>
      </c>
      <c r="C77" s="4">
        <v>1.055793991416309</v>
      </c>
      <c r="D77" s="4">
        <v>1.2961373390557942</v>
      </c>
      <c r="E77" s="4">
        <v>1.0214592274678111</v>
      </c>
      <c r="F77" s="4">
        <v>65.012875536480692</v>
      </c>
      <c r="G77">
        <f t="shared" si="3"/>
        <v>28.585928587874161</v>
      </c>
      <c r="H77" s="4">
        <f t="shared" si="4"/>
        <v>64.012875536480692</v>
      </c>
      <c r="I77" s="4">
        <f t="shared" si="5"/>
        <v>46.227793870138029</v>
      </c>
      <c r="J77">
        <f t="shared" si="6"/>
        <v>97.725556241471793</v>
      </c>
      <c r="K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7"/>
        <v>1.9564428312159707</v>
      </c>
      <c r="BD77" s="4">
        <f t="shared" si="8"/>
        <v>1.4972776769509981</v>
      </c>
      <c r="BE77" s="4">
        <f t="shared" si="9"/>
        <v>2.9682395644283117</v>
      </c>
      <c r="BF77" s="4">
        <f t="shared" si="10"/>
        <v>8.9600725952813054</v>
      </c>
    </row>
    <row r="78" spans="1:61">
      <c r="A78" s="4"/>
      <c r="B78" s="4">
        <v>1</v>
      </c>
      <c r="C78" s="4">
        <v>2.1277777777777778</v>
      </c>
      <c r="D78" s="4">
        <v>0.64444444444444438</v>
      </c>
      <c r="E78" s="4">
        <v>2.3444444444444446</v>
      </c>
      <c r="F78" s="4">
        <v>1.0833333333333333</v>
      </c>
      <c r="G78">
        <f t="shared" si="3"/>
        <v>0.74912912401297338</v>
      </c>
      <c r="H78" s="4">
        <f t="shared" si="4"/>
        <v>1.7000000000000002</v>
      </c>
      <c r="I78" s="4">
        <f t="shared" si="5"/>
        <v>46.227793870138029</v>
      </c>
      <c r="J78">
        <f t="shared" si="6"/>
        <v>97.725556241471793</v>
      </c>
      <c r="K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7"/>
        <v>2.1313246162592381</v>
      </c>
      <c r="BD78" s="4">
        <f t="shared" si="8"/>
        <v>3.6027799062378989</v>
      </c>
      <c r="BE78" s="4">
        <f t="shared" si="9"/>
        <v>1.8850631534715871</v>
      </c>
      <c r="BF78" s="4">
        <f t="shared" si="10"/>
        <v>8.7408112316780766</v>
      </c>
    </row>
    <row r="79" spans="1:61">
      <c r="A79" s="4"/>
      <c r="B79" s="4">
        <v>1</v>
      </c>
      <c r="C79" s="4">
        <v>1.5755102040816327</v>
      </c>
      <c r="D79" s="4">
        <v>0.54897959183673462</v>
      </c>
      <c r="E79" s="4">
        <v>1.6040816326530614</v>
      </c>
      <c r="F79" s="4">
        <v>18.308163265306124</v>
      </c>
      <c r="G79">
        <f t="shared" si="3"/>
        <v>7.6714943452615181</v>
      </c>
      <c r="H79" s="4">
        <f t="shared" si="4"/>
        <v>17.759183673469391</v>
      </c>
      <c r="I79" s="4">
        <f t="shared" si="5"/>
        <v>46.227793870138029</v>
      </c>
      <c r="J79">
        <f t="shared" si="6"/>
        <v>97.725556241471793</v>
      </c>
      <c r="K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4"/>
      <c r="B80" s="4">
        <v>1</v>
      </c>
      <c r="C80" s="4">
        <v>1.6170798898071626</v>
      </c>
      <c r="D80" s="4">
        <v>0.58402203856749313</v>
      </c>
      <c r="E80" s="4">
        <v>16.680440771349861</v>
      </c>
      <c r="F80" s="4">
        <v>58.523415977961434</v>
      </c>
      <c r="G80">
        <f t="shared" si="3"/>
        <v>24.888329805943414</v>
      </c>
      <c r="H80" s="4">
        <f t="shared" si="4"/>
        <v>57.939393939393945</v>
      </c>
      <c r="I80" s="4">
        <f t="shared" si="5"/>
        <v>46.227793870138029</v>
      </c>
      <c r="J80">
        <f t="shared" si="6"/>
        <v>97.725556241471793</v>
      </c>
      <c r="K80">
        <v>0</v>
      </c>
      <c r="AA80" s="4"/>
      <c r="AB80" s="4"/>
      <c r="AC80" s="4"/>
      <c r="AD80" s="4"/>
      <c r="AE80" s="4"/>
    </row>
    <row r="81" spans="1:62">
      <c r="A81" s="4"/>
      <c r="B81" s="4">
        <v>1</v>
      </c>
      <c r="C81" s="4">
        <v>0.96499999999999997</v>
      </c>
      <c r="D81" s="4">
        <v>3.1199999999999997</v>
      </c>
      <c r="E81" s="4">
        <v>33.419999999999995</v>
      </c>
      <c r="F81" s="4">
        <v>65.234999999999999</v>
      </c>
      <c r="G81">
        <f t="shared" si="3"/>
        <v>28.424328180275435</v>
      </c>
      <c r="H81" s="4">
        <f t="shared" si="4"/>
        <v>64.27</v>
      </c>
      <c r="I81" s="4">
        <f t="shared" si="5"/>
        <v>46.227793870138029</v>
      </c>
      <c r="J81">
        <f t="shared" si="6"/>
        <v>97.725556241471793</v>
      </c>
      <c r="K81">
        <v>0</v>
      </c>
      <c r="AA81" s="4"/>
      <c r="AB81" s="4"/>
      <c r="AC81" s="4"/>
      <c r="AD81" s="4"/>
      <c r="AE81" s="4"/>
    </row>
    <row r="82" spans="1:62">
      <c r="A82" s="4"/>
      <c r="B82" s="4">
        <v>1</v>
      </c>
      <c r="C82" s="4">
        <v>0.26628352490421453</v>
      </c>
      <c r="D82" s="4">
        <v>1.5459770114942528</v>
      </c>
      <c r="E82" s="4">
        <v>1.6551724137931034</v>
      </c>
      <c r="F82" s="4">
        <v>0.58812260536398464</v>
      </c>
      <c r="G82">
        <f t="shared" si="3"/>
        <v>0.59889635141737951</v>
      </c>
      <c r="H82" s="4">
        <f t="shared" si="4"/>
        <v>1.3888888888888888</v>
      </c>
      <c r="I82" s="4">
        <f t="shared" si="5"/>
        <v>46.227793870138029</v>
      </c>
      <c r="J82">
        <f t="shared" si="6"/>
        <v>97.725556241471793</v>
      </c>
      <c r="K82">
        <v>0</v>
      </c>
      <c r="AA82" s="4"/>
      <c r="AB82" s="4"/>
      <c r="AC82" s="4"/>
      <c r="AD82" s="4"/>
      <c r="AE82" s="4"/>
    </row>
    <row r="83" spans="1:62">
      <c r="A83" s="4"/>
      <c r="B83" s="4"/>
      <c r="C83" s="4"/>
      <c r="D83" s="4"/>
      <c r="E83" s="4"/>
      <c r="F83" s="4"/>
      <c r="H83" s="4">
        <f>AVERAGE(H32:H82)</f>
        <v>46.227793870138029</v>
      </c>
      <c r="AA83" s="4"/>
      <c r="AB83" s="4"/>
      <c r="AC83" s="4"/>
      <c r="AD83" s="4"/>
      <c r="AE83" s="4"/>
    </row>
    <row r="84" spans="1:62">
      <c r="A84" s="4"/>
      <c r="B84" s="4"/>
      <c r="C84" s="4"/>
      <c r="D84" s="4"/>
      <c r="E84" s="4"/>
      <c r="F84" s="4"/>
      <c r="AA84" s="4"/>
      <c r="AB84" s="4"/>
      <c r="AC84" s="4"/>
      <c r="AD84" s="4"/>
      <c r="AE84" s="4"/>
    </row>
    <row r="85" spans="1:62">
      <c r="A85" s="4"/>
      <c r="B85" s="4"/>
      <c r="C85" s="4"/>
      <c r="D85" s="4"/>
      <c r="E85" s="4"/>
      <c r="F85" s="4"/>
      <c r="AA85" s="4"/>
      <c r="AB85" s="4"/>
      <c r="AC85" s="4"/>
      <c r="AD85" s="4"/>
      <c r="AE85" s="4"/>
      <c r="AQ85" s="2"/>
      <c r="AR85" s="2"/>
    </row>
    <row r="86" spans="1:62" ht="16">
      <c r="A86" s="4"/>
      <c r="B86" s="1" t="s">
        <v>7</v>
      </c>
      <c r="C86" s="1"/>
      <c r="D86" s="1"/>
      <c r="E86" s="4"/>
      <c r="F86" s="4"/>
      <c r="AA86" s="4"/>
      <c r="AB86" s="4"/>
      <c r="AC86" s="4"/>
      <c r="AD86" s="4"/>
      <c r="AE86" s="4"/>
      <c r="AQ86" s="2"/>
      <c r="AR86" s="2"/>
    </row>
    <row r="87" spans="1:62" ht="16">
      <c r="A87" s="4"/>
      <c r="B87" s="1" t="s">
        <v>0</v>
      </c>
      <c r="C87" s="1" t="s">
        <v>1</v>
      </c>
      <c r="D87" s="1" t="s">
        <v>2</v>
      </c>
      <c r="E87" s="1" t="s">
        <v>3</v>
      </c>
      <c r="F87" s="1" t="s">
        <v>4</v>
      </c>
      <c r="H87" s="4" t="s">
        <v>109</v>
      </c>
      <c r="I87" s="1" t="s">
        <v>110</v>
      </c>
      <c r="J87" s="1" t="s">
        <v>111</v>
      </c>
      <c r="K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4"/>
      <c r="B88" s="18">
        <v>1</v>
      </c>
      <c r="C88" s="18">
        <v>0.31001098766939322</v>
      </c>
      <c r="D88" s="18">
        <v>0.8835429129532415</v>
      </c>
      <c r="E88" s="18">
        <v>0.46619460383347577</v>
      </c>
      <c r="F88" s="18">
        <v>3.555792943474545</v>
      </c>
      <c r="G88" s="17">
        <f t="shared" ref="G88:G93" si="11">_xlfn.STDEV.S(B88:F88)</f>
        <v>1.3239301963116947</v>
      </c>
      <c r="H88" s="4">
        <f>MAX(B88:F88)-MIN(B88:F88)</f>
        <v>3.2457819558051519</v>
      </c>
      <c r="I88" s="4">
        <f>$H$94</f>
        <v>82.188892829359375</v>
      </c>
      <c r="J88">
        <f>$H$94*2.114</f>
        <v>173.74731944126572</v>
      </c>
      <c r="K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4"/>
      <c r="B89" s="18">
        <v>1</v>
      </c>
      <c r="C89" s="4">
        <v>1.1672473867595821</v>
      </c>
      <c r="D89" s="4">
        <v>1.9163763066202093</v>
      </c>
      <c r="E89" s="4">
        <v>2.8257839721254356</v>
      </c>
      <c r="F89" s="4">
        <v>296.16724738675964</v>
      </c>
      <c r="G89">
        <f t="shared" si="11"/>
        <v>131.67950360324093</v>
      </c>
      <c r="H89" s="4">
        <f t="shared" ref="H89:H92" si="12">MAX(B89:F89)-MIN(B89:F89)</f>
        <v>295.16724738675964</v>
      </c>
      <c r="I89" s="4">
        <f t="shared" ref="I89:I93" si="13">$H$94</f>
        <v>82.188892829359375</v>
      </c>
      <c r="J89">
        <f t="shared" ref="J89:J93" si="14">$H$94*2.114</f>
        <v>173.74731944126572</v>
      </c>
      <c r="K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4"/>
      <c r="B90" s="18">
        <v>1</v>
      </c>
      <c r="C90" s="18">
        <v>0.28656408962878882</v>
      </c>
      <c r="D90" s="18">
        <v>0.70080295959978145</v>
      </c>
      <c r="E90" s="18">
        <v>0.35021230083659138</v>
      </c>
      <c r="F90" s="18">
        <v>2.9406608651784589</v>
      </c>
      <c r="G90" s="17">
        <f t="shared" si="11"/>
        <v>1.0921784184984347</v>
      </c>
      <c r="H90" s="4">
        <f t="shared" si="12"/>
        <v>2.6540967755496703</v>
      </c>
      <c r="I90" s="4">
        <f t="shared" si="13"/>
        <v>82.188892829359375</v>
      </c>
      <c r="J90">
        <f t="shared" si="14"/>
        <v>173.74731944126572</v>
      </c>
      <c r="K90">
        <v>0</v>
      </c>
      <c r="AA90" s="4"/>
      <c r="AB90" s="4"/>
      <c r="AC90" s="4"/>
      <c r="AD90" s="4"/>
      <c r="AE90" s="4"/>
      <c r="AQ90" s="2">
        <f>AVERAGEA(B88:B93)</f>
        <v>1</v>
      </c>
      <c r="AR90" s="2">
        <f>_xlfn.STDEV.S(B88:B93)</f>
        <v>0</v>
      </c>
      <c r="AS90">
        <f>MIN(B88:B93)</f>
        <v>1</v>
      </c>
      <c r="AT90">
        <f>MAX(B88:B93)</f>
        <v>1</v>
      </c>
      <c r="AU90">
        <f>AVERAGEA(C88:C93)</f>
        <v>1.6563571236938828</v>
      </c>
      <c r="AV90">
        <f>_xlfn.STDEV.S(C88:C93)</f>
        <v>1.4346678869808391</v>
      </c>
      <c r="AW90">
        <f>MIN(C88:C93)</f>
        <v>0.28656408962878882</v>
      </c>
      <c r="AX90">
        <f>MAX(C88:C93)</f>
        <v>3.9825581395348832</v>
      </c>
      <c r="AY90">
        <f>AVERAGEA(D88:D93)</f>
        <v>1.657139927006295</v>
      </c>
      <c r="AZ90">
        <f>_xlfn.STDEV.S(D88:D93)</f>
        <v>0.91941875882315349</v>
      </c>
      <c r="BA90">
        <f>MIN(D88:D93)</f>
        <v>0.70080295959978145</v>
      </c>
      <c r="BB90">
        <f>MAX(D88:D93)</f>
        <v>3.271276595744681</v>
      </c>
      <c r="BC90">
        <f>AVERAGEA(E88:E93)</f>
        <v>1.6713234528578378</v>
      </c>
      <c r="BD90">
        <f>_xlfn.STDEV.S(E88:E93)</f>
        <v>1.4515906314271709</v>
      </c>
      <c r="BE90">
        <f>MIN(E88:E93)</f>
        <v>0.35021230083659138</v>
      </c>
      <c r="BF90">
        <f>MAX(E88:E93)</f>
        <v>3.978723404255319</v>
      </c>
      <c r="BG90">
        <f>AVERAGEA(F88:F93)</f>
        <v>82.507899810933694</v>
      </c>
      <c r="BH90">
        <f>_xlfn.STDEV.S(F88:F93)</f>
        <v>118.94372453096902</v>
      </c>
      <c r="BI90">
        <f>MIN(F88:F93)</f>
        <v>1.4414893617021276</v>
      </c>
      <c r="BJ90">
        <f>MAX(F88:F93)</f>
        <v>296.16724738675964</v>
      </c>
    </row>
    <row r="91" spans="1:62">
      <c r="A91" s="4"/>
      <c r="B91" s="18">
        <v>1</v>
      </c>
      <c r="C91" s="4">
        <v>2.6276595744680851</v>
      </c>
      <c r="D91" s="4">
        <v>3.271276595744681</v>
      </c>
      <c r="E91" s="4">
        <v>3.978723404255319</v>
      </c>
      <c r="F91" s="4">
        <v>1.4414893617021276</v>
      </c>
      <c r="G91">
        <f t="shared" si="11"/>
        <v>1.2411376646369066</v>
      </c>
      <c r="H91" s="4">
        <f t="shared" si="12"/>
        <v>2.978723404255319</v>
      </c>
      <c r="I91" s="4">
        <f t="shared" si="13"/>
        <v>82.188892829359375</v>
      </c>
      <c r="J91">
        <f t="shared" si="14"/>
        <v>173.74731944126572</v>
      </c>
      <c r="K91">
        <v>0</v>
      </c>
      <c r="AA91" s="4"/>
      <c r="AB91" s="4"/>
      <c r="AC91" s="4"/>
      <c r="AD91" s="4"/>
      <c r="AE91" s="4"/>
      <c r="AQ91" s="2"/>
      <c r="AR91" s="2"/>
    </row>
    <row r="92" spans="1:62">
      <c r="A92" s="4"/>
      <c r="B92" s="18">
        <v>1</v>
      </c>
      <c r="C92" s="4">
        <v>1.5641025641025641</v>
      </c>
      <c r="D92" s="4">
        <v>1.4615384615384617</v>
      </c>
      <c r="E92" s="4">
        <v>0.85470085470085477</v>
      </c>
      <c r="F92" s="4">
        <v>42.482905982905983</v>
      </c>
      <c r="G92" s="7">
        <f t="shared" si="11"/>
        <v>18.455723205674936</v>
      </c>
      <c r="H92" s="4">
        <f t="shared" si="12"/>
        <v>41.628205128205131</v>
      </c>
      <c r="I92" s="4">
        <f t="shared" si="13"/>
        <v>82.188892829359375</v>
      </c>
      <c r="J92">
        <f t="shared" si="14"/>
        <v>173.74731944126572</v>
      </c>
      <c r="K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4"/>
      <c r="B93" s="18">
        <v>1</v>
      </c>
      <c r="C93" s="4">
        <v>3.9825581395348832</v>
      </c>
      <c r="D93" s="4">
        <v>1.7093023255813953</v>
      </c>
      <c r="E93" s="4">
        <v>1.5523255813953487</v>
      </c>
      <c r="F93" s="4">
        <v>148.45930232558138</v>
      </c>
      <c r="G93" s="7">
        <f t="shared" si="11"/>
        <v>65.481218665903555</v>
      </c>
      <c r="H93" s="4">
        <f>MAX(B93:F93)-MIN(B93:F93)</f>
        <v>147.45930232558138</v>
      </c>
      <c r="I93" s="4">
        <f t="shared" si="13"/>
        <v>82.188892829359375</v>
      </c>
      <c r="J93">
        <f t="shared" si="14"/>
        <v>173.74731944126572</v>
      </c>
      <c r="K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4"/>
      <c r="B94" s="4"/>
      <c r="C94" s="4"/>
      <c r="D94" s="4"/>
      <c r="E94" s="4"/>
      <c r="F94" s="4"/>
      <c r="H94" s="4">
        <f>AVERAGE(H88:H93)</f>
        <v>82.188892829359375</v>
      </c>
      <c r="AA94" s="1"/>
      <c r="AB94" s="1"/>
      <c r="AC94" s="1"/>
      <c r="AD94" s="1"/>
      <c r="AE94" s="1"/>
      <c r="AQ94" s="2"/>
      <c r="AR94" s="2"/>
    </row>
    <row r="95" spans="1:62">
      <c r="A95" s="4"/>
      <c r="B95" s="4"/>
      <c r="C95" s="4"/>
      <c r="D95" s="4"/>
      <c r="E95" s="4"/>
      <c r="F95" s="4"/>
      <c r="AA95" s="19"/>
      <c r="AB95" s="19"/>
      <c r="AC95" s="19"/>
      <c r="AD95" s="19"/>
      <c r="AE95" s="19"/>
      <c r="AQ95" s="2"/>
      <c r="AR95" s="2"/>
    </row>
    <row r="96" spans="1:62">
      <c r="A96" s="4"/>
      <c r="B96" s="4"/>
      <c r="C96" s="4"/>
      <c r="D96" s="4"/>
      <c r="E96" s="4"/>
      <c r="F96" s="4"/>
      <c r="AA96" s="4"/>
      <c r="AB96" s="4"/>
      <c r="AC96" s="4"/>
      <c r="AD96" s="4"/>
      <c r="AE96" s="4"/>
      <c r="AQ96" s="2"/>
      <c r="AR96" s="2"/>
    </row>
    <row r="97" spans="1:62" ht="16">
      <c r="A97" s="4"/>
      <c r="B97" s="1" t="s">
        <v>8</v>
      </c>
      <c r="C97" s="1"/>
      <c r="D97" s="1"/>
      <c r="E97" s="4"/>
      <c r="F97" s="4"/>
      <c r="AA97" s="19"/>
      <c r="AB97" s="19"/>
      <c r="AC97" s="19"/>
      <c r="AD97" s="19"/>
      <c r="AE97" s="19"/>
      <c r="AQ97" s="2"/>
      <c r="AR97" s="2"/>
    </row>
    <row r="98" spans="1:62" ht="16">
      <c r="A98" s="4"/>
      <c r="B98" s="1" t="s">
        <v>0</v>
      </c>
      <c r="C98" s="1" t="s">
        <v>1</v>
      </c>
      <c r="D98" s="1" t="s">
        <v>2</v>
      </c>
      <c r="E98" s="1" t="s">
        <v>3</v>
      </c>
      <c r="F98" s="1" t="s">
        <v>4</v>
      </c>
      <c r="H98" s="4" t="s">
        <v>109</v>
      </c>
      <c r="I98" s="1" t="s">
        <v>110</v>
      </c>
      <c r="J98" s="1" t="s">
        <v>111</v>
      </c>
      <c r="K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4"/>
      <c r="B99" s="4">
        <v>1</v>
      </c>
      <c r="C99" s="4">
        <v>3.6036585365853662</v>
      </c>
      <c r="D99" s="4">
        <v>1.6707317073170731</v>
      </c>
      <c r="E99" s="4">
        <v>1.6097560975609757</v>
      </c>
      <c r="F99" s="4">
        <v>0.87195121951219512</v>
      </c>
      <c r="G99">
        <f t="shared" ref="G99:G102" si="15">_xlfn.STDEV.S(B99:F99)</f>
        <v>1.0949273959398116</v>
      </c>
      <c r="H99" s="4">
        <f>MAX(B99:F99)-MIN(B99:F99)</f>
        <v>2.7317073170731709</v>
      </c>
      <c r="I99" s="4">
        <f>$H$103</f>
        <v>5.8949424839198121</v>
      </c>
      <c r="J99">
        <f>$H$103*2.114</f>
        <v>12.461908411006482</v>
      </c>
      <c r="K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4"/>
      <c r="B100" s="4">
        <v>1</v>
      </c>
      <c r="C100" s="4">
        <v>0.34430213624322548</v>
      </c>
      <c r="D100" s="4">
        <v>0.43752885994118651</v>
      </c>
      <c r="E100" s="4">
        <v>0.30393467324470796</v>
      </c>
      <c r="F100" s="4">
        <v>1.7930590322502247</v>
      </c>
      <c r="G100">
        <f t="shared" si="15"/>
        <v>0.63410492620819281</v>
      </c>
      <c r="H100" s="4">
        <f t="shared" ref="H100:H102" si="16">MAX(B100:F100)-MIN(B100:F100)</f>
        <v>1.4891243590055168</v>
      </c>
      <c r="I100" s="4">
        <f t="shared" ref="I100:I102" si="17">$H$103</f>
        <v>5.8949424839198121</v>
      </c>
      <c r="J100">
        <f t="shared" ref="J100:J102" si="18">$H$103*2.114</f>
        <v>12.461908411006482</v>
      </c>
      <c r="K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4"/>
      <c r="B101" s="4">
        <v>1</v>
      </c>
      <c r="C101" s="4">
        <v>0.13463754874385664</v>
      </c>
      <c r="D101" s="4">
        <v>0.29866771768274841</v>
      </c>
      <c r="E101" s="4">
        <v>0.1008318553419684</v>
      </c>
      <c r="F101" s="4">
        <v>0.5614754832583887</v>
      </c>
      <c r="G101">
        <f t="shared" si="15"/>
        <v>0.37230129545837692</v>
      </c>
      <c r="H101" s="4">
        <f t="shared" si="16"/>
        <v>0.89916814465803163</v>
      </c>
      <c r="I101" s="4">
        <f t="shared" si="17"/>
        <v>5.8949424839198121</v>
      </c>
      <c r="J101">
        <f t="shared" si="18"/>
        <v>12.461908411006482</v>
      </c>
      <c r="K101">
        <v>0</v>
      </c>
      <c r="AA101" s="4"/>
      <c r="AB101" s="4"/>
      <c r="AC101" s="4"/>
      <c r="AD101" s="4"/>
      <c r="AE101" s="4"/>
      <c r="AQ101" s="2">
        <f>AVERAGEA(B99:B104)</f>
        <v>1</v>
      </c>
      <c r="AR101" s="2">
        <f>_xlfn.STDEV.S(B99:B104)</f>
        <v>0</v>
      </c>
      <c r="AS101">
        <f>MIN(B99:B104)</f>
        <v>1</v>
      </c>
      <c r="AT101">
        <f>MAX(B99:B104)</f>
        <v>1</v>
      </c>
      <c r="AU101">
        <f>AVERAGEA(C99:C104)</f>
        <v>1.7093468734007748</v>
      </c>
      <c r="AV101">
        <f>_xlfn.STDEV.S(C99:C104)</f>
        <v>1.734399327119059</v>
      </c>
      <c r="AW101">
        <f>MIN(C99:C104)</f>
        <v>0.13463754874385664</v>
      </c>
      <c r="AX101">
        <f>MAX(C99:C104)</f>
        <v>3.6036585365853662</v>
      </c>
      <c r="AY101">
        <f>AVERAGEA(D99:D104)</f>
        <v>0.94560180303601826</v>
      </c>
      <c r="AZ101">
        <f>_xlfn.STDEV.S(D99:D104)</f>
        <v>0.68001704543873975</v>
      </c>
      <c r="BA101">
        <f>MIN(D99:D104)</f>
        <v>0.29866771768274841</v>
      </c>
      <c r="BB101">
        <f>MAX(D99:D104)</f>
        <v>1.6707317073170731</v>
      </c>
      <c r="BC101">
        <f>AVERAGEA(E99:E104)</f>
        <v>1.2019065186058784</v>
      </c>
      <c r="BD101">
        <f>_xlfn.STDEV.S(E99:E104)</f>
        <v>1.2539228840174759</v>
      </c>
      <c r="BE101">
        <f>MIN(E99:E104)</f>
        <v>0.1008318553419684</v>
      </c>
      <c r="BF101">
        <f>MAX(E99:E104)</f>
        <v>2.7931034482758621</v>
      </c>
      <c r="BG101">
        <f>AVERAGEA(F99:F104)</f>
        <v>5.6715639624908345</v>
      </c>
      <c r="BH101">
        <f>_xlfn.STDEV.S(F99:F104)</f>
        <v>9.2070030618827428</v>
      </c>
      <c r="BI101">
        <f>MIN(F99:F104)</f>
        <v>0.5614754832583887</v>
      </c>
      <c r="BJ101">
        <f>MAX(F99:F104)</f>
        <v>19.459770114942529</v>
      </c>
    </row>
    <row r="102" spans="1:62">
      <c r="A102" s="4"/>
      <c r="B102" s="4">
        <v>1</v>
      </c>
      <c r="C102" s="4">
        <v>2.7547892720306515</v>
      </c>
      <c r="D102" s="4">
        <v>1.3754789272030652</v>
      </c>
      <c r="E102" s="4">
        <v>2.7931034482758621</v>
      </c>
      <c r="F102" s="4">
        <v>19.459770114942529</v>
      </c>
      <c r="G102">
        <f t="shared" si="15"/>
        <v>7.8580785732764529</v>
      </c>
      <c r="H102" s="4">
        <f t="shared" si="16"/>
        <v>18.459770114942529</v>
      </c>
      <c r="I102" s="4">
        <f t="shared" si="17"/>
        <v>5.8949424839198121</v>
      </c>
      <c r="J102">
        <f t="shared" si="18"/>
        <v>12.461908411006482</v>
      </c>
      <c r="K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4"/>
      <c r="B103" s="4"/>
      <c r="C103" s="4"/>
      <c r="D103" s="4"/>
      <c r="E103" s="4"/>
      <c r="F103" s="4"/>
      <c r="H103" s="4">
        <f>AVERAGE(H99:H102)</f>
        <v>5.8949424839198121</v>
      </c>
      <c r="AA103" s="4"/>
      <c r="AB103" s="4"/>
      <c r="AC103" s="4"/>
      <c r="AD103" s="4"/>
      <c r="AE103" s="4"/>
      <c r="AQ103" s="2"/>
      <c r="AR103" s="2"/>
    </row>
    <row r="104" spans="1:62" ht="16">
      <c r="A104" s="4"/>
      <c r="B104" s="4"/>
      <c r="C104" s="4"/>
      <c r="D104" s="4"/>
      <c r="E104" s="4"/>
      <c r="F104" s="4"/>
      <c r="AA104" s="1"/>
      <c r="AB104" s="1"/>
      <c r="AC104" s="1"/>
      <c r="AD104" s="4"/>
      <c r="AE104" s="4"/>
      <c r="AQ104" s="2"/>
      <c r="AR104" s="2"/>
    </row>
    <row r="105" spans="1:62" ht="16">
      <c r="A105" s="4"/>
      <c r="B105" s="1" t="s">
        <v>9</v>
      </c>
      <c r="C105" s="1"/>
      <c r="D105" s="1"/>
      <c r="E105" s="4"/>
      <c r="F105" s="4"/>
      <c r="AA105" s="1"/>
      <c r="AB105" s="1"/>
      <c r="AC105" s="1"/>
      <c r="AD105" s="1"/>
      <c r="AE105" s="1"/>
      <c r="AQ105" s="2"/>
      <c r="AR105" s="2"/>
    </row>
    <row r="106" spans="1:62" ht="16">
      <c r="A106" s="4"/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H106" s="4" t="s">
        <v>109</v>
      </c>
      <c r="I106" s="1" t="s">
        <v>110</v>
      </c>
      <c r="J106" s="1" t="s">
        <v>111</v>
      </c>
      <c r="K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4"/>
      <c r="B107" s="4">
        <v>1.232896</v>
      </c>
      <c r="C107" s="4">
        <v>1.015808</v>
      </c>
      <c r="D107" s="4">
        <v>0.45875199999999999</v>
      </c>
      <c r="E107" s="4">
        <v>0.87654399999999999</v>
      </c>
      <c r="F107" s="4">
        <v>0.65945600000000004</v>
      </c>
      <c r="G107">
        <f t="shared" ref="G107:G109" si="19">_xlfn.STDEV.S(B107:F107)</f>
        <v>0.30173650436630994</v>
      </c>
      <c r="H107" s="4">
        <f>MAX(B107:F107)-MIN(B107:F107)</f>
        <v>0.77414399999999994</v>
      </c>
      <c r="I107" s="4">
        <f>$H$110</f>
        <v>57.221120000000006</v>
      </c>
      <c r="J107">
        <f>$H$110*2.114</f>
        <v>120.96544768000001</v>
      </c>
      <c r="K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4"/>
      <c r="B108" s="4">
        <v>128.29491200000001</v>
      </c>
      <c r="C108" s="4">
        <v>55.291904000000002</v>
      </c>
      <c r="D108" s="4">
        <v>0.59801599999999999</v>
      </c>
      <c r="E108" s="4">
        <v>34.496512000000003</v>
      </c>
      <c r="F108" s="4">
        <v>134.20134400000001</v>
      </c>
      <c r="G108">
        <f t="shared" si="19"/>
        <v>58.76203810650339</v>
      </c>
      <c r="H108" s="4">
        <f t="shared" ref="H108:H109" si="20">MAX(B108:F108)-MIN(B108:F108)</f>
        <v>133.603328</v>
      </c>
      <c r="I108" s="4">
        <f t="shared" ref="I108:I109" si="21">$H$110</f>
        <v>57.221120000000006</v>
      </c>
      <c r="J108">
        <f t="shared" ref="J108:J109" si="22">$H$110*2.114</f>
        <v>120.96544768000001</v>
      </c>
      <c r="K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4"/>
      <c r="B109" s="4">
        <v>1.8759680000000001</v>
      </c>
      <c r="C109" s="4">
        <v>38.645760000000003</v>
      </c>
      <c r="D109" s="4">
        <v>1.736704</v>
      </c>
      <c r="E109" s="4">
        <v>3.1907839999999998</v>
      </c>
      <c r="F109" s="4">
        <v>39.022592000000003</v>
      </c>
      <c r="G109">
        <f t="shared" si="19"/>
        <v>20.036695600033376</v>
      </c>
      <c r="H109" s="4">
        <f t="shared" si="20"/>
        <v>37.285888</v>
      </c>
      <c r="I109" s="4">
        <f t="shared" si="21"/>
        <v>57.221120000000006</v>
      </c>
      <c r="J109">
        <f t="shared" si="22"/>
        <v>120.96544768000001</v>
      </c>
      <c r="K109">
        <v>0</v>
      </c>
      <c r="AA109" s="4"/>
      <c r="AB109" s="4"/>
      <c r="AC109" s="4"/>
      <c r="AD109" s="4"/>
      <c r="AE109" s="4"/>
      <c r="AQ109" s="2">
        <f>AVERAGEA(B107:B112)</f>
        <v>32.850944000000005</v>
      </c>
      <c r="AR109" s="2">
        <f>_xlfn.STDEV.S(B107:B112)</f>
        <v>73.174356680530039</v>
      </c>
      <c r="AS109">
        <f>MIN(B107:B112)</f>
        <v>1.232896</v>
      </c>
      <c r="AT109">
        <f>MAX(B107:B112)</f>
        <v>128.29491200000001</v>
      </c>
      <c r="AU109">
        <f>AVERAGEA(C107:C112)</f>
        <v>31.651157333333334</v>
      </c>
      <c r="AV109">
        <f>_xlfn.STDEV.S(C107:C112)</f>
        <v>27.80588065677312</v>
      </c>
      <c r="AW109">
        <v>0.54500000000000004</v>
      </c>
      <c r="AX109">
        <f>MAX(C107:C112)</f>
        <v>55.291904000000002</v>
      </c>
      <c r="AY109">
        <f>AVERAGEA(D107:D112)</f>
        <v>0.93115733333333328</v>
      </c>
      <c r="AZ109">
        <f>_xlfn.STDEV.S(D107:D112)</f>
        <v>0.70109035762684202</v>
      </c>
      <c r="BA109">
        <f>MIN(D107:D112)</f>
        <v>0.45875199999999999</v>
      </c>
      <c r="BB109">
        <f>MAX(D107:D112)</f>
        <v>1.736704</v>
      </c>
      <c r="BC109" s="4">
        <f>AVERAGEA(E107:E112)</f>
        <v>12.854613333333335</v>
      </c>
      <c r="BD109">
        <f>_xlfn.STDEV.S(E107:E112)</f>
        <v>18.778119184787954</v>
      </c>
      <c r="BE109">
        <f>MIN(E107:E112)</f>
        <v>0.87654399999999999</v>
      </c>
      <c r="BF109">
        <f>MAX(E107:E112)</f>
        <v>34.496512000000003</v>
      </c>
      <c r="BG109">
        <f>AVERAGEA(F107:F112)</f>
        <v>57.961130666666669</v>
      </c>
      <c r="BH109">
        <f>_xlfn.STDEV.S(F107:F112)</f>
        <v>68.755800829986399</v>
      </c>
      <c r="BI109">
        <f>MIN(F107:F112)</f>
        <v>0.65945600000000004</v>
      </c>
      <c r="BJ109">
        <f>MAX(F107:F112)</f>
        <v>134.20134400000001</v>
      </c>
    </row>
    <row r="110" spans="1:62">
      <c r="A110" s="4"/>
      <c r="B110" s="4"/>
      <c r="C110" s="4"/>
      <c r="D110" s="4"/>
      <c r="E110" s="4"/>
      <c r="F110" s="4"/>
      <c r="H110">
        <f>AVERAGE(H107:H109)</f>
        <v>57.221120000000006</v>
      </c>
      <c r="AA110" s="4"/>
      <c r="AB110" s="4"/>
      <c r="AC110" s="4"/>
      <c r="AD110" s="4"/>
      <c r="AE110" s="4"/>
      <c r="AQ110" s="2"/>
      <c r="AR110" s="2"/>
    </row>
    <row r="111" spans="1:62">
      <c r="A111" s="4"/>
      <c r="B111" s="4"/>
      <c r="C111" s="4"/>
      <c r="D111" s="4"/>
      <c r="E111" s="4"/>
      <c r="F111" s="4"/>
      <c r="AA111" s="4"/>
      <c r="AB111" s="4"/>
      <c r="AC111" s="4"/>
      <c r="AD111" s="4"/>
      <c r="AE111" s="4"/>
      <c r="AQ111" s="2"/>
      <c r="AR111" s="2"/>
    </row>
    <row r="112" spans="1:62" ht="16">
      <c r="A112" s="4"/>
      <c r="B112" s="1" t="s">
        <v>10</v>
      </c>
      <c r="C112" s="1"/>
      <c r="D112" s="1"/>
      <c r="E112" s="4"/>
      <c r="F112" s="4"/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4"/>
      <c r="B113" s="1" t="s">
        <v>0</v>
      </c>
      <c r="C113" s="1" t="s">
        <v>1</v>
      </c>
      <c r="D113" s="1" t="s">
        <v>2</v>
      </c>
      <c r="E113" s="1" t="s">
        <v>3</v>
      </c>
      <c r="F113" s="1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4"/>
      <c r="B114" s="4">
        <v>303.72249599999998</v>
      </c>
      <c r="C114" s="4">
        <v>50.974719999999998</v>
      </c>
      <c r="D114" s="4">
        <v>36.433920000000001</v>
      </c>
      <c r="E114" s="4">
        <v>28.102656</v>
      </c>
      <c r="F114" s="4">
        <v>46.981119999999997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4"/>
      <c r="B115" s="4"/>
      <c r="C115" s="4"/>
      <c r="D115" s="4"/>
      <c r="E115" s="4"/>
      <c r="F115" s="4"/>
      <c r="AA115" s="4"/>
      <c r="AB115" s="4"/>
      <c r="AC115" s="4"/>
      <c r="AD115" s="4"/>
      <c r="AE115" s="4"/>
      <c r="AQ115" s="2">
        <f>AVERAGEA(B113:B118)</f>
        <v>75.930623999999995</v>
      </c>
      <c r="AR115" s="3" t="e">
        <f>_xlfn.STDEV.S(B113:B118)</f>
        <v>#DIV/0!</v>
      </c>
      <c r="AS115">
        <f>MIN(B113:B118)</f>
        <v>303.72249599999998</v>
      </c>
      <c r="AT115">
        <f>MAX(B113:B118)</f>
        <v>303.72249599999998</v>
      </c>
      <c r="AU115">
        <f>AVERAGEA(C113:C118)</f>
        <v>16.991573333333331</v>
      </c>
      <c r="AV115" t="e">
        <f>_xlfn.STDEV.S(C113:C118)</f>
        <v>#DIV/0!</v>
      </c>
      <c r="AW115">
        <f>MIN(C113:C118)</f>
        <v>50.974719999999998</v>
      </c>
      <c r="AX115">
        <f>MAX(C113:C118)</f>
        <v>50.974719999999998</v>
      </c>
      <c r="AY115">
        <f>AVERAGEA(D113:D118)</f>
        <v>12.144640000000001</v>
      </c>
      <c r="AZ115" t="e">
        <f>_xlfn.STDEV.S(D113:D118)</f>
        <v>#DIV/0!</v>
      </c>
      <c r="BA115">
        <f>MIN(D113:D118)</f>
        <v>36.433920000000001</v>
      </c>
      <c r="BB115">
        <f>MAX(D113:D118)</f>
        <v>36.433920000000001</v>
      </c>
      <c r="BC115">
        <f>AVERAGEA(E113:E118)</f>
        <v>9.3675519999999999</v>
      </c>
      <c r="BD115" t="e">
        <f>_xlfn.STDEV.S(E113:E118)</f>
        <v>#DIV/0!</v>
      </c>
      <c r="BE115">
        <f>MIN(E113:E118)</f>
        <v>28.102656</v>
      </c>
      <c r="BF115">
        <f>MAX(E113:E118)</f>
        <v>28.102656</v>
      </c>
      <c r="BG115">
        <f>AVERAGEA(F113:F118)</f>
        <v>15.660373333333332</v>
      </c>
      <c r="BH115" t="e">
        <f>_xlfn.STDEV.S(F113:F118)</f>
        <v>#DIV/0!</v>
      </c>
      <c r="BI115">
        <f>MIN(F113:F118)</f>
        <v>46.981119999999997</v>
      </c>
      <c r="BJ115">
        <f>MAX(F113:F118)</f>
        <v>46.981119999999997</v>
      </c>
    </row>
    <row r="116" spans="1:62">
      <c r="A116" s="4"/>
      <c r="B116" s="4"/>
      <c r="C116" s="4"/>
      <c r="D116" s="4"/>
      <c r="E116" s="4"/>
      <c r="F116" s="4"/>
      <c r="AA116" s="4"/>
      <c r="AB116" s="4"/>
      <c r="AC116" s="4"/>
      <c r="AD116" s="4"/>
      <c r="AE116" s="4"/>
      <c r="AQ116" s="2"/>
      <c r="AR116" s="2"/>
    </row>
    <row r="117" spans="1:62" ht="16">
      <c r="A117" s="4"/>
      <c r="B117" s="1" t="s">
        <v>11</v>
      </c>
      <c r="C117" s="1"/>
      <c r="D117" s="1"/>
      <c r="E117" s="4"/>
      <c r="F117" s="4"/>
      <c r="AA117" s="4"/>
      <c r="AB117" s="4"/>
      <c r="AC117" s="4"/>
      <c r="AD117" s="4"/>
      <c r="AE117" s="4"/>
      <c r="AQ117" s="2"/>
      <c r="AR117" s="2"/>
    </row>
    <row r="118" spans="1:62" ht="16">
      <c r="A118" s="4"/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H118" s="4" t="s">
        <v>109</v>
      </c>
      <c r="I118" s="1" t="s">
        <v>110</v>
      </c>
      <c r="J118" s="1" t="s">
        <v>111</v>
      </c>
      <c r="K118" s="1" t="s">
        <v>112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4"/>
      <c r="B119" s="4">
        <v>4.0468479999999998</v>
      </c>
      <c r="C119" s="4">
        <v>1.5032319999999999</v>
      </c>
      <c r="D119" s="4">
        <v>1.35168</v>
      </c>
      <c r="E119" s="4">
        <v>0.95027200000000001</v>
      </c>
      <c r="F119" s="4">
        <v>1.122304</v>
      </c>
      <c r="G119">
        <f t="shared" ref="G119:G122" si="23">_xlfn.STDEV.S(B119:F119)</f>
        <v>1.2765741084587297</v>
      </c>
      <c r="H119" s="4">
        <f>MAX(B119:F119)-MIN(B119:F119)</f>
        <v>3.0965759999999998</v>
      </c>
      <c r="I119" s="4">
        <f>$H$123</f>
        <v>12.673023999999998</v>
      </c>
      <c r="J119">
        <f>$H$123*2.114</f>
        <v>26.790772735999994</v>
      </c>
      <c r="K119">
        <v>0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4"/>
      <c r="B120" s="4">
        <v>1.1550720000000001</v>
      </c>
      <c r="C120" s="4">
        <v>0.712704</v>
      </c>
      <c r="D120" s="4">
        <v>1.634304</v>
      </c>
      <c r="E120" s="4">
        <v>11.20256</v>
      </c>
      <c r="F120" s="4">
        <v>1.1100159999999999</v>
      </c>
      <c r="G120">
        <f t="shared" si="23"/>
        <v>4.5061598139492567</v>
      </c>
      <c r="H120" s="4">
        <f t="shared" ref="H120:H122" si="24">MAX(B120:F120)-MIN(B120:F120)</f>
        <v>10.489856</v>
      </c>
      <c r="I120" s="4">
        <f t="shared" ref="I120:I122" si="25">$H$123</f>
        <v>12.673023999999998</v>
      </c>
      <c r="J120">
        <f t="shared" ref="J120:J122" si="26">$H$123*2.114</f>
        <v>26.790772735999994</v>
      </c>
      <c r="K120">
        <v>0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4"/>
      <c r="B121" s="4">
        <v>1.7244159999999999</v>
      </c>
      <c r="C121" s="4">
        <v>1.5933440000000001</v>
      </c>
      <c r="D121" s="4">
        <v>2.02752</v>
      </c>
      <c r="E121" s="4">
        <v>0.55296000000000001</v>
      </c>
      <c r="F121" s="4">
        <v>1.8882559999999999</v>
      </c>
      <c r="G121">
        <f t="shared" si="23"/>
        <v>0.58492830443670618</v>
      </c>
      <c r="H121" s="4">
        <f t="shared" si="24"/>
        <v>1.4745599999999999</v>
      </c>
      <c r="I121" s="4">
        <f t="shared" si="25"/>
        <v>12.673023999999998</v>
      </c>
      <c r="J121">
        <f t="shared" si="26"/>
        <v>26.790772735999994</v>
      </c>
      <c r="K121">
        <v>0</v>
      </c>
      <c r="AA121" s="4"/>
      <c r="AB121" s="4"/>
      <c r="AC121" s="4"/>
      <c r="AD121" s="4"/>
      <c r="AE121" s="4"/>
      <c r="AQ121" s="2">
        <f>AVERAGEA(B119:B124)</f>
        <v>2.2077439999999999</v>
      </c>
      <c r="AR121" s="2">
        <f>_xlfn.STDEV.S(B119:B122)</f>
        <v>1.2670043215922089</v>
      </c>
      <c r="AS121">
        <f>MIN(B119:B124)</f>
        <v>1.1550720000000001</v>
      </c>
      <c r="AT121">
        <f>MAX(B119:B124)</f>
        <v>4.0468479999999998</v>
      </c>
      <c r="AU121">
        <f>AVERAGEA(C119:C124)</f>
        <v>1.1284480000000001</v>
      </c>
      <c r="AV121">
        <f>_xlfn.STDEV.S(C119:C124)</f>
        <v>0.48619479741628874</v>
      </c>
      <c r="AW121">
        <f>MIN(C119:C124)</f>
        <v>0.70451200000000003</v>
      </c>
      <c r="AX121">
        <f>MAX(C119:C124)</f>
        <v>1.5933440000000001</v>
      </c>
      <c r="AY121">
        <f>AVERAGEA(D119:D124)</f>
        <v>1.6896</v>
      </c>
      <c r="AZ121">
        <f>_xlfn.STDEV.S(D119:D124)</f>
        <v>0.27958013045279162</v>
      </c>
      <c r="BA121">
        <f>MIN(D119:D124)</f>
        <v>1.35168</v>
      </c>
      <c r="BB121">
        <f>MAX(D119:D124)</f>
        <v>2.02752</v>
      </c>
      <c r="BC121">
        <f>AVERAGEA(E119:E124)</f>
        <v>3.349504</v>
      </c>
      <c r="BD121">
        <f>_xlfn.STDEV.S(E119:E124)</f>
        <v>5.2379575558702909</v>
      </c>
      <c r="BE121">
        <f>MIN(E119:E124)</f>
        <v>0.55296000000000001</v>
      </c>
      <c r="BF121">
        <f>MAX(E119:E124)</f>
        <v>11.20256</v>
      </c>
      <c r="BG121">
        <f>AVERAGEA(F119:F124)</f>
        <v>10.110975999999999</v>
      </c>
      <c r="BH121">
        <f>_xlfn.STDEV.S(F119:F124)</f>
        <v>17.478692045034794</v>
      </c>
      <c r="BI121">
        <f>MIN(F119:F124)</f>
        <v>1.1100159999999999</v>
      </c>
      <c r="BJ121">
        <f>MAX(F119:F124)</f>
        <v>36.323327999999997</v>
      </c>
    </row>
    <row r="122" spans="1:62">
      <c r="A122" s="4"/>
      <c r="B122" s="4">
        <v>1.9046400000000001</v>
      </c>
      <c r="C122" s="4">
        <v>0.70451200000000003</v>
      </c>
      <c r="D122" s="4">
        <v>1.744896</v>
      </c>
      <c r="E122" s="4">
        <v>0.69222399999999995</v>
      </c>
      <c r="F122" s="4">
        <v>36.323327999999997</v>
      </c>
      <c r="G122">
        <f t="shared" si="23"/>
        <v>15.690309294022216</v>
      </c>
      <c r="H122" s="4">
        <f t="shared" si="24"/>
        <v>35.631103999999993</v>
      </c>
      <c r="I122" s="4">
        <f t="shared" si="25"/>
        <v>12.673023999999998</v>
      </c>
      <c r="J122">
        <f t="shared" si="26"/>
        <v>26.790772735999994</v>
      </c>
      <c r="K122">
        <v>0</v>
      </c>
      <c r="AA122" s="4"/>
      <c r="AB122" s="4"/>
      <c r="AC122" s="4"/>
      <c r="AD122" s="4"/>
      <c r="AE122" s="4"/>
      <c r="AQ122" s="2"/>
      <c r="AR122" s="2"/>
    </row>
    <row r="123" spans="1:62">
      <c r="A123" s="4"/>
      <c r="B123" s="4"/>
      <c r="C123" s="4"/>
      <c r="D123" s="4"/>
      <c r="E123" s="4"/>
      <c r="F123" s="4"/>
      <c r="H123" s="4">
        <f>AVERAGE(H119:H122)</f>
        <v>12.673023999999998</v>
      </c>
      <c r="AA123" s="4"/>
      <c r="AB123" s="4"/>
      <c r="AC123" s="4"/>
      <c r="AD123" s="4"/>
      <c r="AE123" s="4"/>
      <c r="AQ123" s="2"/>
      <c r="AR123" s="2"/>
    </row>
    <row r="124" spans="1:62" ht="16">
      <c r="A124" s="4"/>
      <c r="B124" s="4"/>
      <c r="C124" s="4"/>
      <c r="D124" s="4"/>
      <c r="E124" s="4"/>
      <c r="F124" s="4"/>
      <c r="AA124" s="1"/>
      <c r="AB124" s="1"/>
      <c r="AC124" s="1"/>
      <c r="AD124" s="4"/>
      <c r="AE124" s="4"/>
      <c r="AQ124" s="2"/>
      <c r="AR124" s="2"/>
    </row>
    <row r="125" spans="1:62" ht="16">
      <c r="A125" s="4"/>
      <c r="B125" s="4"/>
      <c r="C125" s="4"/>
      <c r="D125" s="4"/>
      <c r="E125" s="4"/>
      <c r="F125" s="4"/>
      <c r="AA125" s="1"/>
      <c r="AB125" s="1"/>
      <c r="AC125" s="1"/>
      <c r="AD125" s="1"/>
      <c r="AE125" s="1"/>
      <c r="AQ125" s="2"/>
      <c r="AR125" s="2"/>
    </row>
    <row r="126" spans="1:62" ht="16">
      <c r="A126" s="4"/>
      <c r="B126" s="1" t="s">
        <v>12</v>
      </c>
      <c r="C126" s="1"/>
      <c r="D126" s="1"/>
      <c r="E126" s="4"/>
      <c r="F126" s="4"/>
      <c r="AA126" s="4"/>
      <c r="AB126" s="4"/>
      <c r="AC126" s="4"/>
      <c r="AD126" s="4"/>
      <c r="AE126" s="4"/>
      <c r="AQ126" s="2"/>
      <c r="AR126" s="2"/>
    </row>
    <row r="127" spans="1:62" ht="16">
      <c r="A127" s="4"/>
      <c r="B127" s="1" t="s">
        <v>0</v>
      </c>
      <c r="C127" s="1" t="s">
        <v>1</v>
      </c>
      <c r="D127" s="1" t="s">
        <v>2</v>
      </c>
      <c r="E127" s="1" t="s">
        <v>3</v>
      </c>
      <c r="F127" s="1" t="s">
        <v>4</v>
      </c>
      <c r="H127" s="4" t="s">
        <v>109</v>
      </c>
      <c r="I127" s="1" t="s">
        <v>110</v>
      </c>
      <c r="J127" s="1" t="s">
        <v>111</v>
      </c>
      <c r="K127" s="1" t="s">
        <v>112</v>
      </c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4"/>
      <c r="B128" s="18">
        <v>831.44294400000001</v>
      </c>
      <c r="C128" s="18">
        <v>493.66630400000003</v>
      </c>
      <c r="D128" s="18">
        <v>1492.9715200000001</v>
      </c>
      <c r="E128" s="18">
        <v>806.33036800000002</v>
      </c>
      <c r="F128" s="18">
        <v>3088.1546239999998</v>
      </c>
      <c r="G128" s="17">
        <f t="shared" ref="G128:G130" si="27">_xlfn.STDEV.S(B128:F128)</f>
        <v>1041.5286333066219</v>
      </c>
      <c r="H128" s="4">
        <f>MAX(B128:F128)-MIN(B128:F128)</f>
        <v>2594.4883199999999</v>
      </c>
      <c r="I128" s="4">
        <f>$H$131</f>
        <v>1282.74432</v>
      </c>
      <c r="J128">
        <f>$H$131*2.114</f>
        <v>2711.7214924800001</v>
      </c>
      <c r="K128">
        <v>0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4"/>
      <c r="B129" s="4">
        <v>226.902016</v>
      </c>
      <c r="C129" s="4">
        <v>2.5354239999999999</v>
      </c>
      <c r="D129" s="4">
        <v>296.48486400000002</v>
      </c>
      <c r="E129" s="4">
        <v>127.430656</v>
      </c>
      <c r="F129" s="4">
        <v>626.83136000000002</v>
      </c>
      <c r="G129">
        <f t="shared" si="27"/>
        <v>234.93402007483397</v>
      </c>
      <c r="H129" s="4">
        <f t="shared" ref="H129:H130" si="28">MAX(B129:F129)-MIN(B129:F129)</f>
        <v>624.29593599999998</v>
      </c>
      <c r="I129" s="4">
        <f t="shared" ref="I129:I130" si="29">$H$131</f>
        <v>1282.74432</v>
      </c>
      <c r="J129">
        <f t="shared" ref="J129:J130" si="30">$H$131*2.114</f>
        <v>2711.7214924800001</v>
      </c>
      <c r="K129">
        <v>0</v>
      </c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4"/>
      <c r="B130" s="4">
        <v>1.2124159999999999</v>
      </c>
      <c r="C130" s="4">
        <v>0.93388800000000005</v>
      </c>
      <c r="D130" s="4">
        <v>1.6138239999999999</v>
      </c>
      <c r="E130" s="4">
        <v>3.3710079999999998</v>
      </c>
      <c r="F130" s="4">
        <v>630.38259200000005</v>
      </c>
      <c r="G130">
        <f t="shared" si="27"/>
        <v>281.1199796533233</v>
      </c>
      <c r="H130" s="4">
        <f t="shared" si="28"/>
        <v>629.44870400000002</v>
      </c>
      <c r="I130" s="4">
        <f t="shared" si="29"/>
        <v>1282.74432</v>
      </c>
      <c r="J130">
        <f t="shared" si="30"/>
        <v>2711.7214924800001</v>
      </c>
      <c r="K130">
        <v>0</v>
      </c>
      <c r="AA130" s="4"/>
      <c r="AB130" s="4"/>
      <c r="AC130" s="4"/>
      <c r="AD130" s="4"/>
      <c r="AE130" s="4"/>
      <c r="AQ130" s="2">
        <f>AVERAGEA(B128:B133)</f>
        <v>353.18579199999999</v>
      </c>
      <c r="AR130" s="2">
        <f>_xlfn.STDEV.S(B128:B131)</f>
        <v>429.28006763231315</v>
      </c>
      <c r="AS130">
        <f>MIN(B128:B133)</f>
        <v>1.2124159999999999</v>
      </c>
      <c r="AT130">
        <f>MAX(B128:B133)</f>
        <v>831.44294400000001</v>
      </c>
      <c r="AU130">
        <f>AVERAGEA(C128:C133)</f>
        <v>165.711872</v>
      </c>
      <c r="AV130">
        <f>_xlfn.STDEV.S(C128:C133)</f>
        <v>284.01799825138158</v>
      </c>
      <c r="AW130">
        <f>MIN(C128:C133)</f>
        <v>0.93388800000000005</v>
      </c>
      <c r="AX130">
        <f>MAX(C128:C133)</f>
        <v>493.66630400000003</v>
      </c>
      <c r="AY130">
        <f>AVERAGEA(D128:D133)</f>
        <v>597.0234026666667</v>
      </c>
      <c r="AZ130">
        <f>_xlfn.STDEV.S(D128:D133)</f>
        <v>789.79712855424384</v>
      </c>
      <c r="BA130">
        <f>MIN(D128:D133)</f>
        <v>1.6138239999999999</v>
      </c>
      <c r="BB130">
        <f>MAX(D128:D133)</f>
        <v>1492.9715200000001</v>
      </c>
      <c r="BC130">
        <f>AVERAGEA(E128:E133)</f>
        <v>312.37734399999999</v>
      </c>
      <c r="BD130">
        <f>_xlfn.STDEV.S(E128:E133)</f>
        <v>432.24980220299631</v>
      </c>
      <c r="BE130">
        <f>MIN(E128:E133)</f>
        <v>3.3710079999999998</v>
      </c>
      <c r="BF130">
        <f>MAX(E128:E133)</f>
        <v>806.33036800000002</v>
      </c>
      <c r="BG130">
        <f>AVERAGEA(F128:F133)</f>
        <v>1448.4561919999999</v>
      </c>
      <c r="BH130">
        <f>_xlfn.STDEV.S(F128:F133)</f>
        <v>1420.0216067861866</v>
      </c>
      <c r="BI130">
        <f>MIN(F128:F133)</f>
        <v>626.83136000000002</v>
      </c>
      <c r="BJ130">
        <f>MAX(F128:F133)</f>
        <v>3088.1546239999998</v>
      </c>
    </row>
    <row r="131" spans="1:62">
      <c r="A131" s="4"/>
      <c r="B131" s="4"/>
      <c r="C131" s="4"/>
      <c r="D131" s="4"/>
      <c r="E131" s="4"/>
      <c r="F131" s="4"/>
      <c r="H131">
        <f>AVERAGE(H128:H130)</f>
        <v>1282.74432</v>
      </c>
      <c r="AA131" s="4"/>
      <c r="AB131" s="4"/>
      <c r="AC131" s="4"/>
      <c r="AD131" s="4"/>
      <c r="AE131" s="4"/>
      <c r="AQ131" s="2"/>
      <c r="AR131" s="2"/>
    </row>
    <row r="132" spans="1:62">
      <c r="A132" s="4"/>
      <c r="B132" s="4"/>
      <c r="C132" s="4"/>
      <c r="D132" s="4"/>
      <c r="E132" s="4"/>
      <c r="F132" s="4"/>
      <c r="AA132" s="4"/>
      <c r="AB132" s="4"/>
      <c r="AC132" s="4"/>
      <c r="AD132" s="4"/>
      <c r="AE132" s="4"/>
      <c r="AQ132" s="2"/>
      <c r="AR132" s="2"/>
    </row>
    <row r="133" spans="1:62" ht="16">
      <c r="A133" s="4"/>
      <c r="B133" s="4"/>
      <c r="C133" s="4"/>
      <c r="D133" s="4"/>
      <c r="E133" s="4"/>
      <c r="F133" s="4"/>
      <c r="AA133" s="1"/>
      <c r="AB133" s="1"/>
      <c r="AC133" s="1"/>
      <c r="AD133" s="4"/>
      <c r="AE133" s="4"/>
      <c r="AQ133" s="2"/>
      <c r="AR133" s="2"/>
    </row>
    <row r="134" spans="1:62" ht="16">
      <c r="A134" s="4"/>
      <c r="B134" s="1" t="s">
        <v>13</v>
      </c>
      <c r="C134" s="1"/>
      <c r="D134" s="1"/>
      <c r="E134" s="4"/>
      <c r="F134" s="4"/>
      <c r="AA134" s="1"/>
      <c r="AB134" s="1"/>
      <c r="AC134" s="1"/>
      <c r="AD134" s="1"/>
      <c r="AE134" s="1"/>
      <c r="AQ134" s="2"/>
      <c r="AR134" s="2"/>
    </row>
    <row r="135" spans="1:62" ht="16">
      <c r="A135" s="4"/>
      <c r="B135" s="1" t="s">
        <v>0</v>
      </c>
      <c r="C135" s="1" t="s">
        <v>1</v>
      </c>
      <c r="D135" s="1" t="s">
        <v>2</v>
      </c>
      <c r="E135" s="1" t="s">
        <v>3</v>
      </c>
      <c r="F135" s="1" t="s">
        <v>4</v>
      </c>
      <c r="H135" s="4" t="s">
        <v>109</v>
      </c>
      <c r="I135" s="1" t="s">
        <v>110</v>
      </c>
      <c r="J135" s="1" t="s">
        <v>111</v>
      </c>
      <c r="K135" s="1" t="s">
        <v>112</v>
      </c>
      <c r="AA135" s="19"/>
      <c r="AB135" s="19"/>
      <c r="AC135" s="19"/>
      <c r="AD135" s="19"/>
      <c r="AE135" s="19"/>
      <c r="AQ135" s="2" t="s">
        <v>17</v>
      </c>
      <c r="AR135" s="2"/>
    </row>
    <row r="136" spans="1:62" ht="16">
      <c r="A136" s="4"/>
      <c r="B136" s="4">
        <v>1.3557760000000001</v>
      </c>
      <c r="C136" s="4">
        <v>0.88883199999999996</v>
      </c>
      <c r="D136" s="4">
        <v>1.5032319999999999</v>
      </c>
      <c r="E136" s="4">
        <v>0.95846399999999998</v>
      </c>
      <c r="F136" s="4">
        <v>150.36416</v>
      </c>
      <c r="H136" s="4">
        <f>MAX(B136:F136)-MIN(B136:F136)</f>
        <v>149.47532799999999</v>
      </c>
      <c r="I136" s="4">
        <f>$H$138</f>
        <v>375.99846400000001</v>
      </c>
      <c r="J136">
        <f>$H$138*2.114</f>
        <v>794.86075289600001</v>
      </c>
      <c r="K136">
        <v>0</v>
      </c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4"/>
      <c r="B137" s="4">
        <v>708.57932800000003</v>
      </c>
      <c r="C137" s="4">
        <v>106.057728</v>
      </c>
      <c r="D137" s="4">
        <v>297.99219199999999</v>
      </c>
      <c r="E137" s="4">
        <v>137.44537600000001</v>
      </c>
      <c r="F137" s="4">
        <v>607.43679999999995</v>
      </c>
      <c r="H137" s="4">
        <f>MAX(B137:F137)-MIN(B137:F137)</f>
        <v>602.52160000000003</v>
      </c>
      <c r="I137" s="4">
        <f>$H$138</f>
        <v>375.99846400000001</v>
      </c>
      <c r="J137">
        <f>$H$138*2.114</f>
        <v>794.86075289600001</v>
      </c>
      <c r="K137">
        <v>0</v>
      </c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4"/>
      <c r="B138" s="4"/>
      <c r="C138" s="4"/>
      <c r="D138" s="4"/>
      <c r="E138" s="4"/>
      <c r="F138" s="4"/>
      <c r="H138">
        <f>AVERAGE(H136:H137)</f>
        <v>375.99846400000001</v>
      </c>
      <c r="AQ138" s="2">
        <f>AVERAGEA(B136:B141)</f>
        <v>354.96755200000001</v>
      </c>
      <c r="AR138" s="2">
        <f>_xlfn.STDEV.S(B136:B139)</f>
        <v>500.082569434037</v>
      </c>
      <c r="AS138">
        <f>MIN(B136:B141)</f>
        <v>1.3557760000000001</v>
      </c>
      <c r="AT138">
        <f>MAX(B136:B141)</f>
        <v>708.57932800000003</v>
      </c>
      <c r="AU138">
        <f>AVERAGEA(C136:C141)</f>
        <v>53.473279999999995</v>
      </c>
      <c r="AV138">
        <f>_xlfn.STDEV.S(C136:C141)</f>
        <v>74.365639531502765</v>
      </c>
      <c r="AW138">
        <f>MIN(C136:C141)</f>
        <v>0.88883199999999996</v>
      </c>
      <c r="AX138">
        <f>MAX(C136:C141)</f>
        <v>106.057728</v>
      </c>
      <c r="AY138">
        <f>AVERAGEA(D136:D141)</f>
        <v>149.74771200000001</v>
      </c>
      <c r="AZ138">
        <f>_xlfn.STDEV.S(D136:D141)</f>
        <v>209.64935416294702</v>
      </c>
      <c r="BA138">
        <f>MIN(D136:D141)</f>
        <v>1.5032319999999999</v>
      </c>
      <c r="BB138">
        <f>MAX(D136:D141)</f>
        <v>297.99219199999999</v>
      </c>
      <c r="BC138">
        <f>AVERAGEA(E136:E141)</f>
        <v>69.201920000000001</v>
      </c>
      <c r="BD138">
        <f>_xlfn.STDEV.S(E136:E141)</f>
        <v>96.510821018411576</v>
      </c>
      <c r="BE138">
        <f>MIN(E136:E141)</f>
        <v>0.95846399999999998</v>
      </c>
      <c r="BF138">
        <f>MAX(E136:E141)</f>
        <v>137.44537600000001</v>
      </c>
      <c r="BG138">
        <f>AVERAGEA(F136:F141)</f>
        <v>378.90047999999996</v>
      </c>
      <c r="BH138">
        <f>_xlfn.STDEV.S(F136:F141)</f>
        <v>323.19916323883763</v>
      </c>
      <c r="BI138">
        <f>MIN(F136:F141)</f>
        <v>150.36416</v>
      </c>
      <c r="BJ138">
        <f>MAX(F136:F141)</f>
        <v>607.43679999999995</v>
      </c>
    </row>
    <row r="139" spans="1:62">
      <c r="A139" s="4"/>
      <c r="B139" s="4"/>
      <c r="C139" s="4"/>
      <c r="D139" s="4"/>
      <c r="E139" s="4"/>
      <c r="F139" s="4"/>
      <c r="AQ139" s="2"/>
      <c r="AR139" s="2"/>
    </row>
    <row r="140" spans="1:62">
      <c r="A140" s="4"/>
      <c r="B140" s="4"/>
      <c r="C140" s="4"/>
      <c r="D140" s="4"/>
      <c r="E140" s="4"/>
      <c r="F140" s="4"/>
      <c r="AQ140" s="2"/>
      <c r="AR140" s="2"/>
    </row>
    <row r="141" spans="1:62">
      <c r="A141" s="4"/>
      <c r="B141" s="4"/>
      <c r="C141" s="4"/>
      <c r="D141" s="4"/>
      <c r="E141" s="4"/>
      <c r="F141" s="4"/>
      <c r="AQ141" s="2"/>
      <c r="AR141" s="2"/>
    </row>
    <row r="142" spans="1:62" ht="16">
      <c r="A142" s="4"/>
      <c r="B142" s="1" t="s">
        <v>14</v>
      </c>
      <c r="C142" s="1"/>
      <c r="D142" s="1"/>
      <c r="E142" s="4"/>
      <c r="F142" s="4"/>
      <c r="AQ142" s="2"/>
      <c r="AR142" s="2"/>
    </row>
    <row r="143" spans="1:62" ht="16">
      <c r="A143" s="4"/>
      <c r="B143" s="1" t="s">
        <v>0</v>
      </c>
      <c r="C143" s="1" t="s">
        <v>1</v>
      </c>
      <c r="D143" s="1" t="s">
        <v>2</v>
      </c>
      <c r="E143" s="1" t="s">
        <v>3</v>
      </c>
      <c r="F143" s="1" t="s">
        <v>4</v>
      </c>
      <c r="H143" s="4" t="s">
        <v>109</v>
      </c>
      <c r="I143" s="1" t="s">
        <v>110</v>
      </c>
      <c r="J143" s="1" t="s">
        <v>111</v>
      </c>
      <c r="K143" s="1" t="s">
        <v>112</v>
      </c>
      <c r="AQ143" s="2" t="s">
        <v>17</v>
      </c>
      <c r="AR143" s="2"/>
    </row>
    <row r="144" spans="1:62" ht="16">
      <c r="A144" s="4"/>
      <c r="B144" s="4">
        <v>112.820224</v>
      </c>
      <c r="C144" s="4">
        <v>29.462527999999999</v>
      </c>
      <c r="D144" s="4">
        <v>45.322240000000001</v>
      </c>
      <c r="E144" s="4">
        <v>26.722304000000001</v>
      </c>
      <c r="F144" s="4">
        <v>100.052992</v>
      </c>
      <c r="H144" s="4">
        <f>MAX(B144:F144)-MIN(B144:F144)</f>
        <v>86.097919999999988</v>
      </c>
      <c r="I144" s="4">
        <f>$H$146</f>
        <v>44.23884799999999</v>
      </c>
      <c r="J144">
        <f>$H$146*2.114</f>
        <v>93.520924671999978</v>
      </c>
      <c r="K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4"/>
      <c r="B145" s="4">
        <v>0.831488</v>
      </c>
      <c r="C145" s="4">
        <v>2.412544</v>
      </c>
      <c r="D145" s="4">
        <v>2.4002560000000002</v>
      </c>
      <c r="E145" s="4">
        <v>3.2112639999999999</v>
      </c>
      <c r="F145" s="4">
        <v>1.10592</v>
      </c>
      <c r="H145" s="4">
        <f>MAX(B145:F145)-MIN(B145:F145)</f>
        <v>2.3797759999999997</v>
      </c>
      <c r="I145" s="4">
        <f>$H$146</f>
        <v>44.23884799999999</v>
      </c>
      <c r="J145">
        <f>$H$146*2.114</f>
        <v>93.520924671999978</v>
      </c>
      <c r="K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H146">
        <f>AVERAGE(H144:H145)</f>
        <v>44.23884799999999</v>
      </c>
      <c r="AQ146" s="2">
        <f>AVERAGEA(B144:B149)</f>
        <v>56.825855999999995</v>
      </c>
      <c r="AR146" s="2">
        <f>_xlfn.STDEV.S(B144:B147)</f>
        <v>79.187994642110056</v>
      </c>
      <c r="AS146">
        <f>MIN(B144:B149)</f>
        <v>0.831488</v>
      </c>
      <c r="AT146">
        <f>MAX(B144:B149)</f>
        <v>112.820224</v>
      </c>
      <c r="AU146">
        <f>AVERAGEA(C144:C149)</f>
        <v>15.937536</v>
      </c>
      <c r="AV146">
        <f>_xlfn.STDEV.S(C144:C149)</f>
        <v>19.127227117387609</v>
      </c>
      <c r="AW146">
        <f>MIN(C144:C149)</f>
        <v>2.412544</v>
      </c>
      <c r="AX146">
        <f>MAX(C144:C149)</f>
        <v>29.462527999999999</v>
      </c>
      <c r="AY146">
        <f>AVERAGEA(D144:D149)</f>
        <v>23.861248</v>
      </c>
      <c r="AZ146">
        <f>_xlfn.STDEV.S(D144:D149)</f>
        <v>30.350425948380497</v>
      </c>
      <c r="BA146">
        <f>MIN(D144:D149)</f>
        <v>2.4002560000000002</v>
      </c>
      <c r="BB146">
        <f>MAX(D144:D149)</f>
        <v>45.322240000000001</v>
      </c>
      <c r="BC146">
        <f>AVERAGEA(E144:E149)</f>
        <v>14.966784000000001</v>
      </c>
      <c r="BD146">
        <f>_xlfn.STDEV.S(E144:E149)</f>
        <v>16.624815816748168</v>
      </c>
      <c r="BE146">
        <f>MIN(E144:E149)</f>
        <v>3.2112639999999999</v>
      </c>
      <c r="BF146">
        <f>MAX(E144:E149)</f>
        <v>26.722304000000001</v>
      </c>
      <c r="BG146">
        <f>AVERAGEA(F144:F149)</f>
        <v>50.579456</v>
      </c>
      <c r="BH146">
        <f>_xlfn.STDEV.S(F144:F149)</f>
        <v>69.966145589753566</v>
      </c>
      <c r="BI146">
        <f>MIN(F144:F149)</f>
        <v>1.10592</v>
      </c>
      <c r="BJ146">
        <f>MAX(F144:F149)</f>
        <v>100.052992</v>
      </c>
    </row>
    <row r="147" spans="1:62">
      <c r="AQ147" s="2"/>
      <c r="AR147" s="2"/>
    </row>
    <row r="148" spans="1:62">
      <c r="AQ148" s="2"/>
      <c r="AR148" s="2"/>
    </row>
    <row r="149" spans="1:62">
      <c r="AQ149" s="2"/>
      <c r="AR149" s="2"/>
    </row>
    <row r="150" spans="1:62"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AQ156" s="2"/>
      <c r="AR156" s="2"/>
    </row>
    <row r="157" spans="1:62">
      <c r="AQ157" s="2"/>
      <c r="AR157" s="2"/>
    </row>
    <row r="158" spans="1:62">
      <c r="AQ158" s="2"/>
      <c r="AR158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2017-02-22T22:48:45Z</dcterms:modified>
</cp:coreProperties>
</file>