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sciebo/WandO/old/NEW/"/>
    </mc:Choice>
  </mc:AlternateContent>
  <xr:revisionPtr revIDLastSave="0" documentId="13_ncr:1_{40702AE3-0686-6346-9CD4-67ABAEB88268}" xr6:coauthVersionLast="47" xr6:coauthVersionMax="47" xr10:uidLastSave="{00000000-0000-0000-0000-000000000000}"/>
  <bookViews>
    <workbookView xWindow="40960" yWindow="740" windowWidth="38400" windowHeight="20540" tabRatio="500" xr2:uid="{00000000-000D-0000-FFFF-FFFF00000000}"/>
  </bookViews>
  <sheets>
    <sheet name="Sheet1" sheetId="1" r:id="rId1"/>
    <sheet name="Sheet2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13" i="1" l="1"/>
  <c r="AI26" i="1"/>
  <c r="R22" i="1"/>
  <c r="AA12" i="1"/>
  <c r="Z12" i="1"/>
  <c r="Y12" i="1"/>
  <c r="X12" i="1"/>
  <c r="AA14" i="1"/>
  <c r="Z14" i="1"/>
  <c r="Y14" i="1"/>
  <c r="X14" i="1"/>
  <c r="X13" i="1"/>
  <c r="Y121" i="1"/>
  <c r="X121" i="1"/>
  <c r="AA43" i="1"/>
  <c r="Y43" i="1"/>
  <c r="X43" i="1"/>
  <c r="AA32" i="1"/>
  <c r="Z32" i="1"/>
  <c r="Y32" i="1"/>
  <c r="X32" i="1"/>
  <c r="AB103" i="1"/>
  <c r="Y103" i="1"/>
  <c r="X103" i="1"/>
  <c r="X41" i="1"/>
</calcChain>
</file>

<file path=xl/sharedStrings.xml><?xml version="1.0" encoding="utf-8"?>
<sst xmlns="http://schemas.openxmlformats.org/spreadsheetml/2006/main" count="1407" uniqueCount="827">
  <si>
    <t>Dataset</t>
  </si>
  <si>
    <t>Authors</t>
  </si>
  <si>
    <t>Link</t>
  </si>
  <si>
    <t>Year</t>
  </si>
  <si>
    <t>Notes</t>
  </si>
  <si>
    <t>Voice</t>
  </si>
  <si>
    <t>Image</t>
  </si>
  <si>
    <t>Video</t>
  </si>
  <si>
    <t>Other modalities(optional)</t>
  </si>
  <si>
    <t>Samples</t>
  </si>
  <si>
    <t>Setting</t>
  </si>
  <si>
    <t>Setting type</t>
  </si>
  <si>
    <t>Posed</t>
  </si>
  <si>
    <t>Prof. Actors</t>
  </si>
  <si>
    <t>Interaction</t>
  </si>
  <si>
    <t>N of participants</t>
  </si>
  <si>
    <t>N-female</t>
  </si>
  <si>
    <t>N-male</t>
  </si>
  <si>
    <t>P-detailed age info</t>
  </si>
  <si>
    <t>Age range</t>
  </si>
  <si>
    <t>Age mean</t>
  </si>
  <si>
    <t>Age median</t>
  </si>
  <si>
    <t>Ethnicity</t>
  </si>
  <si>
    <t>White</t>
  </si>
  <si>
    <t>Asian</t>
  </si>
  <si>
    <t>Black</t>
  </si>
  <si>
    <t>Latinx/Hispanic</t>
  </si>
  <si>
    <t>Other</t>
  </si>
  <si>
    <t>Language</t>
  </si>
  <si>
    <t>Rater</t>
  </si>
  <si>
    <t>Total raters</t>
  </si>
  <si>
    <t>RpI</t>
  </si>
  <si>
    <t>N-ER-female</t>
  </si>
  <si>
    <t>N-ER-male</t>
  </si>
  <si>
    <t>R-detailed age info</t>
  </si>
  <si>
    <t>ER-age range</t>
  </si>
  <si>
    <t>ER-age mean</t>
  </si>
  <si>
    <t>ER-age median</t>
  </si>
  <si>
    <t>ER-White</t>
  </si>
  <si>
    <t>ER-Asian</t>
  </si>
  <si>
    <t>ER-Black</t>
  </si>
  <si>
    <t>ER-Latinx/Hispanic</t>
  </si>
  <si>
    <t>Affect Labeling mode</t>
  </si>
  <si>
    <t>Emotion labels</t>
  </si>
  <si>
    <t>EL mode</t>
  </si>
  <si>
    <t>Emo-DB</t>
  </si>
  <si>
    <t>Felix Burkhardt, Astrid Paeschke, Miriam Rolfes, Walter Sendlmeier und Benjamin Weiss</t>
  </si>
  <si>
    <t xml:space="preserve">https://www.kw.tu-berlin.de/fileadmin/a01311100/A_Database_of_German_Emotional_Speech_-_Burkhardt_01.pdf </t>
  </si>
  <si>
    <t>lab</t>
  </si>
  <si>
    <t>posing</t>
  </si>
  <si>
    <t>emotions</t>
  </si>
  <si>
    <t>German(100%)</t>
  </si>
  <si>
    <t>Indo-European</t>
  </si>
  <si>
    <t>german</t>
  </si>
  <si>
    <t>neutral, anger, fear, joy, sadness, disgust, boredom</t>
  </si>
  <si>
    <t>CK+</t>
  </si>
  <si>
    <t xml:space="preserve">Patrick Lucey, Jeffrey F. Cohn, Takeo Kanade, Jason Saragih, Zara Ambadar </t>
  </si>
  <si>
    <t>https://www.researchgate.net/publication/224165246_The_Extended_Cohn-Kanade_Dataset_CK_A_complete_dataset_for_action_unit_and_emotion-specified_expression</t>
  </si>
  <si>
    <t>Instructed in terms of FAUs? Non-posed smiles were collected as well; the gender and ethnicity distribution not clear after the exclusion of some sequences; compared to a manual of stereotypical expressions; raters are authors</t>
  </si>
  <si>
    <t>emotion/AUs</t>
  </si>
  <si>
    <t>18-50</t>
  </si>
  <si>
    <t>Euro-American(81%),  Afro-American(13%), Other(6%)</t>
  </si>
  <si>
    <t>external</t>
  </si>
  <si>
    <t>anger, contempt, disgust, fear, happy, sadness, surprise</t>
  </si>
  <si>
    <t>IEMOCAP</t>
  </si>
  <si>
    <t>C. Busso, M. Bulut, C.C. Lee, A. Kazemzadeh, E. Mower, S. Kim, J.N. Chang, S. Lee, and S.S. Narayanan</t>
  </si>
  <si>
    <t xml:space="preserve">https://sail.usc.edu/iemocap/iemocap_publication.htm </t>
  </si>
  <si>
    <t xml:space="preserve">acted and posed setting type; </t>
  </si>
  <si>
    <t>Gestures, text transcription</t>
  </si>
  <si>
    <t>mix</t>
  </si>
  <si>
    <t>english</t>
  </si>
  <si>
    <t>external, self</t>
  </si>
  <si>
    <t>SAM</t>
  </si>
  <si>
    <t>anger, happiness, sadness, frustration, neutral, excited, surprise, disgust, fear</t>
  </si>
  <si>
    <t>JAFFE</t>
  </si>
  <si>
    <t>Michael J. Lyons, Miyuki Kamachi, Jiro Gyoba</t>
  </si>
  <si>
    <t xml:space="preserve">https://zenodo.org/record/3451524 </t>
  </si>
  <si>
    <t>Japan(100%)</t>
  </si>
  <si>
    <t>neutral, anger, fear, happiness, sadness, surprise, disgust</t>
  </si>
  <si>
    <t>5 level likert scale</t>
  </si>
  <si>
    <t>DEAP</t>
  </si>
  <si>
    <t>S. Koelstra, C. Muehl, M. Soleymani, J.-S. Lee, A. Yazdani, T. Ebrahimi, T. Pun, A. Nijholt, I. Patras</t>
  </si>
  <si>
    <t xml:space="preserve">https://www.researchgate.net/publication/232651717_DEAP_A_Database_for_Emotion_Analysis_Using_Physiological_Signals </t>
  </si>
  <si>
    <t>video only from 22 participants;</t>
  </si>
  <si>
    <t>EEG</t>
  </si>
  <si>
    <t>induced</t>
  </si>
  <si>
    <t>SAVEE</t>
  </si>
  <si>
    <t>Philip Jackson and Sanaul Haq</t>
  </si>
  <si>
    <t xml:space="preserve">http://kahlan.eps.surrey.ac.uk/savee/ </t>
  </si>
  <si>
    <t>Face markers</t>
  </si>
  <si>
    <t>acting</t>
  </si>
  <si>
    <t>27-31</t>
  </si>
  <si>
    <t>21-29</t>
  </si>
  <si>
    <t>British(50%), other(50%)</t>
  </si>
  <si>
    <t>anger, disgust, fear, happiness, sadness, surprise, neutral</t>
  </si>
  <si>
    <t>FC</t>
  </si>
  <si>
    <t>MMI</t>
  </si>
  <si>
    <t>M. Pantic; M. Valstar; R. Rademaker; L. Maat</t>
  </si>
  <si>
    <t>https://www.researchgate.net/publication/4181246_Web-based_database_for_facial_expression_analysis</t>
  </si>
  <si>
    <t>Ongoing project, more info found in:https://ibug.doc.ic.ac.uk/media/uploads/documents/PanticBartlett-Chapter-Proof2.pdf, 11 children (29) aged 9-13 years, subjects recorded @ home, children during Comedy TV program,</t>
  </si>
  <si>
    <t>wild</t>
  </si>
  <si>
    <t>9-45</t>
  </si>
  <si>
    <t>Caucasian(66%), Asian(30%), African(4%)</t>
  </si>
  <si>
    <t>(Dutch)</t>
  </si>
  <si>
    <t>six basic emotions</t>
  </si>
  <si>
    <t>eNTERFACE</t>
  </si>
  <si>
    <t>O. Martin, I. Kotsia, B. Macq, I. Pitas</t>
  </si>
  <si>
    <t xml:space="preserve">https://citeseerx.ist.psu.edu/viewdoc/download?doi=10.1.1.220.2113&amp;rep=rep1&amp;type=pdf </t>
  </si>
  <si>
    <t>Belgium(9), Turkey(7), France(7), Spain(6), Greece(4), Italy(1), Austria(1), Cuba(1), Slovakia(1), Brazil(1), USA(1), Croatia(1), Canada(1), Russia(1)</t>
  </si>
  <si>
    <t>neutral, happiness, sadness, surprise, anger, disgust, fear</t>
  </si>
  <si>
    <t>yes/no</t>
  </si>
  <si>
    <t>RAVDESS</t>
  </si>
  <si>
    <t>Steven R. Livingstone, Frank A. Russo</t>
  </si>
  <si>
    <t xml:space="preserve">https://journals.plos.org/plosone/article?id=10.1371/journal.pone.0196391 </t>
  </si>
  <si>
    <t>age SD 3.75, raters SD 4.65; english speaker raters</t>
  </si>
  <si>
    <t>21-33</t>
  </si>
  <si>
    <t>Caucasian(20), East-Asian(2), Mixed(2)</t>
  </si>
  <si>
    <t>20.55</t>
  </si>
  <si>
    <t>neutral, happiness, sadness, surprise, anger, disgust, fear, calm</t>
  </si>
  <si>
    <t>CASME (II)</t>
  </si>
  <si>
    <t>Wen-Jing Yan,Xiaobai Li,Su-Jing Wang,Guoying Zhao,Yong-Jin Liu,Yu-Hsin Chen,Xiaolan Fu</t>
  </si>
  <si>
    <t xml:space="preserve">https://journals.plos.org/plosone/article?id=10.1371/journal.pone.0086041 </t>
  </si>
  <si>
    <t>age sd 1.6</t>
  </si>
  <si>
    <t>22.03</t>
  </si>
  <si>
    <t>happiness, disgust, surprise, repression, other</t>
  </si>
  <si>
    <t>AFEW</t>
  </si>
  <si>
    <t>Jean Kossaifi, Georgios Tzimiropoulos, Sinisa Todorovic, Maja Pantic</t>
  </si>
  <si>
    <t xml:space="preserve">https://ibug.doc.ic.ac.uk/media/uploads/documents/afew-va.pdf </t>
  </si>
  <si>
    <t>8-76</t>
  </si>
  <si>
    <t>#-10:10, SAM</t>
  </si>
  <si>
    <t>RECOLA</t>
  </si>
  <si>
    <t>Fabien Ringeval, Andreas Sonderegger, Juergen Sauer, Denis Lalanne</t>
  </si>
  <si>
    <t xml:space="preserve">https://diuf.unifr.ch/main/diva/recola/data/emoSPACE13_RECOLA_Database.pdf </t>
  </si>
  <si>
    <t>age SD 3; only 27 agreed to share data</t>
  </si>
  <si>
    <t>ECG, EDA</t>
  </si>
  <si>
    <t>spontaneous</t>
  </si>
  <si>
    <t>France(33), Italian(8), German(4), Portugese(1)</t>
  </si>
  <si>
    <t>french</t>
  </si>
  <si>
    <t>ANNEMO, SAM</t>
  </si>
  <si>
    <t>FER2013</t>
  </si>
  <si>
    <t>Pierre-Luc Carrier and Aaron Courville</t>
  </si>
  <si>
    <t xml:space="preserve">https://www.kaggle.com/c/challenges-in-representation-learning-facial-expression-recognition-challenge/data </t>
  </si>
  <si>
    <t>neutral, anger, disgust, fear, happiness, sadness, surprise</t>
  </si>
  <si>
    <t>MAHNOB hci</t>
  </si>
  <si>
    <t>Mohammad Soleymani; Jeroen Lichtenauer; Thierry Pun; Maja Pantic</t>
  </si>
  <si>
    <t xml:space="preserve">https://www.yumpu.com/en/document/read/48827952/a-multimodal-database-for-affect-recognition-and-implicit-tagging </t>
  </si>
  <si>
    <t>age SD 4.39</t>
  </si>
  <si>
    <t>eye gaze, EEG, ECG, respiration amplitude, skin temperature</t>
  </si>
  <si>
    <t>19-40</t>
  </si>
  <si>
    <t>26.06</t>
  </si>
  <si>
    <t>self</t>
  </si>
  <si>
    <t>SAM, #1-9</t>
  </si>
  <si>
    <t>neutral, anxiety, amusement, sadness, jay, disgust, anger, surprise, fear</t>
  </si>
  <si>
    <t>RAF-DB</t>
  </si>
  <si>
    <t>Shan Li, Weihong Deng, and JunPing Du</t>
  </si>
  <si>
    <t xml:space="preserve">http://www.whdeng.cn/raf/li_RAFDB_2017_CVPR.pdf </t>
  </si>
  <si>
    <t>CASIA</t>
  </si>
  <si>
    <t xml:space="preserve"> Institute of automation, Chinese academic of science</t>
  </si>
  <si>
    <t xml:space="preserve">http://shachi.org/resources/27 </t>
  </si>
  <si>
    <t>Mandarin or Chinese</t>
  </si>
  <si>
    <t>Chinese</t>
  </si>
  <si>
    <t>six (basic?) emotions</t>
  </si>
  <si>
    <t>AESDD</t>
  </si>
  <si>
    <t>NIKOLAOS VRYZAS et al</t>
  </si>
  <si>
    <t>https://www.researchgate.net/publication/326005164_Speech_Emotion_Recognition_for_Performance_Interaction?enrichId=rgreq-ea2a116c5a9250025fdf3eb1b7986478-XXX&amp;enrichSource=Y292ZXJQYWdlOzMyNjAwNTE2NDtBUzo2Njk3MDE4MTAxNjc4MzBAMTUzNjY4MDc2Mjk5NQ%3D%3D&amp;el=1_x_3&amp;_esc=publicationCoverPdf</t>
  </si>
  <si>
    <t>25-30</t>
  </si>
  <si>
    <t>Greek L1</t>
  </si>
  <si>
    <t>happiness, sadness, anger, fear, disgust</t>
  </si>
  <si>
    <t>DES</t>
  </si>
  <si>
    <t xml:space="preserve">Inger Samsø Engberg et al </t>
  </si>
  <si>
    <t>https://docplayer.dk/16293793-Documentation-of-the-danish-emotional-speech-database-des.html</t>
  </si>
  <si>
    <t xml:space="preserve">Specific ages 34(F),52(F),38(M),52(M) , Addtionally listening test were conducted </t>
  </si>
  <si>
    <t>34-52</t>
  </si>
  <si>
    <t>Danish</t>
  </si>
  <si>
    <t>neutral, surprise, happiness, sadness, anger</t>
  </si>
  <si>
    <t>DISFA</t>
  </si>
  <si>
    <t>S. Mohammad Mavadati, et al</t>
  </si>
  <si>
    <t>https://ieeexplore.ieee.org/stamp/stamp.jsp?tp=&amp;arnumber=6475933</t>
  </si>
  <si>
    <t>AU intensity measured, so no emotion labels , Only 25 gave permission for use of their images. Second coder was used to validate the annotations</t>
  </si>
  <si>
    <t>action units</t>
  </si>
  <si>
    <t>Asian(3),  Euro-
American(21),  Hispanic(2), and  African-American(1)</t>
  </si>
  <si>
    <t>EMOVO</t>
  </si>
  <si>
    <t>Giovanni Costantini et al</t>
  </si>
  <si>
    <t>https://core.ac.uk/download/pdf/53857389.pdf</t>
  </si>
  <si>
    <t>23-30</t>
  </si>
  <si>
    <t>italian</t>
  </si>
  <si>
    <t>disgust, fear, anger, joy, surprise, sadness</t>
  </si>
  <si>
    <t>FERG-DB</t>
  </si>
  <si>
    <t xml:space="preserve">Deepali Aneja et al </t>
  </si>
  <si>
    <t>https://grail.cs.washington.edu/projects/deepexpr/papers/deepExpr_accv2016.pdf</t>
  </si>
  <si>
    <t>labeled facial expressions for six stylized characters</t>
  </si>
  <si>
    <t>joy,sadness,anger,surprise,fear, disgust,neutral</t>
  </si>
  <si>
    <t>FABO</t>
  </si>
  <si>
    <t>Hatice Gunes et al</t>
  </si>
  <si>
    <t>https://www.researchgate.net/publication/220929585_A_Bimodal_Face_and_Body_Gesture_Database_for_Automatic_Analysis_of_Human_Nonverbal_Affective_Behavior</t>
  </si>
  <si>
    <t>18-24 year-old (9), 25-29 (7), 30-40 (4), 40-50 (1)</t>
  </si>
  <si>
    <t>Europe (10), Middle East (2), Latin America (3),
Asia (7), Australia (1)</t>
  </si>
  <si>
    <t>disgust, fear, anger, happiness, surprise, sadness, anxiety, boredom, uncertainty</t>
  </si>
  <si>
    <t>FACES</t>
  </si>
  <si>
    <t>Natalie  C et al</t>
  </si>
  <si>
    <t>https://pure.mpg.de/rest/items/item_95169_23/component/file_468059/content</t>
  </si>
  <si>
    <t>emotion  induction phase,  personal experience phase, controlled expression phase. Annotators are for vallidation of the dataset
range, 39–55), and 57 older (M 5 73.2 years, SD 5 2.8; 
age range, 69–80) `</t>
  </si>
  <si>
    <t>19-80</t>
  </si>
  <si>
    <t>Caucasian</t>
  </si>
  <si>
    <t>20-78</t>
  </si>
  <si>
    <t>German</t>
  </si>
  <si>
    <t>neutral, anger, disgust, fear, happiness, sadness</t>
  </si>
  <si>
    <t>FAU AIBO</t>
  </si>
  <si>
    <t>A. Batliner, et al</t>
  </si>
  <si>
    <t xml:space="preserve">https://www.researchgate.net/publication/338493585_Releasing_a_thoroughly_annotated_and_processed_spontaneous_emotional_database_the_FAU_Aibo_Emotion_Corpus </t>
  </si>
  <si>
    <t>Word-based emotion annotation</t>
  </si>
  <si>
    <t>10-13</t>
  </si>
  <si>
    <t>joy, surprised, emphatic, helpless, touchy, irritated, angry, motherese, bored, reprimanding, neutral</t>
  </si>
  <si>
    <t>MUG</t>
  </si>
  <si>
    <t>Niki Aifanti, et al</t>
  </si>
  <si>
    <t>https://ieeexplore.ieee.org/stamp/stamp.jsp?tp=&amp;arnumber=5617662</t>
  </si>
  <si>
    <t xml:space="preserve">posed and induced facial expression image sequences. Not all of the recorded dataset is available oonline </t>
  </si>
  <si>
    <t>20-35</t>
  </si>
  <si>
    <t>SEMAINE</t>
  </si>
  <si>
    <t>Gary McKeown et al</t>
  </si>
  <si>
    <t xml:space="preserve">https://ieeexplore.ieee.org/stamp/stamp.jsp?tp=&amp;arnumber=5959155 </t>
  </si>
  <si>
    <t>22-60</t>
  </si>
  <si>
    <t>6-8</t>
  </si>
  <si>
    <t>valence, activation, power,
anticipation/expectation, and intensity.</t>
  </si>
  <si>
    <t>Traces and choices</t>
  </si>
  <si>
    <t>SFEW</t>
  </si>
  <si>
    <t>Abhinav Dhall et al</t>
  </si>
  <si>
    <t>https://ieeexplore.ieee.org/stamp/stamp.jsp?tp=&amp;arnumber=6130508&amp;tag=1</t>
  </si>
  <si>
    <t>real world environment ex-
tracted from movies</t>
  </si>
  <si>
    <t>1-70</t>
  </si>
  <si>
    <t>angry, disgust, fear, happy, sad, surprise, neutral</t>
  </si>
  <si>
    <t>fc</t>
  </si>
  <si>
    <t>SMIC</t>
  </si>
  <si>
    <t xml:space="preserve">Xiaobai Li, et al </t>
  </si>
  <si>
    <t>https://ieeexplore.ieee.org/stamp/stamp.jsp?tp=&amp;arnumber=6553717</t>
  </si>
  <si>
    <t>Micro-expressions</t>
  </si>
  <si>
    <t>22-34</t>
  </si>
  <si>
    <t xml:space="preserve">Aisan(8), caucasians(8) </t>
  </si>
  <si>
    <t>positive, negative, surprise</t>
  </si>
  <si>
    <t>TUM AVIC</t>
  </si>
  <si>
    <t>Bj ̈orn Schulle et al</t>
  </si>
  <si>
    <t>https://www.researchgate.net/publication/221052336_Audiovisual_recognition_of_spontaneous_interest_within_conversations</t>
  </si>
  <si>
    <t>Level of interests</t>
  </si>
  <si>
    <t>European(18), Asia(3)</t>
  </si>
  <si>
    <t>Level of interest</t>
  </si>
  <si>
    <t>TURES</t>
  </si>
  <si>
    <t>Oflazoglu</t>
  </si>
  <si>
    <t>https://turesdatabase.com/page/dataset</t>
  </si>
  <si>
    <t xml:space="preserve">More information could have been extracted from the paper but the paper is in turkish , all the info here is from the website </t>
  </si>
  <si>
    <t>Turkish</t>
  </si>
  <si>
    <t>Turkic</t>
  </si>
  <si>
    <t xml:space="preserve"> valence, activation and dominance. Valence </t>
  </si>
  <si>
    <t>happy, surprised, sad, angry, fear, neutral, other</t>
  </si>
  <si>
    <t>UPM-3dFE</t>
  </si>
  <si>
    <t>Rabiu Habibu et al</t>
  </si>
  <si>
    <t>https://link.springer.com/chapter/10.1007/978-3-642-32695-0_42</t>
  </si>
  <si>
    <t>20-60</t>
  </si>
  <si>
    <t>Arabs,
Malays, Africans, Chinese, Indians and Persians</t>
  </si>
  <si>
    <t>neutral, happy, sad, angry, fear, disgust, surpirse</t>
  </si>
  <si>
    <t>UUDB</t>
  </si>
  <si>
    <t>Assoc. Prof. Hiroki Mori</t>
  </si>
  <si>
    <t>https://link.springer.com/chapter/10.1007/978-3-540-87391-4_55</t>
  </si>
  <si>
    <t>pleasant–unpleasant, aroused–sleepy, dominant–submissive, credible–doubtful, interested–indifferent, positive–negative</t>
  </si>
  <si>
    <t xml:space="preserve">VAM-Audio </t>
  </si>
  <si>
    <t>Michael Grimm et al</t>
  </si>
  <si>
    <t>https://ieeexplore.ieee.org/document/4607572?arnumber=4607572</t>
  </si>
  <si>
    <t>emotion</t>
  </si>
  <si>
    <t>17-6</t>
  </si>
  <si>
    <t>valence, activation, and dominance</t>
  </si>
  <si>
    <t>VAM-Faces</t>
  </si>
  <si>
    <t>8-34</t>
  </si>
  <si>
    <t>happiness, anger, sadness, disgust, fear, surprise</t>
  </si>
  <si>
    <t>AffectNet</t>
  </si>
  <si>
    <t>Mollahosseini et al.</t>
  </si>
  <si>
    <t>https://arxiv.org/abs/1708.03985</t>
  </si>
  <si>
    <t>annotators were first trained based on feedback</t>
  </si>
  <si>
    <t>0-50</t>
  </si>
  <si>
    <t>position the face on affect circumplex (AC)</t>
  </si>
  <si>
    <t>neutral, happy, sad, surprise, fear, anger, disgust, contempt, none, uncertain, non-face</t>
  </si>
  <si>
    <t xml:space="preserve">FC </t>
  </si>
  <si>
    <t>AMIGOS</t>
  </si>
  <si>
    <t>Miranda-Correa et al.</t>
  </si>
  <si>
    <t>https://arxiv.org/abs/1702.02510</t>
  </si>
  <si>
    <t>metadata available</t>
  </si>
  <si>
    <t>EEG, ECG,GSR</t>
  </si>
  <si>
    <t>21-40</t>
  </si>
  <si>
    <t>neutral, happiness, sadness,surprise, fear, anger, disgust</t>
  </si>
  <si>
    <t>ASCERTAIN</t>
  </si>
  <si>
    <t xml:space="preserve">Subramanian et al. </t>
  </si>
  <si>
    <t>https://ieeexplore.ieee.org/document/7736040</t>
  </si>
  <si>
    <t>EEC,ECG,GSR</t>
  </si>
  <si>
    <t>#-3:3V, 0-6A</t>
  </si>
  <si>
    <t>BAUM-1s</t>
  </si>
  <si>
    <t>Zhalehpour et al</t>
  </si>
  <si>
    <t>https://ieeexplore.ieee.org/document/7451244</t>
  </si>
  <si>
    <t>note that there is also BAUM-1a where they act</t>
  </si>
  <si>
    <t>19-65</t>
  </si>
  <si>
    <t>Native Turkish speakers</t>
  </si>
  <si>
    <t>fear, anger, joy, sadness, disgust, surprise, boredoom, contempt, confusion, thinking, concentrating, bothered, neutral</t>
  </si>
  <si>
    <t>select dominant emotion OR mental state and give a score 0-5 according to intensity</t>
  </si>
  <si>
    <t>BHUDES</t>
  </si>
  <si>
    <t>https://www.sciencedirect.com/science/article/abs/pii/S1051200412001133</t>
  </si>
  <si>
    <t>20-25</t>
  </si>
  <si>
    <t>Mandarin</t>
  </si>
  <si>
    <t>sadness, anger, surprise, fear, happiness, disgust</t>
  </si>
  <si>
    <t>BU-3DFE</t>
  </si>
  <si>
    <t>Xiaotian et al</t>
  </si>
  <si>
    <t>no validation for perceived emotions</t>
  </si>
  <si>
    <t>18-38</t>
  </si>
  <si>
    <t>Asian (75.9%), White(6.9%),Mid-Eastern (13.8%)</t>
  </si>
  <si>
    <t>neutral, sadness, fear, happy, anger, disgust, surprise</t>
  </si>
  <si>
    <t>BU-4DFE</t>
  </si>
  <si>
    <t>Yin et al</t>
  </si>
  <si>
    <t>https://ieeexplore.ieee.org/document/4813324</t>
  </si>
  <si>
    <t>18-45</t>
  </si>
  <si>
    <t>Asian (28), Black (8), Hispanic/Latino (3), White (62)</t>
  </si>
  <si>
    <t>angry, disgust, fear, happiness, sadness, surprise</t>
  </si>
  <si>
    <t>BP4D</t>
  </si>
  <si>
    <t>Zhang et al</t>
  </si>
  <si>
    <t>https://www.sciencedirect.com/science/article/abs/pii/S0262885614001012</t>
  </si>
  <si>
    <t>18-29</t>
  </si>
  <si>
    <t>Asian(11),African-American(6),Hispanic(4), Euro-American (20)</t>
  </si>
  <si>
    <t>relaxed,happiness/amusement,disgust,anger/upset,sadness,sympathy,surprise,fear/nervous,embarrassment,physical pain, startle</t>
  </si>
  <si>
    <t>6-Likert</t>
  </si>
  <si>
    <t>CHEAVD</t>
  </si>
  <si>
    <t>Li et al.</t>
  </si>
  <si>
    <t>https://link.springer.com/article/10.1007/s12652-016-0406-z</t>
  </si>
  <si>
    <t>the distributions of emotions are available in the paper; mostly unbalanced</t>
  </si>
  <si>
    <t>11-62</t>
  </si>
  <si>
    <t>neutral, angry, happy, sad, worried, anxious, disgust, surprise, blamed, sarcastic, aggrieved, curious, fearful, embarrassing, nervous, confused, proud, helpless, hesitant, contemptuous, frustrated, serious, anticipated, shy, guilty</t>
  </si>
  <si>
    <t>primary and secondary emotions</t>
  </si>
  <si>
    <t>CREAMA-D</t>
  </si>
  <si>
    <t>Cao et al</t>
  </si>
  <si>
    <t>https://ieeexplore.ieee.org/document/6849440</t>
  </si>
  <si>
    <t>20-74</t>
  </si>
  <si>
    <t>Caucasian (58.24%), African-American(23.08%),Hispanic(10.99%), Asian(7/69%)</t>
  </si>
  <si>
    <t>18-89</t>
  </si>
  <si>
    <t>Caucasian(73.60%),Hispanic(10.80%),African-American(8.1%),Asian (4.5%)</t>
  </si>
  <si>
    <t>happy, sad, anger, fear, disgust, neutral</t>
  </si>
  <si>
    <t>D3DFACS</t>
  </si>
  <si>
    <t>Cosker et al.</t>
  </si>
  <si>
    <t>https://www.cs.bath.ac.uk/~dpc/D3DFACS/ICCV_final_2011.pdf</t>
  </si>
  <si>
    <t>no emotions</t>
  </si>
  <si>
    <t>23-41</t>
  </si>
  <si>
    <t>Caucasian European</t>
  </si>
  <si>
    <t>AUCs  selected based on the criteria of basic emotions</t>
  </si>
  <si>
    <t>DaFex</t>
  </si>
  <si>
    <t>Battocchi et al</t>
  </si>
  <si>
    <t>https://link.springer.com/chapter/10.1007/11590323_39</t>
  </si>
  <si>
    <t>Italian</t>
  </si>
  <si>
    <t>happiness, surprise, fear, sadness, anger, disgust, neutral</t>
  </si>
  <si>
    <t>Belfast Induced Natural Emotion Database</t>
  </si>
  <si>
    <t>Sneddon et al.</t>
  </si>
  <si>
    <t>https://ieeexplore.ieee.org/stamp/stamp.jsp?tp=&amp;arnumber=5975142</t>
  </si>
  <si>
    <t>lab based emotion induction task (3 tasks), 3 sets; set 1: female free self-rating, different rating method for the different tasks, different subgroups in general hence no group info</t>
  </si>
  <si>
    <t>Emotion + intensity (self), intensity + valence (rating)</t>
  </si>
  <si>
    <t>CFEE</t>
  </si>
  <si>
    <t>Shichuan et al.</t>
  </si>
  <si>
    <t>https://www.pnas.org/content/pnas/111/15/E1454.full.pdf</t>
  </si>
  <si>
    <t>age SD 6; posing and acting, 21 (+ neutral) disting emotions categories, no raters, computational analysis for AU correlations</t>
  </si>
  <si>
    <t>Caucasian, Asian, African, American, Hispanic</t>
  </si>
  <si>
    <t>happy, sad, fearful, angry, surprised, disgusted, happily surprised, happily disgusted, sadly fearful, sadly angry, sadly surprised, sadly disgusted, fearfully angry, fearfully surprised, fearfully disgusted, angrily surprised, angrily disgusted, disgustedly surprised, appalled, hatred, awed</t>
  </si>
  <si>
    <t>EESDB</t>
  </si>
  <si>
    <t>Wang et al.</t>
  </si>
  <si>
    <t>https://www.researchgate.net/profile/Kunxia-Wang/publication/324415994_A_Database_of_elderly_emotional_speech/links/5acce7f6a6fdcc8784092596/A-Database-of-elderly-emotional-speech.pdf</t>
  </si>
  <si>
    <t>60-80</t>
  </si>
  <si>
    <t>Asian(100%)</t>
  </si>
  <si>
    <t>anger, disgust, fear, happiness, neutrality, sadness, surprise</t>
  </si>
  <si>
    <t>EMA</t>
  </si>
  <si>
    <t>Lee et al.</t>
  </si>
  <si>
    <t>https://www.isca-speech.org/archive_v0/archive_papers/interspeech_2005/i05_0497.pdf</t>
  </si>
  <si>
    <t>orig paper has completely different data info as the citing ones</t>
  </si>
  <si>
    <t>Electromagnetic articulography (EMA)</t>
  </si>
  <si>
    <t>English</t>
  </si>
  <si>
    <t>neutral, anger, sadness, happiness</t>
  </si>
  <si>
    <t>EmotionNet</t>
  </si>
  <si>
    <t>Fabian Benitez-Quiroz et al.</t>
  </si>
  <si>
    <t>https://www.cv-foundation.org/openaccess/content_cvpr_2016/papers/Benitez-Quiroz_EmotioNet_An_Accurate_CVPR_2016_paper.pdf</t>
  </si>
  <si>
    <t>100000 images annotated manually AUs, no information about the raters, only demographic info of 950000 images</t>
  </si>
  <si>
    <t xml:space="preserve">23 basic and compound emotions as in Du, Tao and Martinez </t>
  </si>
  <si>
    <t>F2ED</t>
  </si>
  <si>
    <t>Wang, Wenxuan, et al.</t>
  </si>
  <si>
    <t>https://arxiv.org/pdf/1907.10838.pdf</t>
  </si>
  <si>
    <t>54 facial expressions , 4 different video view points, raters are experts (psychologists)</t>
  </si>
  <si>
    <t>18-24</t>
  </si>
  <si>
    <t>acceptance, angry, bravery, calm, disgust, envy, fear, neutral</t>
  </si>
  <si>
    <t>FEEL-25K</t>
  </si>
  <si>
    <t>Chatziagapi et al.</t>
  </si>
  <si>
    <t>https://www.researchgate.net/profile/Dimitris-Sgouropoulos/publication/335829398_Data_Augmentation_Using_GANs_for_Speech_Emotion_Recognition/links/5dee8807299bf10bc34ea42f/Data-Augmentation-Using-GANs-for-Speech-Emotion-Recognition.pdf</t>
  </si>
  <si>
    <t>internal not publicly available dataset, hence only limitted information, used for data augmentation for SER tasks</t>
  </si>
  <si>
    <t>angry, happy, neutral, sad, ambiguous</t>
  </si>
  <si>
    <t>FRGC v2</t>
  </si>
  <si>
    <t>P. J. Phillips et al</t>
  </si>
  <si>
    <t>https://ieeexplore.ieee.org/stamp/stamp.jsp?tp=&amp;arnumber=1467368</t>
  </si>
  <si>
    <t>only info for train test and validation sets are given not for whole dataset, same for the demographic info (only validation set), rather face recogntion and not emotion recognition</t>
  </si>
  <si>
    <t>3D</t>
  </si>
  <si>
    <t>smile, neutral</t>
  </si>
  <si>
    <t>http://ivizlab.sfu.ca/arya/Papers/IEEE/Proceedings/C%20V%20P%20R-%2005/Face%20Recognition%20Grand%20Challenge.pdf</t>
  </si>
  <si>
    <t>only 3D, only validation set as used in several papers, so ence the different numbers, 18-28+</t>
  </si>
  <si>
    <t> </t>
  </si>
  <si>
    <t>18-28</t>
  </si>
  <si>
    <t>Caucasian(68%), Asian(22%), Other(10%)</t>
  </si>
  <si>
    <t>GEES</t>
  </si>
  <si>
    <t>JOVICIC, S.</t>
  </si>
  <si>
    <t>https://www.isca-speech.org/archive_open/specom_04/spc4_077.pdf</t>
  </si>
  <si>
    <t>orig paper is in Serbian, year is from orig paper</t>
  </si>
  <si>
    <t>Serbian</t>
  </si>
  <si>
    <t>anger, happiness, fear, sadness, neutral</t>
  </si>
  <si>
    <t>GEMEP-FERA</t>
  </si>
  <si>
    <t>Valster et al. </t>
  </si>
  <si>
    <t>https://ieeexplore.ieee.org/stamp/stamp.jsp?tp=&amp;arnumber=6222016</t>
  </si>
  <si>
    <t>pseudo linguistic speech videos and French, challange link not working, subset of Gemep corpus</t>
  </si>
  <si>
    <t>body posture, gestures</t>
  </si>
  <si>
    <t>French</t>
  </si>
  <si>
    <t>AU coded</t>
  </si>
  <si>
    <t>Bosphorus</t>
  </si>
  <si>
    <t>Savran et al.</t>
  </si>
  <si>
    <t>https://citeseerx.ist.psu.edu/viewdoc/download?doi=10.1.1.453.6883&amp;rep=rep1&amp;type=pdf</t>
  </si>
  <si>
    <t>mannual AU labelling (24 Aus), 27 of 105 are professional actors, </t>
  </si>
  <si>
    <t>3D, head pose</t>
  </si>
  <si>
    <t>25-35</t>
  </si>
  <si>
    <t>Caucasian (most)</t>
  </si>
  <si>
    <t>happiness, surprise, fear, sadness, anger, disgust</t>
  </si>
  <si>
    <t>ICT-MMMO</t>
  </si>
  <si>
    <t>M. Wöllmer et al.</t>
  </si>
  <si>
    <t>https://mediatum.ub.tum.de/doc/1137921/file.pdf</t>
  </si>
  <si>
    <t>video of movie raters, so might be professional actors, different ethnicity but no info, </t>
  </si>
  <si>
    <t>strongly negative, weakly negative, neutral, weakly positive, strongly positive</t>
  </si>
  <si>
    <t>JACFEE</t>
  </si>
  <si>
    <t>Matsumoto &amp; Ekman</t>
  </si>
  <si>
    <t>https://link.springer.com/content/pdf/10.1023/A:1024902500935.pdf</t>
  </si>
  <si>
    <t>dataset slides not accessible, only following paper used dataset for judgement as this one, ethnicity and age info is given but only state and mean age</t>
  </si>
  <si>
    <t>#0-8</t>
  </si>
  <si>
    <t>anger, contemt, disgust, fear, happiness, sadness, surprise</t>
  </si>
  <si>
    <t>KDEF</t>
  </si>
  <si>
    <t> Lundqvist et al.</t>
  </si>
  <si>
    <t>https://www.tandfonline.com/doi/pdf/10.1080/02699930701626582?needAccess=true</t>
  </si>
  <si>
    <t>orig paper not available, dataste used for validation study, 7 different emotions (angry, fearful, disgusted, sad, happy, surprised, neutral)</t>
  </si>
  <si>
    <t>20-30</t>
  </si>
  <si>
    <t>9 Likert</t>
  </si>
  <si>
    <t>angry, fearful,disgusted, happy, sad,surprised,neutral</t>
  </si>
  <si>
    <t>Keio-ESD</t>
  </si>
  <si>
    <t>Moriyama et al.</t>
  </si>
  <si>
    <t>https://arxiv.org/pdf/2104.01807.pdf</t>
  </si>
  <si>
    <t>orig paper in Japanese, 20 words x47 emotions by one male speaker, no more info regarding rating</t>
  </si>
  <si>
    <t>32-32</t>
  </si>
  <si>
    <t>Japonic</t>
  </si>
  <si>
    <t>Japanese</t>
  </si>
  <si>
    <t xml:space="preserve">47 emotional states </t>
  </si>
  <si>
    <t>KinectFaceDB</t>
  </si>
  <si>
    <t>Min et al.</t>
  </si>
  <si>
    <t>https://ieeexplore.ieee.org/document/6866883</t>
  </si>
  <si>
    <t>meta data of participants, 9 states and only smiling and and mouth open AU as "emotions", face recogntion oriented, participants are all PhD students, annotation of landmarks</t>
  </si>
  <si>
    <t>3D, 2.5D</t>
  </si>
  <si>
    <t>25-38</t>
  </si>
  <si>
    <t>Caucasian(40%), Middle East(21%), East Asian(19%), Indian(8%), African-American(6%), Hispanic(6%)</t>
  </si>
  <si>
    <t>LDC emotional speech</t>
  </si>
  <si>
    <t>Liberman et al.</t>
  </si>
  <si>
    <t>https://catalog.ldc.upenn.edu/LDC2002S28</t>
  </si>
  <si>
    <t>prosody for 14 emotional states</t>
  </si>
  <si>
    <t>transcript</t>
  </si>
  <si>
    <t>20-40</t>
  </si>
  <si>
    <t>hot anger, cold anger, panic, anxiety, despair, sadness, elation, happiness, interest, boredom, shame, pride, disgust, contempt</t>
  </si>
  <si>
    <t>MOUD</t>
  </si>
  <si>
    <t>Pérez-Rosas et al.</t>
  </si>
  <si>
    <t>https://aclanthology.org/P13-1096.pdf</t>
  </si>
  <si>
    <t>Multimodal Opinion Multimodal Opnion Utterances Dataset, product reviews videos, senstiment analysis</t>
  </si>
  <si>
    <t>Spanish</t>
  </si>
  <si>
    <t>positive, negative, neutral</t>
  </si>
  <si>
    <t>OASIS</t>
  </si>
  <si>
    <t>Kurdi et al.</t>
  </si>
  <si>
    <t>https://link.springer.com/content/pdf/10.3758/s13428-016-0715-3.pdf</t>
  </si>
  <si>
    <t>inducing affective stimuli (humans, animals, scenes, objects) subjective rating (Mturk), rater SD=11.91</t>
  </si>
  <si>
    <t>18-74</t>
  </si>
  <si>
    <t>36.63</t>
  </si>
  <si>
    <t>Caucasian(most), Black, Multiracial, Asian, American Indian</t>
  </si>
  <si>
    <t>#1-7</t>
  </si>
  <si>
    <t>TESS</t>
  </si>
  <si>
    <t>Kate Dupuis et al</t>
  </si>
  <si>
    <t>https://tspace.library.utoronto.ca/handle/1807/24487</t>
  </si>
  <si>
    <t>aged 26 and 64 years</t>
  </si>
  <si>
    <t>26-64</t>
  </si>
  <si>
    <t>L1-English</t>
  </si>
  <si>
    <t>anger,  disgust,  fear, happiness, pleasant, surprise, sadness, neutral</t>
  </si>
  <si>
    <t>PDREC</t>
  </si>
  <si>
    <t>RML</t>
  </si>
  <si>
    <t>Ryerson Multimedia Research Lab</t>
  </si>
  <si>
    <t>http://shachi.org/resources/4965</t>
  </si>
  <si>
    <t xml:space="preserve"> English
Mandarin Chinese
Urdu
Punjabi
Persian
Italian</t>
  </si>
  <si>
    <t>anger, disgust, fear, happiness, sadness, surprise</t>
  </si>
  <si>
    <t>RU-FACS-1</t>
  </si>
  <si>
    <t xml:space="preserve"> Mark S. Frank et al</t>
  </si>
  <si>
    <t>https://inc.ucsd.edu/mplab/80.php</t>
  </si>
  <si>
    <t xml:space="preserve">This database consists of spontaneous facial expressions from multiple views, with ground truth FACS codes </t>
  </si>
  <si>
    <t>SmartKom</t>
  </si>
  <si>
    <t>Florian Schiel et al</t>
  </si>
  <si>
    <t>The profile of each user is stored in a file named UID.spr where UID denotes the unique user id. Age 16 – 24 : 18 , Age 25 – 45 : 21, Age above 45 : 6</t>
  </si>
  <si>
    <t>German(36)</t>
  </si>
  <si>
    <t>joy/gratification, anger/irritation, helplessness, pondering/reflecting, surprise, neutral, unidentifiable episodes</t>
  </si>
  <si>
    <t>Polish DB</t>
  </si>
  <si>
    <t>Piotr Staroniewicz et al</t>
  </si>
  <si>
    <t>https://link.springer.com/content/pdf/10.1007%2F978-3-642-03320-9_5.pdf</t>
  </si>
  <si>
    <t xml:space="preserve">Validation of the dataset was done with 202  listeners </t>
  </si>
  <si>
    <t>Polish</t>
  </si>
  <si>
    <t>anger, sadness, happiness, fear, disgust, surprise, neutral</t>
  </si>
  <si>
    <t>EMOTIC</t>
  </si>
  <si>
    <t xml:space="preserve">Ronak Kosti et al </t>
  </si>
  <si>
    <t>http://sunai.uoc.edu/emotic/pdf/emotic_cvpr2017.pdf</t>
  </si>
  <si>
    <t>11% children, 11% teenagers, and 78% adults. onsiderable percent- age of the images in the EMOTIC Database do not have the face clearly visible,</t>
  </si>
  <si>
    <t>VAD Emotional State Model</t>
  </si>
  <si>
    <t>peace, affection, esteem, Anticipation, Engagement, Confidence, Happiness, Pleasure, Excitement, Surprise, Sympathy, Doubt/Confusion, Disconnection, Fatigue, Embarrassment, Yearning, Disapproval, Aversion, Annoyance, Anger, Sensitivity, Sadness, Disquietment, Fear, Pain, Suffering</t>
  </si>
  <si>
    <t>Emotional Speech in Spanish</t>
  </si>
  <si>
    <t>Montero et al</t>
  </si>
  <si>
    <t xml:space="preserve">https://www.researchgate.net/publication/243771094_Analysis_and_Modelling_of_Emotional_Speech_in_Spanish </t>
  </si>
  <si>
    <t>happiness, sadness, cold anger, surprise</t>
  </si>
  <si>
    <t>Emotional speech corpus in Hebrew</t>
  </si>
  <si>
    <t>Amir et al.</t>
  </si>
  <si>
    <t xml:space="preserve">https://www.researchgate.net/publication/265937100_Analysis_of_an_emotional_speech_corpus_in_Hebrew_based_on_objective_criteria </t>
  </si>
  <si>
    <t>Inital study had 40 students but were removed based on a exclusion criteria</t>
  </si>
  <si>
    <t>Semitic</t>
  </si>
  <si>
    <t>Hebrew</t>
  </si>
  <si>
    <t>anger, fear, joy, sadness, disgust</t>
  </si>
  <si>
    <t xml:space="preserve">Cecile Pereira </t>
  </si>
  <si>
    <t xml:space="preserve">http://www.cs.columbia.edu/~julia/papers/pereira00.pdf </t>
  </si>
  <si>
    <t>emotions portrayed  of
happiness,  sadness,  two  forms  of  anger  (hot  and  cold)  and  a
neutral  state. Raters guessed the arousal, power, pleasure</t>
  </si>
  <si>
    <t>pleasure, arousal, power</t>
  </si>
  <si>
    <t>Likert scales</t>
  </si>
  <si>
    <t>Iriondo et al.</t>
  </si>
  <si>
    <t xml:space="preserve">https://www.researchgate.net/publication/2500956_Validation_Of_An_Acoustical_Modelling_Of_Emotional_Expression_In_Spanish_Using_Speech_Synthesis_Techniques </t>
  </si>
  <si>
    <t>A  perceptual  test  was
carried  out  to  choose  the  most  representative  interpretations  of
each emotion</t>
  </si>
  <si>
    <t>joy, desire,  fury,  fear,  surprise,  sadness, disgust</t>
  </si>
  <si>
    <t xml:space="preserve">Yu et al. </t>
  </si>
  <si>
    <t xml:space="preserve">https://www.researchgate.net/publication/220763552_Emotion_Detection_from_Speech_to_Enrich_Multimedia_Content </t>
  </si>
  <si>
    <t>peech segments from Chinese
teleplays</t>
  </si>
  <si>
    <t xml:space="preserve">external </t>
  </si>
  <si>
    <t>neutral, anger, happiness, sadness</t>
  </si>
  <si>
    <t>RUSLANA</t>
  </si>
  <si>
    <t xml:space="preserve">Makarova and Petrushin </t>
  </si>
  <si>
    <t xml:space="preserve">https://www.semanticscholar.org/paper/RUSLANA%3A-a-database-of-Russian-emotional-utterances-Makarova-Petrushin/b07871e1607c518c0a99a7711a38456fbb868627 </t>
  </si>
  <si>
    <t>16-28</t>
  </si>
  <si>
    <t>Russian</t>
  </si>
  <si>
    <t>neutral, surprise, happiness, anger, sadness, fear</t>
  </si>
  <si>
    <t xml:space="preserve">Bulut et al. </t>
  </si>
  <si>
    <t xml:space="preserve">https://sail.usc.edu/publications/files/bulutinterspeech2002.pdf </t>
  </si>
  <si>
    <t xml:space="preserve">a  semi-professional  female  actress. </t>
  </si>
  <si>
    <t>angry, sad, happy , neutral</t>
  </si>
  <si>
    <t>Tato et al.</t>
  </si>
  <si>
    <t xml:space="preserve">http://lorien.die.upm.es/partners/sony/ICSLP2002.PDF </t>
  </si>
  <si>
    <t>http://lorien.die.upm.es/partners/sony/ICSLP2002.PDF</t>
  </si>
  <si>
    <t>angry, happy, sad, bored, neutral</t>
  </si>
  <si>
    <t>Yuan et al.</t>
  </si>
  <si>
    <t xml:space="preserve">https://www.ling.upenn.edu/~jiahong/publications/c22.pdf </t>
  </si>
  <si>
    <t xml:space="preserve">Perception tests were carried out on 4 Chinese listeners </t>
  </si>
  <si>
    <t>China</t>
  </si>
  <si>
    <t>anger, fear, joy, sadness</t>
  </si>
  <si>
    <t>Nwe et al</t>
  </si>
  <si>
    <t xml:space="preserve">https://www.researchgate.net/publication/222519139_Speech_Emotion_Recognition_Using_Hidden_Markov_Models </t>
  </si>
  <si>
    <t>Subjective assessment of the emotional speech
corpus by human subjects was carried ou</t>
  </si>
  <si>
    <t>Mandarin-L1, Burmese-L1</t>
  </si>
  <si>
    <t>Anger, Disgust, Fear, Joy, Sadness, Surprise</t>
  </si>
  <si>
    <t xml:space="preserve">Lee and Narayanan </t>
  </si>
  <si>
    <t xml:space="preserve">https://www.semanticscholar.org/paper/Emotion-recognition-using-a-data-driven-fuzzy-Lee-Narayanan/cf49c4d6e00ff42011f1cccd18e3575a427a0cec </t>
  </si>
  <si>
    <t>alternate link https://www.isca-speech.org/archive/pdfs/eurospeech_2003/lee03b_eurospeech.pdf</t>
  </si>
  <si>
    <t>negative, non-negative</t>
  </si>
  <si>
    <t xml:space="preserve">Schuller et al. </t>
  </si>
  <si>
    <t xml:space="preserve">http://mediatum.ub.tum.de/doc/1138360/271786.pdf </t>
  </si>
  <si>
    <t>emoitons</t>
  </si>
  <si>
    <t>German and English language</t>
  </si>
  <si>
    <t>joy,  anger,  fear, disgust, sadness, neutral</t>
  </si>
  <si>
    <t xml:space="preserve">Lida et al. </t>
  </si>
  <si>
    <t xml:space="preserve">http://citeseerx.ist.psu.edu/viewdoc/download?doi=10.1.1.91.5734&amp;rep=rep1&amp;type=pdf </t>
  </si>
  <si>
    <t>anger, joy, sadness</t>
  </si>
  <si>
    <t xml:space="preserve">https://mediatum.ub.tum.de/doc/1138413/0100573.pdf </t>
  </si>
  <si>
    <t>2829  acted  emotional  samples  and 700  utterances  in  
automotive infotainment  speech interaction dialogs</t>
  </si>
  <si>
    <t xml:space="preserve">German  and  English  </t>
  </si>
  <si>
    <t>anger, disgust, fear,   joy, neutral, sadness, surprise</t>
  </si>
  <si>
    <t>Yildirim et al.</t>
  </si>
  <si>
    <t xml:space="preserve">https://www.researchgate.net/publication/221486878_An_acoustic_study_of_emotions_expressed_in_speech </t>
  </si>
  <si>
    <t>angry, happy, sad, neutral</t>
  </si>
  <si>
    <t>Jiang and Cai</t>
  </si>
  <si>
    <t xml:space="preserve">https://www.isca-speech.org/archive/pdfs/interspeech_2004/jiang04b_interspeech.pdf </t>
  </si>
  <si>
    <t>anger, fear, happiness, sadness, surprise, neutral</t>
  </si>
  <si>
    <t>Jiang et al.</t>
  </si>
  <si>
    <t xml:space="preserve">https://citeseerx.ist.psu.edu/viewdoc/download?doi=10.1.1.454.3915&amp;rep=rep1&amp;type=pdf </t>
  </si>
  <si>
    <t>sadness, happiness</t>
  </si>
  <si>
    <t>Cichosz and Slot</t>
  </si>
  <si>
    <t xml:space="preserve">https://www.semanticscholar.org/paper/Low-dimensional-feature-space-derivation-for-Cichosz-Slot/4b74998479a12c8a2a1bc0dbfb66aadce9b7ffaf </t>
  </si>
  <si>
    <t>https://www.isca-speech.org/archive_v0/archive_papers/interspeech_2005/i05_0477.pdf</t>
  </si>
  <si>
    <t>anger, fear, sadness, boredom, joy, neutral</t>
  </si>
  <si>
    <t>Luengo et al</t>
  </si>
  <si>
    <t xml:space="preserve">https://aholab.ehu.eus/papers/Interspeech2005.pdf </t>
  </si>
  <si>
    <t>emotional speech database for 
Basque recorded by the University of the Basque Country was</t>
  </si>
  <si>
    <t>angry,fearful,surprised,disgusted,joy,sad,neutral</t>
  </si>
  <si>
    <t>Lee and Narayanan</t>
  </si>
  <si>
    <t xml:space="preserve">https://ict.usc.edu/pubs/Toward%20Detecting%20Emotions%20in%20Spoken%20Dialogs.pdf </t>
  </si>
  <si>
    <t>experiments contained 1187 calls, each having an average
of six utterances</t>
  </si>
  <si>
    <t>Pao et al.</t>
  </si>
  <si>
    <t xml:space="preserve">https://www.semanticscholar.org/paper/Combining-Acoustic-Features-for-Improved-Emotion-in-Pao-Chen/dcf99dce56995ff793e6a3ad031b467309093698 </t>
  </si>
  <si>
    <t>anger, boredom, happiness, neutral, sadness</t>
  </si>
  <si>
    <t>Wu et al.</t>
  </si>
  <si>
    <t xml:space="preserve">https://www.researchgate.net/publication/221490728_Study_on_speaker_verification_on_emotional_speech </t>
  </si>
  <si>
    <t>anger, fear, happiness, sadness, neutral</t>
  </si>
  <si>
    <t>Morrison et al.</t>
  </si>
  <si>
    <t xml:space="preserve">http://ccc.inaoep.mx/~villasen/bib/Ensemble%20methods%20for%20spoken%20emotion%20recognition%20in%20call-centres.pdf </t>
  </si>
  <si>
    <t>Use of two datasets Natural dataset and Emotional Speech of Mandarin
and Burmese Speakers dataset( same as row 16) column descriptions are for the natural dataset</t>
  </si>
  <si>
    <t>Angry, Neutral</t>
  </si>
  <si>
    <t>Kandali et al.</t>
  </si>
  <si>
    <t xml:space="preserve">https://www.semanticscholar.org/paper/Emotion-recognition-from-Assamese-speeches-using-Kandali-Routray/ef096b6a3eab6d17acf3fc3aa9d3f35dabd198e7 </t>
  </si>
  <si>
    <t>Induced and simulated emotions</t>
  </si>
  <si>
    <t>Assamese</t>
  </si>
  <si>
    <t>sad, disgust, fear, happy, surprise, angry, neutral</t>
  </si>
  <si>
    <t>Koolagudi et al.</t>
  </si>
  <si>
    <t xml:space="preserve">https://link.springer.com/chapter/10.1007/978-3-642-03547-0_46 </t>
  </si>
  <si>
    <t xml:space="preserve">The database contains 10 professional artists (5 male and 5 female) from All India Radio (AIR) Vijaywada. Total number of utterances recorded in the database was 12,000 (15 sentences, 8 emotions, 10 artists and 10 sessions). Each emotion contains 1500 utterances </t>
  </si>
  <si>
    <t>25-40</t>
  </si>
  <si>
    <t>India</t>
  </si>
  <si>
    <t>Dravidian</t>
  </si>
  <si>
    <t>Telugu</t>
  </si>
  <si>
    <t>Anger, Compassion, Disgust, Fear, Happy, Neutral, Sarcastic, Surprise</t>
  </si>
  <si>
    <t>Mohanty and Swain</t>
  </si>
  <si>
    <t xml:space="preserve">https://www.interscience.in/cgi/viewcontent.cgi?article=1066&amp;context=ijcct </t>
  </si>
  <si>
    <t>22-58</t>
  </si>
  <si>
    <t>Oriya</t>
  </si>
  <si>
    <t>Anger, Sadness, Astonish, Fear, Happiness, Neutral</t>
  </si>
  <si>
    <t>Rao and Koolagudi</t>
  </si>
  <si>
    <t xml:space="preserve">http://www.iiisci.org/journal/PDV/sci/pdfs/QN047DL.pdf </t>
  </si>
  <si>
    <t>Two datasets considered one for dilects and the second (IITKGP:SEHSC) for emotions</t>
  </si>
  <si>
    <t>Hindi</t>
  </si>
  <si>
    <t>anger, disgust, fear, happy, neutral, sadness, sarcastic, surprise</t>
  </si>
  <si>
    <t xml:space="preserve">https://www.researchgate.net/publication/271891059_Recognition_of_Emotions_from_Speech_using_Excitation_Source_Features </t>
  </si>
  <si>
    <t>Speech extracted from movies</t>
  </si>
  <si>
    <t>hindi</t>
  </si>
  <si>
    <t>sadness, anger, happy, neutral</t>
  </si>
  <si>
    <t>Caballero-Morales</t>
  </si>
  <si>
    <t xml:space="preserve">https://www.researchgate.net/publication/255736693_Recognition_of_Emotions_in_Mexican_Spanish_Speech_An_Approach_Based_on_Acoustic_Modelling_of_Emotion-Specific_Vowels </t>
  </si>
  <si>
    <t xml:space="preserve"> Mexican Spanish</t>
  </si>
  <si>
    <t>anger, happiness, neutral, sadness</t>
  </si>
  <si>
    <t>Quiros-Ramirez et al.</t>
  </si>
  <si>
    <t xml:space="preserve">https://ep.liu.se/ecp/100/094/ecp14100094.pdf </t>
  </si>
  <si>
    <t>22-45</t>
  </si>
  <si>
    <t>Latin-American  and Japanese</t>
  </si>
  <si>
    <t>valence and arousal</t>
  </si>
  <si>
    <t>5 point scale (from -2 to 2)</t>
  </si>
  <si>
    <t>Kadiri et al.</t>
  </si>
  <si>
    <t xml:space="preserve">https://www.researchgate.net/publication/286938148_Analysis_of_Excitation_Source_Features_of_Speech_for_Emotion_Recognition </t>
  </si>
  <si>
    <t>indan</t>
  </si>
  <si>
    <t>anger, happy, neutral, sad</t>
  </si>
  <si>
    <t>Pravena and Govind</t>
  </si>
  <si>
    <t xml:space="preserve">https://www.researchgate.net/publication/319166426_Significance_of_incorporating_excitation_source_parameters_for_improved_emotion_recognition_from_speech_and_electroglottographic_signals </t>
  </si>
  <si>
    <t>220 samples recorded from "nearly" 10  per langauge(s Tamil, Malayalam and 
Indian English</t>
  </si>
  <si>
    <t>indian</t>
  </si>
  <si>
    <t xml:space="preserve"> s Tamil, Malayalam and 
Indian English</t>
  </si>
  <si>
    <t>Anger, Happy, Sad</t>
  </si>
  <si>
    <t>Yale Face Database</t>
  </si>
  <si>
    <t>Belhumeur et al.</t>
  </si>
  <si>
    <t>https://www.face-rec.org/algorithms/LDA/belhumeur96eigenfaces.pdf</t>
  </si>
  <si>
    <t>single images with happy, neutral, sleepy, surprised emotions, no further information</t>
  </si>
  <si>
    <t>MediaEval</t>
  </si>
  <si>
    <t>Alajanki et al.</t>
  </si>
  <si>
    <t>https://cvml.unige.ch/databases/DEAM/manual.pdf</t>
  </si>
  <si>
    <t>subset of DEAM dataset, meta data (song, title, artist, genre), emotional songs as samples, no more infos</t>
  </si>
  <si>
    <t>music</t>
  </si>
  <si>
    <t>valence, arousal, liking, disliking</t>
  </si>
  <si>
    <t>SEWA DB</t>
  </si>
  <si>
    <t>Kossaifi et al.</t>
  </si>
  <si>
    <t>https://ieeexplore.ieee.org/stamp/stamp.jsp?tp=&amp;arnumber=8854185</t>
  </si>
  <si>
    <t>self labelling of induced emotion (stimuli and interaction with partner), automatical annotations (Face and Voice) - AUs, no more info regarding raters</t>
  </si>
  <si>
    <t>gestures, head gestures, transcript</t>
  </si>
  <si>
    <t>18-65</t>
  </si>
  <si>
    <t>Chinese(17.5%), English(17%), German(16%), Greek(14%), Hungarian(18%),Serbian(17.5%)</t>
  </si>
  <si>
    <t>Chinese, English, German, Greek, Hungarian, Serbian</t>
  </si>
  <si>
    <t>Chinese, English, German, Greek, Hungarian,Serbian</t>
  </si>
  <si>
    <t>low,high</t>
  </si>
  <si>
    <t>LIRIS-ACCEDE</t>
  </si>
  <si>
    <t>Baveye et al.</t>
  </si>
  <si>
    <t>https://ieeexplore.ieee.org/stamp/stamp.jsp?tp=&amp;arnumber=7024148</t>
  </si>
  <si>
    <t>pairwise comparison in crowdsurces annotations (arousal and valence seperated), videos taken from 160 movies, annotate raters (from 89 countries) feelings when watching 2 samples (induced emotion) and choose the most valence or arousal one</t>
  </si>
  <si>
    <t>Indo-European,Turkic</t>
  </si>
  <si>
    <t>English, French, german, Icelandic, Hindi, Italian, Norwegian, Spanish, Swedish, Turkish</t>
  </si>
  <si>
    <t>India(18%), USA(16%), Romania(4%), Vietnam(4%)</t>
  </si>
  <si>
    <t>valence, arousal</t>
  </si>
  <si>
    <t>FEI Face Database</t>
  </si>
  <si>
    <t>Thomaz &amp; Giraldi</t>
  </si>
  <si>
    <t>https://citeseerx.ist.psu.edu/viewdoc/download?doi=10.1.1.231.9184&amp;rep=rep1&amp;type=pdf</t>
  </si>
  <si>
    <t>orig paper (https://www.sciencedirect.com/science/article/abs/pii/S0262885609002613) not accessible, only some infos extracted from other papers</t>
  </si>
  <si>
    <t>smiling vs non-smiling</t>
  </si>
  <si>
    <t>KSUEmotions</t>
  </si>
  <si>
    <t>Meftah et al.</t>
  </si>
  <si>
    <t>https://www.researchgate.net/publication/351373921_IEEE_KSU_EMOTIONS2021</t>
  </si>
  <si>
    <t>orig paper not avaliable, Arab emotional speech database</t>
  </si>
  <si>
    <t>19-37</t>
  </si>
  <si>
    <t>Saudi Arabia, Syria, Yemen</t>
  </si>
  <si>
    <t>Arabic</t>
  </si>
  <si>
    <t>Arabic(89%), Indian(11%)</t>
  </si>
  <si>
    <t>#0-100</t>
  </si>
  <si>
    <t>neutral, happiness, sadness, surprise, anger</t>
  </si>
  <si>
    <t>Multi-PIE</t>
  </si>
  <si>
    <t>Gross et al.</t>
  </si>
  <si>
    <t>participants meta data avaliable but website is down, images with different pose, illumination and expressions</t>
  </si>
  <si>
    <t>neutral, smile, surprise, squint, disgust, scream</t>
  </si>
  <si>
    <t>MELD</t>
  </si>
  <si>
    <t>Poria et al. </t>
  </si>
  <si>
    <t>https://arxiv.org/pdf/1810.02508.pdf</t>
  </si>
  <si>
    <t>extension to the dataset EmotionLines using the series Friends, no info about the raters beside being students</t>
  </si>
  <si>
    <t>textual information</t>
  </si>
  <si>
    <t>joy, sadness, anger, surprise, disgust, neutral</t>
  </si>
  <si>
    <t>TFEID</t>
  </si>
  <si>
    <t>Li-Fen et al.</t>
  </si>
  <si>
    <t>http://jultika.oulu.fi/files/nbnfi-fe2019042913501.pdf, https://www.researchgate.net/profile/Boris-Suchan/publication/233877213_BESST_Bochum_Emotional_Stimulus_Set-A_pilot_validation_study_of_a_stimulus_set_containing_emotional_bodies_and_faces_from_frontal_and_averted_view/links/59e5ab15a6fdcc1b1d96c7e7/BESST-Bochum-Emotional-Stimulus-Set-A-pilot-validation-study-of-a-stimulus-set-containing-emotional-bodies-and-faces-from-frontal-and-averted-view.pdf</t>
  </si>
  <si>
    <t>Taiwanese Facial Expression Image Database, orig paper not avaliable</t>
  </si>
  <si>
    <t>eye gaze</t>
  </si>
  <si>
    <t>Taiwanese</t>
  </si>
  <si>
    <t>neutral,anger,contempt,disgust,fear,happiness,sadness,surprise</t>
  </si>
  <si>
    <t>NVIE</t>
  </si>
  <si>
    <t>Wang et al. </t>
  </si>
  <si>
    <t>https://ieeexplore.ieee.org/stamp/stamp.jsp?tp=&amp;arnumber=5523955</t>
  </si>
  <si>
    <t>2 subdatabases (spontaneous(evaluated by raters) and posed( six emotions) images), induced (other labelled) and posed, </t>
  </si>
  <si>
    <t>Infrared Images</t>
  </si>
  <si>
    <t>17-31</t>
  </si>
  <si>
    <t>scale(3 ponit)</t>
  </si>
  <si>
    <t>happiness, sadness, surprise, fear, anger, disgust</t>
  </si>
  <si>
    <t>Likert scale</t>
  </si>
  <si>
    <t>FEEDTUM</t>
  </si>
  <si>
    <t>Wallhoff et al.</t>
  </si>
  <si>
    <t>https://ieeexplore.ieee.org/abstract/document/4036644</t>
  </si>
  <si>
    <t>5700 imges, 399 videos</t>
  </si>
  <si>
    <t>Eurpean</t>
  </si>
  <si>
    <t>23-38</t>
  </si>
  <si>
    <t>CFERD</t>
  </si>
  <si>
    <t>huang et al.</t>
  </si>
  <si>
    <t>https://www.researchgate.net/profile/Charles-Huang-5/publication/224037180_The_Chinese_Facial_Emotion_Recognition_Database_CFERD_A_computer-generated_3-D_paradigm_to_measure_the_recognition_of_facial_emotional_expressions_at_different_intensities/links/5ae7d8c545851588dd7f9250/The-Chinese-Facial-Emotion-Recognition-Database-CFERD-A-computer-generated-3-D-paradigm-to-measure-the-recognition-of-facial-emotional-expressions-at-different-intensities.pdf</t>
  </si>
  <si>
    <t>Chinese Facial Emotion Recognition Database, facial emotion recognition task, emotional faces morphed with neutral (continuum), raters age sd=6,8</t>
  </si>
  <si>
    <t>3D computer generated images</t>
  </si>
  <si>
    <t>Chinese(100%)</t>
  </si>
  <si>
    <t>#0-10 (intensity)</t>
  </si>
  <si>
    <t>happiness, disgust, fear, anger, sadness, surprise, neutral, intensity</t>
  </si>
  <si>
    <t>MEVIEW</t>
  </si>
  <si>
    <t>Husak et al.</t>
  </si>
  <si>
    <t>http://cmp.felk.cvut.cz/ftp/articles/cech/Husak-CVWW-2017.pdf</t>
  </si>
  <si>
    <t>micro expressions in the wild, poker player, emotion label based on detected AU (algorithm)</t>
  </si>
  <si>
    <t>emotion label based on detected AU (algorithm)</t>
  </si>
  <si>
    <t>MHMC</t>
  </si>
  <si>
    <t>Lin et al.</t>
  </si>
  <si>
    <t>https://ieeexplore.ieee.org/abstract/document/6042338</t>
  </si>
  <si>
    <t>emotion recogntion dataset</t>
  </si>
  <si>
    <t>happy, neutral, angry, sad</t>
  </si>
  <si>
    <t>MMDB</t>
  </si>
  <si>
    <t>Rehg et al.</t>
  </si>
  <si>
    <t>https://openaccess.thecvf.com/content_cvpr_2013/html/Rehg_Decoding_Childrens_Social_2013_CVPR_paper.html</t>
  </si>
  <si>
    <t>only children, a lot of annotations</t>
  </si>
  <si>
    <t>physiological behavior(eye gaze, engagement,…)</t>
  </si>
  <si>
    <t>1-2</t>
  </si>
  <si>
    <t>engagement, behavior, emotion</t>
  </si>
  <si>
    <t>NAPS</t>
  </si>
  <si>
    <t>Marchewka et al.</t>
  </si>
  <si>
    <t xml:space="preserve">https://link.springer.com/article/10.3758/s13428-013-0379-1 </t>
  </si>
  <si>
    <t>images of people, faces, animals, objects, and landscapes, raters rage sd=3,4</t>
  </si>
  <si>
    <t>Polish(60%), European(40%)</t>
  </si>
  <si>
    <t>valence, arousal, personal reaction</t>
  </si>
  <si>
    <t>NIMITEK</t>
  </si>
  <si>
    <t> Gnjatović  et al.</t>
  </si>
  <si>
    <t>https://ieeexplore.ieee.org/abstract/document/5661765</t>
  </si>
  <si>
    <t>subjects interaction with technical system, 1847 samploes but only 422 for annotated</t>
  </si>
  <si>
    <t>18-27</t>
  </si>
  <si>
    <t>German(50%), East-European(50%)</t>
  </si>
  <si>
    <t>joy, sadness, anger, fear, disgust, neutral, free</t>
  </si>
  <si>
    <t>FC, free</t>
  </si>
  <si>
    <t>DEFE</t>
  </si>
  <si>
    <t>https://arxiv.org/abs/2005.08626</t>
  </si>
  <si>
    <t xml:space="preserve">participants age sd= 7.7, driver emotion facial expression, participants spontaneous emotion was first induced (priming) when watching a video and then being recorded durong a task (driving), contradicting gender info in paper, </t>
  </si>
  <si>
    <t>29-56</t>
  </si>
  <si>
    <t>scale (SAM,DES), valence, arousal, dominance</t>
  </si>
  <si>
    <t>Likert scale (1-9)</t>
  </si>
  <si>
    <t>MSP-Podcast</t>
  </si>
  <si>
    <t>Lotfian &amp; Busso</t>
  </si>
  <si>
    <t>https://ieeexplore.ieee.org/abstract/document/8003425</t>
  </si>
  <si>
    <t xml:space="preserve">audio taken from 403 Podcasts, Mturk for annotation (no info), </t>
  </si>
  <si>
    <t>scale (SAM)</t>
  </si>
  <si>
    <t>angry, sad, happy, surprise, fear, disgust, contempt, neutral, other</t>
  </si>
  <si>
    <t>Likert scale (1-7)</t>
  </si>
  <si>
    <t>Geneva lost luggage</t>
  </si>
  <si>
    <t>Scherer &amp; Ceschi</t>
  </si>
  <si>
    <t>participants (airline passengers) interview with an agent after they luggage was lost (did not know that they were recorded), 20-60+</t>
  </si>
  <si>
    <t>context questionaire (situation, travel info)</t>
  </si>
  <si>
    <t>Caucasian(76,4%), Asian(16,4%), Other(15,5%)</t>
  </si>
  <si>
    <t>anger, resignation, indifference, worry, good humor</t>
  </si>
  <si>
    <t>Banse-Scherer</t>
  </si>
  <si>
    <t>Banse &amp; Scherer</t>
  </si>
  <si>
    <t>https://www.researchgate.net/profile/Rainer-Banse/publication/14353171_Acoustic_Profiles_in_Vocal_Emotion_Expression/links/00b495253aa7bdb2a5000000/Acoustic-Profiles-in-Vocal-Emotion-Expression.pdf</t>
  </si>
  <si>
    <t>emotion recognition with raters</t>
  </si>
  <si>
    <t>hot anger, cold anger, panic fear, anxiety, despair, sadness, elation, happiness, interest, boredom, shame, pride, disgust, contempt</t>
  </si>
  <si>
    <t>Chen</t>
  </si>
  <si>
    <t>https://www.researchgate.net/publication/242431684_Joint_processing_of_audio-visual_information_for_the_recognition_of_emotional_expressions_in_human-computer_interaction</t>
  </si>
  <si>
    <t>neutral, fear, surprise, interest, puzzlement, frutration, anger, disgust, sadness, boredom, happiness</t>
  </si>
  <si>
    <t>Reading/Leeds EmotionalSpeech Corpus</t>
  </si>
  <si>
    <t>https://www.researchgate.net/publication/11921587_Emotion_in_Language_and_Speech_Methodological_Issues_in_Naturalistic_Approaches </t>
  </si>
  <si>
    <t>anger, disgust, fear, sadness, happiness</t>
  </si>
  <si>
    <t>Spoken Reviews</t>
  </si>
  <si>
    <t xml:space="preserve">Mairesse et al. </t>
  </si>
  <si>
    <t>https://ieeexplore.ieee.org/abstract/document/6289066</t>
  </si>
  <si>
    <t>Can prosody inform sentiment analysis? Experiments on short spoken reviews, sentiment analysis</t>
  </si>
  <si>
    <t>negative, positive</t>
  </si>
  <si>
    <t>Polikovsky's</t>
  </si>
  <si>
    <t>Polikovsky et al.</t>
  </si>
  <si>
    <t>http://kameda-lab.org/research/publication/2009/20091203_ICDP/200912_ICDP_senya.pdf</t>
  </si>
  <si>
    <t>ficro expressions</t>
  </si>
  <si>
    <t>Asian(50%), Caucasian(40%), Indian(10%)</t>
  </si>
  <si>
    <t>fear, anger, joy, sad, contempt, disgust, surprise</t>
  </si>
  <si>
    <t>Esmaileyan &amp; Marvib</t>
  </si>
  <si>
    <t>http://irisweb.ir/files/site1/rds_journals/409/article-409-2062802.pdf</t>
  </si>
  <si>
    <t>Persian emotion speech, corpus from drama radio programs, computed based annotation</t>
  </si>
  <si>
    <t>Persina(100%)</t>
  </si>
  <si>
    <t>Persian</t>
  </si>
  <si>
    <t>anger, boredom, disgust, fear, neutral, sadness, surprise, happiness</t>
  </si>
  <si>
    <t>self, external</t>
  </si>
  <si>
    <t>Language group</t>
  </si>
  <si>
    <t xml:space="preserve">https://link.springer.com/article/10.1023/A:1024498629430 </t>
  </si>
  <si>
    <t>Caucasian(76,4%), Asian(8.2%), Other(15,5%)</t>
  </si>
  <si>
    <t xml:space="preserve">https://ieeexplore.ieee.org/document/9320173 </t>
  </si>
  <si>
    <t xml:space="preserve">http://citeseerx.ist.psu.edu/viewdoc/download?doi=10.1.1.214.4417&amp;rep=rep1&amp;type=pdf </t>
  </si>
  <si>
    <t>60% EuropeanAmericans, 35% Asian, 3% African-American and 2% others</t>
  </si>
  <si>
    <t>Dravidian,Indo-European</t>
  </si>
  <si>
    <t>Indo-European,Mandarin or Chinese,Uralic</t>
  </si>
  <si>
    <t>Semitic,Indo-European</t>
  </si>
  <si>
    <t>ER-Ethnicity</t>
  </si>
  <si>
    <t>coded in FAUs</t>
  </si>
  <si>
    <t xml:space="preserve">http://www.lrec-conf.org/proceedings/lrec2002/pdf/49.pdf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</si>
</sst>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"/>
    <numFmt numFmtId="165" formatCode="_-* #,##0.00_-;\-* #,##0.00_-;_-* \-??_-;_-@_-"/>
  </numFmts>
  <fonts count="7" x14ac:knownFonts="1"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FE699"/>
      </patternFill>
    </fill>
    <fill>
      <patternFill patternType="solid">
        <fgColor rgb="FFFFEB9C"/>
        <bgColor rgb="FFFFE699"/>
      </patternFill>
    </fill>
    <fill>
      <patternFill patternType="solid">
        <fgColor rgb="FFFFE699"/>
        <bgColor rgb="FFFFEB9C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CCCCFF"/>
      </patternFill>
    </fill>
    <fill>
      <patternFill patternType="solid">
        <fgColor rgb="FFC00000"/>
        <bgColor rgb="FF9C0006"/>
      </patternFill>
    </fill>
    <fill>
      <patternFill patternType="solid">
        <fgColor rgb="FF8497B0"/>
        <bgColor rgb="FF808080"/>
      </patternFill>
    </fill>
    <fill>
      <patternFill patternType="solid">
        <fgColor rgb="FF70AD47"/>
        <bgColor rgb="FF8497B0"/>
      </patternFill>
    </fill>
    <fill>
      <patternFill patternType="solid">
        <fgColor rgb="FFED7D31"/>
        <bgColor rgb="FFFF8080"/>
      </patternFill>
    </fill>
    <fill>
      <patternFill patternType="solid">
        <fgColor rgb="FFFF0000"/>
        <bgColor rgb="FFC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165" fontId="6" fillId="0" borderId="0" applyBorder="0" applyProtection="0"/>
    <xf numFmtId="0" fontId="3" fillId="0" borderId="0" applyBorder="0" applyProtection="0"/>
    <xf numFmtId="0" fontId="4" fillId="2" borderId="0" applyBorder="0" applyProtection="0"/>
    <xf numFmtId="0" fontId="5" fillId="3" borderId="0" applyBorder="0" applyProtection="0"/>
  </cellStyleXfs>
  <cellXfs count="28">
    <xf numFmtId="0" fontId="0" fillId="0" borderId="0" xfId="0"/>
    <xf numFmtId="1" fontId="0" fillId="0" borderId="0" xfId="0" applyNumberFormat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2" fillId="8" borderId="0" xfId="0" applyFont="1" applyFill="1"/>
    <xf numFmtId="0" fontId="0" fillId="0" borderId="1" xfId="0" applyFont="1" applyBorder="1"/>
    <xf numFmtId="0" fontId="3" fillId="0" borderId="0" xfId="2" applyFont="1" applyBorder="1" applyAlignment="1" applyProtection="1"/>
    <xf numFmtId="0" fontId="0" fillId="0" borderId="0" xfId="0" applyFont="1"/>
    <xf numFmtId="164" fontId="0" fillId="0" borderId="0" xfId="0" applyNumberFormat="1"/>
    <xf numFmtId="49" fontId="0" fillId="0" borderId="0" xfId="0" applyNumberFormat="1" applyFont="1"/>
    <xf numFmtId="0" fontId="4" fillId="9" borderId="0" xfId="3" applyFill="1" applyBorder="1" applyAlignment="1" applyProtection="1"/>
    <xf numFmtId="2" fontId="0" fillId="0" borderId="0" xfId="1" applyNumberFormat="1" applyFont="1" applyBorder="1" applyAlignment="1" applyProtection="1"/>
    <xf numFmtId="0" fontId="3" fillId="0" borderId="0" xfId="2" applyFont="1" applyBorder="1" applyProtection="1"/>
    <xf numFmtId="0" fontId="0" fillId="0" borderId="0" xfId="0" applyFont="1" applyAlignment="1">
      <alignment wrapText="1"/>
    </xf>
    <xf numFmtId="0" fontId="4" fillId="10" borderId="0" xfId="3" applyFill="1" applyBorder="1" applyAlignment="1" applyProtection="1"/>
    <xf numFmtId="0" fontId="0" fillId="11" borderId="0" xfId="0" applyFont="1" applyFill="1"/>
    <xf numFmtId="0" fontId="5" fillId="10" borderId="0" xfId="4" applyFill="1" applyBorder="1" applyAlignment="1" applyProtection="1"/>
    <xf numFmtId="0" fontId="4" fillId="0" borderId="0" xfId="3" applyFont="1" applyFill="1" applyBorder="1" applyAlignment="1" applyProtection="1"/>
    <xf numFmtId="0" fontId="0" fillId="9" borderId="0" xfId="0" applyFill="1"/>
    <xf numFmtId="0" fontId="3" fillId="0" borderId="0" xfId="2"/>
    <xf numFmtId="2" fontId="0" fillId="0" borderId="0" xfId="0" applyNumberFormat="1"/>
    <xf numFmtId="0" fontId="0" fillId="0" borderId="1" xfId="0" applyBorder="1"/>
    <xf numFmtId="0" fontId="0" fillId="0" borderId="0" xfId="0" applyFont="1" applyBorder="1"/>
    <xf numFmtId="0" fontId="0" fillId="0" borderId="0" xfId="0" applyBorder="1"/>
    <xf numFmtId="0" fontId="2" fillId="0" borderId="0" xfId="0" applyFont="1" applyBorder="1"/>
  </cellXfs>
  <cellStyles count="5">
    <cellStyle name="Comma" xfId="1" builtinId="3"/>
    <cellStyle name="Excel Built-in Bad" xfId="3" xr:uid="{00000000-0005-0000-0000-000007000000}"/>
    <cellStyle name="Excel Built-in Neutral" xfId="4" xr:uid="{00000000-0005-0000-0000-000008000000}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E699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8497B0"/>
      <rgbColor rgb="FF003366"/>
      <rgbColor rgb="FF70AD47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aggle.com/c/challenges-in-representation-learning-facial-expression-recognition-challenge/data" TargetMode="External"/><Relationship Id="rId18" Type="http://schemas.openxmlformats.org/officeDocument/2006/relationships/hyperlink" Target="https://core.ac.uk/download/pdf/53857389.pdf" TargetMode="External"/><Relationship Id="rId26" Type="http://schemas.openxmlformats.org/officeDocument/2006/relationships/hyperlink" Target="https://www.tandfonline.com/doi/pdf/10.1080/02699930701626582?needAccess=true" TargetMode="External"/><Relationship Id="rId21" Type="http://schemas.openxmlformats.org/officeDocument/2006/relationships/hyperlink" Target="https://ieeexplore.ieee.org/stamp/stamp.jsp?tp=&amp;arnumber=5959155" TargetMode="External"/><Relationship Id="rId34" Type="http://schemas.openxmlformats.org/officeDocument/2006/relationships/hyperlink" Target="https://link.springer.com/article/10.1023/A:1024498629430" TargetMode="External"/><Relationship Id="rId7" Type="http://schemas.openxmlformats.org/officeDocument/2006/relationships/hyperlink" Target="https://www.researchgate.net/publication/4181246_Web-based_database_for_facial_expression_analysis" TargetMode="External"/><Relationship Id="rId12" Type="http://schemas.openxmlformats.org/officeDocument/2006/relationships/hyperlink" Target="https://diuf.unifr.ch/main/diva/recola/data/emoSPACE13_RECOLA_Database.pdf" TargetMode="External"/><Relationship Id="rId17" Type="http://schemas.openxmlformats.org/officeDocument/2006/relationships/hyperlink" Target="https://ieeexplore.ieee.org/stamp/stamp.jsp?tp=&amp;arnumber=6475933" TargetMode="External"/><Relationship Id="rId25" Type="http://schemas.openxmlformats.org/officeDocument/2006/relationships/hyperlink" Target="http://ivizlab.sfu.ca/arya/Papers/IEEE/Proceedings/C%20V%20P%20R-%2005/Face%20Recognition%20Grand%20Challenge.pdf" TargetMode="External"/><Relationship Id="rId33" Type="http://schemas.openxmlformats.org/officeDocument/2006/relationships/hyperlink" Target="https://link.springer.com/article/10.3758/s13428-013-0379-1" TargetMode="External"/><Relationship Id="rId2" Type="http://schemas.openxmlformats.org/officeDocument/2006/relationships/hyperlink" Target="https://www.researchgate.net/publication/224165246_The_Extended_Cohn-Kanade_Dataset_CK_A_complete_dataset_for_action_unit_and_emotion-specified_expression" TargetMode="External"/><Relationship Id="rId16" Type="http://schemas.openxmlformats.org/officeDocument/2006/relationships/hyperlink" Target="http://shachi.org/resources/27" TargetMode="External"/><Relationship Id="rId20" Type="http://schemas.openxmlformats.org/officeDocument/2006/relationships/hyperlink" Target="https://www.researchgate.net/publication/338493585_Releasing_a_thoroughly_annotated_and_processed_spontaneous_emotional_database_the_FAU_Aibo_Emotion_Corpus" TargetMode="External"/><Relationship Id="rId29" Type="http://schemas.openxmlformats.org/officeDocument/2006/relationships/hyperlink" Target="https://inc.ucsd.edu/mplab/80.php" TargetMode="External"/><Relationship Id="rId1" Type="http://schemas.openxmlformats.org/officeDocument/2006/relationships/hyperlink" Target="https://www.kw.tu-berlin.de/fileadmin/a01311100/A_Database_of_German_Emotional_Speech_-_Burkhardt_01.pdf" TargetMode="External"/><Relationship Id="rId6" Type="http://schemas.openxmlformats.org/officeDocument/2006/relationships/hyperlink" Target="http://kahlan.eps.surrey.ac.uk/savee/" TargetMode="External"/><Relationship Id="rId11" Type="http://schemas.openxmlformats.org/officeDocument/2006/relationships/hyperlink" Target="https://ibug.doc.ic.ac.uk/media/uploads/documents/afew-va.pdf" TargetMode="External"/><Relationship Id="rId24" Type="http://schemas.openxmlformats.org/officeDocument/2006/relationships/hyperlink" Target="https://www.cv-foundation.org/openaccess/content_cvpr_2016/papers/Benitez-Quiroz_EmotioNet_An_Accurate_CVPR_2016_paper.pdf" TargetMode="External"/><Relationship Id="rId32" Type="http://schemas.openxmlformats.org/officeDocument/2006/relationships/hyperlink" Target="http://cmp.felk.cvut.cz/ftp/articles/cech/Husak-CVWW-2017.pdf" TargetMode="External"/><Relationship Id="rId37" Type="http://schemas.openxmlformats.org/officeDocument/2006/relationships/hyperlink" Target="http://www.lrec-conf.org/proceedings/lrec2002/pdf/49.pdf" TargetMode="External"/><Relationship Id="rId5" Type="http://schemas.openxmlformats.org/officeDocument/2006/relationships/hyperlink" Target="https://www.researchgate.net/publication/232651717_DEAP_A_Database_for_Emotion_Analysis_Using_Physiological_Signals" TargetMode="External"/><Relationship Id="rId15" Type="http://schemas.openxmlformats.org/officeDocument/2006/relationships/hyperlink" Target="http://www.whdeng.cn/raf/li_RAFDB_2017_CVPR.pdf" TargetMode="External"/><Relationship Id="rId23" Type="http://schemas.openxmlformats.org/officeDocument/2006/relationships/hyperlink" Target="https://www.cs.bath.ac.uk/~dpc/D3DFACS/ICCV_final_2011.pdf" TargetMode="External"/><Relationship Id="rId28" Type="http://schemas.openxmlformats.org/officeDocument/2006/relationships/hyperlink" Target="https://ieeexplore.ieee.org/document/6866883" TargetMode="External"/><Relationship Id="rId36" Type="http://schemas.openxmlformats.org/officeDocument/2006/relationships/hyperlink" Target="http://citeseerx.ist.psu.edu/viewdoc/download?doi=10.1.1.214.4417&amp;rep=rep1&amp;type=pdf" TargetMode="External"/><Relationship Id="rId10" Type="http://schemas.openxmlformats.org/officeDocument/2006/relationships/hyperlink" Target="https://journals.plos.org/plosone/article?id=10.1371/journal.pone.0086041" TargetMode="External"/><Relationship Id="rId19" Type="http://schemas.openxmlformats.org/officeDocument/2006/relationships/hyperlink" Target="https://grail.cs.washington.edu/projects/deepexpr/papers/deepExpr_accv2016.pdf" TargetMode="External"/><Relationship Id="rId31" Type="http://schemas.openxmlformats.org/officeDocument/2006/relationships/hyperlink" Target="https://citeseerx.ist.psu.edu/viewdoc/download?doi=10.1.1.231.9184&amp;rep=rep1&amp;type=pdf" TargetMode="External"/><Relationship Id="rId4" Type="http://schemas.openxmlformats.org/officeDocument/2006/relationships/hyperlink" Target="https://zenodo.org/record/3451524" TargetMode="External"/><Relationship Id="rId9" Type="http://schemas.openxmlformats.org/officeDocument/2006/relationships/hyperlink" Target="https://journals.plos.org/plosone/article?id=10.1371/journal.pone.0196391" TargetMode="External"/><Relationship Id="rId14" Type="http://schemas.openxmlformats.org/officeDocument/2006/relationships/hyperlink" Target="https://www.yumpu.com/en/document/read/48827952/a-multimodal-database-for-affect-recognition-and-implicit-tagging" TargetMode="External"/><Relationship Id="rId22" Type="http://schemas.openxmlformats.org/officeDocument/2006/relationships/hyperlink" Target="https://www.sciencedirect.com/science/article/abs/pii/S0262885614001012" TargetMode="External"/><Relationship Id="rId27" Type="http://schemas.openxmlformats.org/officeDocument/2006/relationships/hyperlink" Target="https://arxiv.org/pdf/2104.01807.pdf" TargetMode="External"/><Relationship Id="rId30" Type="http://schemas.openxmlformats.org/officeDocument/2006/relationships/hyperlink" Target="https://aholab.ehu.eus/papers/Interspeech2005.pdf" TargetMode="External"/><Relationship Id="rId35" Type="http://schemas.openxmlformats.org/officeDocument/2006/relationships/hyperlink" Target="https://ieeexplore.ieee.org/document/9320173" TargetMode="External"/><Relationship Id="rId8" Type="http://schemas.openxmlformats.org/officeDocument/2006/relationships/hyperlink" Target="https://citeseerx.ist.psu.edu/viewdoc/download?doi=10.1.1.220.2113&amp;rep=rep1&amp;type=pdf" TargetMode="External"/><Relationship Id="rId3" Type="http://schemas.openxmlformats.org/officeDocument/2006/relationships/hyperlink" Target="https://sail.usc.edu/iemocap/iemocap_publica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1"/>
  <sheetViews>
    <sheetView tabSelected="1" topLeftCell="S1" zoomScale="160" zoomScaleNormal="160" workbookViewId="0">
      <pane ySplit="1" topLeftCell="A2" activePane="bottomLeft" state="frozen"/>
      <selection activeCell="W1" sqref="W1"/>
      <selection pane="bottomLeft" activeCell="Z11" sqref="Z11"/>
    </sheetView>
  </sheetViews>
  <sheetFormatPr baseColWidth="10" defaultColWidth="10.5" defaultRowHeight="16" x14ac:dyDescent="0.2"/>
  <cols>
    <col min="1" max="1" width="20" customWidth="1"/>
    <col min="2" max="2" width="24.5" customWidth="1"/>
    <col min="3" max="3" width="61.83203125" customWidth="1"/>
    <col min="5" max="5" width="20.6640625" customWidth="1"/>
    <col min="17" max="18" width="10.83203125" style="1" customWidth="1"/>
    <col min="23" max="26" width="17.6640625" customWidth="1"/>
    <col min="27" max="28" width="18" customWidth="1"/>
    <col min="29" max="29" width="26.6640625" customWidth="1"/>
    <col min="31" max="31" width="12" customWidth="1"/>
    <col min="40" max="44" width="25.83203125" customWidth="1"/>
    <col min="46" max="46" width="39" customWidth="1"/>
    <col min="47" max="47" width="12.6640625" customWidth="1"/>
  </cols>
  <sheetData>
    <row r="1" spans="1:4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815</v>
      </c>
      <c r="AD1" s="4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824</v>
      </c>
      <c r="AO1" s="5" t="s">
        <v>38</v>
      </c>
      <c r="AP1" s="5" t="s">
        <v>39</v>
      </c>
      <c r="AQ1" s="5" t="s">
        <v>40</v>
      </c>
      <c r="AR1" s="5" t="s">
        <v>41</v>
      </c>
      <c r="AS1" s="6" t="s">
        <v>42</v>
      </c>
      <c r="AT1" s="6" t="s">
        <v>43</v>
      </c>
      <c r="AU1" s="7" t="s">
        <v>44</v>
      </c>
    </row>
    <row r="2" spans="1:48" x14ac:dyDescent="0.2">
      <c r="A2" s="24" t="s">
        <v>162</v>
      </c>
      <c r="B2" t="s">
        <v>163</v>
      </c>
      <c r="C2" t="s">
        <v>164</v>
      </c>
      <c r="D2">
        <v>2018</v>
      </c>
      <c r="F2">
        <v>1</v>
      </c>
      <c r="G2">
        <v>0</v>
      </c>
      <c r="H2">
        <v>0</v>
      </c>
      <c r="J2">
        <v>500</v>
      </c>
      <c r="K2" s="10" t="s">
        <v>48</v>
      </c>
      <c r="L2" s="10" t="s">
        <v>90</v>
      </c>
      <c r="M2" s="10" t="s">
        <v>50</v>
      </c>
      <c r="N2">
        <v>1</v>
      </c>
      <c r="O2">
        <v>0</v>
      </c>
      <c r="P2">
        <v>5</v>
      </c>
      <c r="Q2" s="1">
        <v>3</v>
      </c>
      <c r="R2" s="1">
        <v>2</v>
      </c>
      <c r="S2">
        <v>0</v>
      </c>
      <c r="T2" t="s">
        <v>165</v>
      </c>
      <c r="AC2" t="s">
        <v>52</v>
      </c>
      <c r="AD2" t="s">
        <v>166</v>
      </c>
      <c r="AJ2">
        <v>0</v>
      </c>
      <c r="AT2" t="s">
        <v>167</v>
      </c>
    </row>
    <row r="3" spans="1:48" x14ac:dyDescent="0.2">
      <c r="A3" s="8" t="s">
        <v>125</v>
      </c>
      <c r="B3" t="s">
        <v>126</v>
      </c>
      <c r="C3" s="9" t="s">
        <v>127</v>
      </c>
      <c r="D3">
        <v>2017</v>
      </c>
      <c r="F3">
        <v>1</v>
      </c>
      <c r="G3">
        <v>0</v>
      </c>
      <c r="H3">
        <v>1</v>
      </c>
      <c r="J3">
        <v>600</v>
      </c>
      <c r="K3" s="10" t="s">
        <v>100</v>
      </c>
      <c r="L3" s="10" t="s">
        <v>90</v>
      </c>
      <c r="N3">
        <v>1</v>
      </c>
      <c r="P3">
        <v>240</v>
      </c>
      <c r="Q3" s="1">
        <v>125</v>
      </c>
      <c r="R3" s="1">
        <v>115</v>
      </c>
      <c r="S3">
        <v>0</v>
      </c>
      <c r="T3" s="12" t="s">
        <v>128</v>
      </c>
      <c r="AE3" t="s">
        <v>62</v>
      </c>
      <c r="AF3">
        <v>2</v>
      </c>
      <c r="AS3" t="s">
        <v>129</v>
      </c>
    </row>
    <row r="4" spans="1:48" x14ac:dyDescent="0.2">
      <c r="A4" s="24" t="s">
        <v>272</v>
      </c>
      <c r="B4" t="s">
        <v>273</v>
      </c>
      <c r="C4" t="s">
        <v>274</v>
      </c>
      <c r="D4">
        <v>2017</v>
      </c>
      <c r="E4" t="s">
        <v>275</v>
      </c>
      <c r="F4">
        <v>0</v>
      </c>
      <c r="G4">
        <v>1</v>
      </c>
      <c r="H4">
        <v>0</v>
      </c>
      <c r="I4">
        <v>0</v>
      </c>
      <c r="J4">
        <v>1000000</v>
      </c>
      <c r="K4" s="10" t="s">
        <v>100</v>
      </c>
      <c r="N4">
        <v>0</v>
      </c>
      <c r="S4">
        <v>1</v>
      </c>
      <c r="T4" t="s">
        <v>276</v>
      </c>
      <c r="U4">
        <v>33</v>
      </c>
      <c r="AE4" t="s">
        <v>62</v>
      </c>
      <c r="AF4">
        <v>12</v>
      </c>
      <c r="AG4">
        <v>1</v>
      </c>
      <c r="AS4" t="s">
        <v>277</v>
      </c>
      <c r="AT4" t="s">
        <v>278</v>
      </c>
      <c r="AU4" t="s">
        <v>279</v>
      </c>
    </row>
    <row r="5" spans="1:48" x14ac:dyDescent="0.2">
      <c r="A5" s="24" t="s">
        <v>280</v>
      </c>
      <c r="B5" t="s">
        <v>281</v>
      </c>
      <c r="C5" t="s">
        <v>282</v>
      </c>
      <c r="D5">
        <v>2017</v>
      </c>
      <c r="E5" t="s">
        <v>283</v>
      </c>
      <c r="F5">
        <v>0</v>
      </c>
      <c r="G5">
        <v>0</v>
      </c>
      <c r="H5">
        <v>1</v>
      </c>
      <c r="I5" t="s">
        <v>284</v>
      </c>
      <c r="K5" s="10" t="s">
        <v>48</v>
      </c>
      <c r="L5" s="10" t="s">
        <v>85</v>
      </c>
      <c r="N5">
        <v>0</v>
      </c>
      <c r="O5">
        <v>1</v>
      </c>
      <c r="P5">
        <v>40</v>
      </c>
      <c r="Q5" s="1">
        <v>13</v>
      </c>
      <c r="R5" s="1">
        <v>27</v>
      </c>
      <c r="S5">
        <v>0</v>
      </c>
      <c r="T5" t="s">
        <v>285</v>
      </c>
      <c r="U5">
        <v>28.3</v>
      </c>
      <c r="AE5" t="s">
        <v>814</v>
      </c>
      <c r="AT5" t="s">
        <v>286</v>
      </c>
    </row>
    <row r="6" spans="1:48" x14ac:dyDescent="0.2">
      <c r="A6" s="24" t="s">
        <v>287</v>
      </c>
      <c r="B6" t="s">
        <v>288</v>
      </c>
      <c r="C6" t="s">
        <v>289</v>
      </c>
      <c r="D6">
        <v>2018</v>
      </c>
      <c r="F6">
        <v>0</v>
      </c>
      <c r="G6">
        <v>0</v>
      </c>
      <c r="H6">
        <v>1</v>
      </c>
      <c r="I6" t="s">
        <v>290</v>
      </c>
      <c r="K6" s="10" t="s">
        <v>48</v>
      </c>
      <c r="L6" s="10" t="s">
        <v>85</v>
      </c>
      <c r="N6">
        <v>0</v>
      </c>
      <c r="O6">
        <v>0</v>
      </c>
      <c r="P6">
        <v>58</v>
      </c>
      <c r="Q6" s="1">
        <v>21</v>
      </c>
      <c r="R6" s="1">
        <v>37</v>
      </c>
      <c r="U6">
        <v>30</v>
      </c>
      <c r="AE6" t="s">
        <v>150</v>
      </c>
      <c r="AS6" t="s">
        <v>291</v>
      </c>
    </row>
    <row r="7" spans="1:48" x14ac:dyDescent="0.2">
      <c r="A7" s="24" t="s">
        <v>786</v>
      </c>
      <c r="B7" t="s">
        <v>787</v>
      </c>
      <c r="C7" t="s">
        <v>788</v>
      </c>
      <c r="D7">
        <v>1996</v>
      </c>
      <c r="E7" t="s">
        <v>789</v>
      </c>
      <c r="F7">
        <v>0</v>
      </c>
      <c r="G7">
        <v>0</v>
      </c>
      <c r="H7">
        <v>1</v>
      </c>
      <c r="J7">
        <v>224</v>
      </c>
      <c r="K7" s="10" t="s">
        <v>48</v>
      </c>
      <c r="L7" s="10" t="s">
        <v>90</v>
      </c>
      <c r="M7" s="10" t="s">
        <v>50</v>
      </c>
      <c r="N7">
        <v>1</v>
      </c>
      <c r="P7">
        <v>12</v>
      </c>
      <c r="Q7" s="1">
        <v>6</v>
      </c>
      <c r="R7" s="1">
        <v>6</v>
      </c>
      <c r="W7" t="s">
        <v>51</v>
      </c>
      <c r="X7">
        <v>100</v>
      </c>
      <c r="AC7" t="s">
        <v>52</v>
      </c>
      <c r="AD7" t="s">
        <v>205</v>
      </c>
      <c r="AE7" t="s">
        <v>62</v>
      </c>
      <c r="AF7">
        <v>12</v>
      </c>
      <c r="AH7">
        <v>9</v>
      </c>
      <c r="AI7">
        <v>3</v>
      </c>
      <c r="AL7">
        <v>22</v>
      </c>
      <c r="AN7" t="s">
        <v>51</v>
      </c>
      <c r="AO7">
        <v>100</v>
      </c>
      <c r="AT7" t="s">
        <v>790</v>
      </c>
      <c r="AU7" t="s">
        <v>95</v>
      </c>
    </row>
    <row r="8" spans="1:48" x14ac:dyDescent="0.2">
      <c r="A8" s="24" t="s">
        <v>292</v>
      </c>
      <c r="B8" t="s">
        <v>293</v>
      </c>
      <c r="C8" t="s">
        <v>294</v>
      </c>
      <c r="D8">
        <v>2016</v>
      </c>
      <c r="E8" t="s">
        <v>295</v>
      </c>
      <c r="F8">
        <v>0</v>
      </c>
      <c r="G8">
        <v>0</v>
      </c>
      <c r="H8">
        <v>1</v>
      </c>
      <c r="I8">
        <v>0</v>
      </c>
      <c r="J8">
        <v>1184</v>
      </c>
      <c r="K8" s="10" t="s">
        <v>48</v>
      </c>
      <c r="L8" s="10" t="s">
        <v>85</v>
      </c>
      <c r="N8">
        <v>0</v>
      </c>
      <c r="O8">
        <v>0</v>
      </c>
      <c r="P8">
        <v>31</v>
      </c>
      <c r="Q8" s="1">
        <v>13</v>
      </c>
      <c r="R8" s="1">
        <v>18</v>
      </c>
      <c r="S8">
        <v>0</v>
      </c>
      <c r="T8" t="s">
        <v>296</v>
      </c>
      <c r="W8" t="s">
        <v>249</v>
      </c>
      <c r="X8">
        <v>100</v>
      </c>
      <c r="AC8" t="s">
        <v>250</v>
      </c>
      <c r="AD8" t="s">
        <v>297</v>
      </c>
      <c r="AE8" t="s">
        <v>62</v>
      </c>
      <c r="AG8">
        <v>5</v>
      </c>
      <c r="AT8" t="s">
        <v>298</v>
      </c>
      <c r="AU8" t="s">
        <v>299</v>
      </c>
      <c r="AV8" s="13"/>
    </row>
    <row r="9" spans="1:48" x14ac:dyDescent="0.2">
      <c r="A9" s="24" t="s">
        <v>351</v>
      </c>
      <c r="B9" t="s">
        <v>352</v>
      </c>
      <c r="C9" t="s">
        <v>353</v>
      </c>
      <c r="D9">
        <v>2012</v>
      </c>
      <c r="E9" t="s">
        <v>354</v>
      </c>
      <c r="F9">
        <v>1</v>
      </c>
      <c r="G9">
        <v>0</v>
      </c>
      <c r="H9">
        <v>1</v>
      </c>
      <c r="J9">
        <v>1400</v>
      </c>
      <c r="K9" s="10" t="s">
        <v>48</v>
      </c>
      <c r="L9" s="10" t="s">
        <v>85</v>
      </c>
      <c r="N9">
        <v>0</v>
      </c>
      <c r="O9">
        <v>1</v>
      </c>
      <c r="P9">
        <v>256</v>
      </c>
      <c r="Q9" s="1">
        <v>119</v>
      </c>
      <c r="R9" s="1">
        <v>137</v>
      </c>
      <c r="AE9" t="s">
        <v>814</v>
      </c>
      <c r="AS9" t="s">
        <v>355</v>
      </c>
    </row>
    <row r="10" spans="1:48" x14ac:dyDescent="0.2">
      <c r="A10" s="24" t="s">
        <v>300</v>
      </c>
      <c r="C10" t="s">
        <v>301</v>
      </c>
      <c r="D10">
        <v>2012</v>
      </c>
      <c r="F10">
        <v>1</v>
      </c>
      <c r="G10">
        <v>0</v>
      </c>
      <c r="H10">
        <v>0</v>
      </c>
      <c r="I10">
        <v>0</v>
      </c>
      <c r="K10" s="10" t="s">
        <v>48</v>
      </c>
      <c r="L10" s="10" t="s">
        <v>90</v>
      </c>
      <c r="N10">
        <v>1</v>
      </c>
      <c r="O10">
        <v>0</v>
      </c>
      <c r="P10">
        <v>15</v>
      </c>
      <c r="Q10" s="1">
        <v>8</v>
      </c>
      <c r="R10" s="1">
        <v>7</v>
      </c>
      <c r="S10">
        <v>0</v>
      </c>
      <c r="T10" t="s">
        <v>302</v>
      </c>
      <c r="AC10" t="s">
        <v>159</v>
      </c>
      <c r="AD10" t="s">
        <v>303</v>
      </c>
      <c r="AT10" t="s">
        <v>304</v>
      </c>
    </row>
    <row r="11" spans="1:48" x14ac:dyDescent="0.2">
      <c r="A11" s="24" t="s">
        <v>415</v>
      </c>
      <c r="B11" t="s">
        <v>416</v>
      </c>
      <c r="C11" t="s">
        <v>417</v>
      </c>
      <c r="D11">
        <v>2008</v>
      </c>
      <c r="E11" t="s">
        <v>418</v>
      </c>
      <c r="F11">
        <v>0</v>
      </c>
      <c r="G11">
        <v>1</v>
      </c>
      <c r="H11">
        <v>0</v>
      </c>
      <c r="I11" t="s">
        <v>419</v>
      </c>
      <c r="J11">
        <v>4652</v>
      </c>
      <c r="K11" s="10" t="s">
        <v>48</v>
      </c>
      <c r="L11" s="10" t="s">
        <v>49</v>
      </c>
      <c r="M11" s="10" t="s">
        <v>59</v>
      </c>
      <c r="N11">
        <v>1</v>
      </c>
      <c r="O11">
        <v>0</v>
      </c>
      <c r="P11">
        <v>105</v>
      </c>
      <c r="Q11" s="1">
        <v>45</v>
      </c>
      <c r="R11" s="1">
        <v>60</v>
      </c>
      <c r="T11" t="s">
        <v>420</v>
      </c>
      <c r="W11" t="s">
        <v>421</v>
      </c>
      <c r="AT11" t="s">
        <v>422</v>
      </c>
    </row>
    <row r="12" spans="1:48" x14ac:dyDescent="0.2">
      <c r="A12" s="24" t="s">
        <v>317</v>
      </c>
      <c r="B12" t="s">
        <v>318</v>
      </c>
      <c r="C12" s="15" t="s">
        <v>319</v>
      </c>
      <c r="D12">
        <v>2014</v>
      </c>
      <c r="F12">
        <v>0</v>
      </c>
      <c r="G12">
        <v>1</v>
      </c>
      <c r="H12">
        <v>1</v>
      </c>
      <c r="K12" s="10" t="s">
        <v>48</v>
      </c>
      <c r="L12" s="10" t="s">
        <v>85</v>
      </c>
      <c r="N12">
        <v>0</v>
      </c>
      <c r="O12">
        <v>1</v>
      </c>
      <c r="P12">
        <v>41</v>
      </c>
      <c r="Q12" s="1">
        <v>23</v>
      </c>
      <c r="R12" s="1">
        <v>18</v>
      </c>
      <c r="T12" t="s">
        <v>320</v>
      </c>
      <c r="W12" t="s">
        <v>321</v>
      </c>
      <c r="X12">
        <f>20/(20+11+6+4)*100</f>
        <v>48.780487804878049</v>
      </c>
      <c r="Y12">
        <f>11/(20+11+6+4)*100</f>
        <v>26.829268292682929</v>
      </c>
      <c r="Z12">
        <f>6/(20+11+6+4)*100</f>
        <v>14.634146341463413</v>
      </c>
      <c r="AA12">
        <f>4/(20+11+6+4)*100</f>
        <v>9.7560975609756095</v>
      </c>
      <c r="AT12" t="s">
        <v>322</v>
      </c>
      <c r="AU12" t="s">
        <v>323</v>
      </c>
    </row>
    <row r="13" spans="1:48" x14ac:dyDescent="0.2">
      <c r="A13" s="24" t="s">
        <v>305</v>
      </c>
      <c r="B13" t="s">
        <v>306</v>
      </c>
      <c r="C13" s="22" t="s">
        <v>818</v>
      </c>
      <c r="D13">
        <v>2020</v>
      </c>
      <c r="E13" t="s">
        <v>307</v>
      </c>
      <c r="F13">
        <v>0</v>
      </c>
      <c r="G13">
        <v>1</v>
      </c>
      <c r="H13">
        <v>1</v>
      </c>
      <c r="I13" t="s">
        <v>84</v>
      </c>
      <c r="K13" s="10" t="s">
        <v>48</v>
      </c>
      <c r="L13" s="10" t="s">
        <v>69</v>
      </c>
      <c r="M13" s="10" t="s">
        <v>179</v>
      </c>
      <c r="N13">
        <v>0</v>
      </c>
      <c r="O13">
        <v>0</v>
      </c>
      <c r="P13">
        <v>29</v>
      </c>
      <c r="Q13" s="1">
        <v>7</v>
      </c>
      <c r="R13" s="1">
        <v>22</v>
      </c>
      <c r="S13">
        <v>0</v>
      </c>
      <c r="T13" t="s">
        <v>308</v>
      </c>
      <c r="W13" t="s">
        <v>309</v>
      </c>
      <c r="X13">
        <f>6.9+13.8</f>
        <v>20.700000000000003</v>
      </c>
      <c r="Y13">
        <v>75.900000000000006</v>
      </c>
      <c r="AA13" s="23">
        <v>3.4</v>
      </c>
      <c r="AE13" t="s">
        <v>62</v>
      </c>
      <c r="AF13">
        <v>60</v>
      </c>
      <c r="AT13" t="s">
        <v>310</v>
      </c>
    </row>
    <row r="14" spans="1:48" x14ac:dyDescent="0.2">
      <c r="A14" s="24" t="s">
        <v>311</v>
      </c>
      <c r="B14" t="s">
        <v>312</v>
      </c>
      <c r="C14" t="s">
        <v>313</v>
      </c>
      <c r="D14">
        <v>2008</v>
      </c>
      <c r="F14">
        <v>0</v>
      </c>
      <c r="G14">
        <v>1</v>
      </c>
      <c r="H14">
        <v>1</v>
      </c>
      <c r="I14">
        <v>0</v>
      </c>
      <c r="J14">
        <v>606</v>
      </c>
      <c r="K14" s="10" t="s">
        <v>48</v>
      </c>
      <c r="L14" s="10" t="s">
        <v>49</v>
      </c>
      <c r="M14" s="10" t="s">
        <v>50</v>
      </c>
      <c r="N14">
        <v>0</v>
      </c>
      <c r="O14">
        <v>0</v>
      </c>
      <c r="P14">
        <v>101</v>
      </c>
      <c r="Q14" s="1">
        <v>58</v>
      </c>
      <c r="R14" s="1">
        <v>43</v>
      </c>
      <c r="S14">
        <v>0</v>
      </c>
      <c r="T14" t="s">
        <v>314</v>
      </c>
      <c r="W14" t="s">
        <v>315</v>
      </c>
      <c r="X14">
        <f>62/(28+8+3+62)*100</f>
        <v>61.386138613861384</v>
      </c>
      <c r="Y14">
        <f>28/(28+8+3+62)*100</f>
        <v>27.722772277227726</v>
      </c>
      <c r="Z14">
        <f>8/(28+8+3+62)*100</f>
        <v>7.9207920792079207</v>
      </c>
      <c r="AA14">
        <f>3/(28+8+3+62)*100</f>
        <v>2.9702970297029703</v>
      </c>
      <c r="AT14" t="s">
        <v>316</v>
      </c>
    </row>
    <row r="15" spans="1:48" x14ac:dyDescent="0.2">
      <c r="A15" s="24" t="s">
        <v>542</v>
      </c>
      <c r="B15" t="s">
        <v>542</v>
      </c>
      <c r="C15" t="s">
        <v>543</v>
      </c>
      <c r="D15">
        <v>2002</v>
      </c>
      <c r="E15" t="s">
        <v>544</v>
      </c>
      <c r="F15">
        <v>1</v>
      </c>
      <c r="G15">
        <v>0</v>
      </c>
      <c r="H15">
        <v>0</v>
      </c>
      <c r="J15">
        <v>357</v>
      </c>
      <c r="K15" s="10" t="s">
        <v>48</v>
      </c>
      <c r="L15" s="10" t="s">
        <v>49</v>
      </c>
      <c r="M15" s="10" t="s">
        <v>50</v>
      </c>
      <c r="N15">
        <v>1</v>
      </c>
      <c r="O15">
        <v>0</v>
      </c>
      <c r="P15">
        <v>1</v>
      </c>
      <c r="Q15" s="1">
        <v>1</v>
      </c>
      <c r="R15" s="1">
        <v>0</v>
      </c>
      <c r="AC15" t="s">
        <v>52</v>
      </c>
      <c r="AD15" t="s">
        <v>373</v>
      </c>
      <c r="AT15" t="s">
        <v>545</v>
      </c>
    </row>
    <row r="16" spans="1:48" x14ac:dyDescent="0.2">
      <c r="A16" s="24" t="s">
        <v>633</v>
      </c>
      <c r="C16" t="s">
        <v>634</v>
      </c>
      <c r="D16">
        <v>2013</v>
      </c>
      <c r="F16">
        <v>1</v>
      </c>
      <c r="G16">
        <v>0</v>
      </c>
      <c r="H16">
        <v>0</v>
      </c>
      <c r="K16" s="10" t="s">
        <v>48</v>
      </c>
      <c r="L16" s="10" t="s">
        <v>90</v>
      </c>
      <c r="M16" s="10" t="s">
        <v>50</v>
      </c>
      <c r="N16">
        <v>1</v>
      </c>
      <c r="O16">
        <v>0</v>
      </c>
      <c r="P16">
        <v>6</v>
      </c>
      <c r="Q16" s="1">
        <v>3</v>
      </c>
      <c r="R16" s="1">
        <v>3</v>
      </c>
      <c r="S16">
        <v>0</v>
      </c>
      <c r="AC16" t="s">
        <v>52</v>
      </c>
      <c r="AD16" t="s">
        <v>635</v>
      </c>
      <c r="AT16" t="s">
        <v>636</v>
      </c>
    </row>
    <row r="17" spans="1:48" x14ac:dyDescent="0.2">
      <c r="A17" s="26" t="s">
        <v>156</v>
      </c>
      <c r="B17" t="s">
        <v>157</v>
      </c>
      <c r="C17" s="15" t="s">
        <v>158</v>
      </c>
      <c r="D17">
        <v>2007</v>
      </c>
      <c r="F17">
        <v>1</v>
      </c>
      <c r="G17">
        <v>0</v>
      </c>
      <c r="H17">
        <v>0</v>
      </c>
      <c r="J17">
        <v>12000</v>
      </c>
      <c r="K17" s="10" t="s">
        <v>48</v>
      </c>
      <c r="L17" s="10" t="s">
        <v>90</v>
      </c>
      <c r="M17" s="10" t="s">
        <v>50</v>
      </c>
      <c r="N17">
        <v>1</v>
      </c>
      <c r="P17">
        <v>4</v>
      </c>
      <c r="AC17" t="s">
        <v>159</v>
      </c>
      <c r="AD17" t="s">
        <v>160</v>
      </c>
      <c r="AT17" t="s">
        <v>161</v>
      </c>
      <c r="AV17" s="13"/>
    </row>
    <row r="18" spans="1:48" x14ac:dyDescent="0.2">
      <c r="A18" s="25" t="s">
        <v>119</v>
      </c>
      <c r="B18" t="s">
        <v>120</v>
      </c>
      <c r="C18" s="9" t="s">
        <v>121</v>
      </c>
      <c r="D18">
        <v>2014</v>
      </c>
      <c r="E18" t="s">
        <v>122</v>
      </c>
      <c r="F18">
        <v>0</v>
      </c>
      <c r="G18">
        <v>0</v>
      </c>
      <c r="H18">
        <v>1</v>
      </c>
      <c r="K18" s="10" t="s">
        <v>48</v>
      </c>
      <c r="L18" s="10" t="s">
        <v>85</v>
      </c>
      <c r="N18">
        <v>0</v>
      </c>
      <c r="O18">
        <v>0</v>
      </c>
      <c r="P18">
        <v>35</v>
      </c>
      <c r="S18">
        <v>0</v>
      </c>
      <c r="U18" s="14" t="s">
        <v>123</v>
      </c>
      <c r="AE18" t="s">
        <v>71</v>
      </c>
      <c r="AF18">
        <v>2</v>
      </c>
      <c r="AT18" t="s">
        <v>124</v>
      </c>
    </row>
    <row r="19" spans="1:48" ht="119" x14ac:dyDescent="0.2">
      <c r="A19" t="s">
        <v>522</v>
      </c>
      <c r="B19" t="s">
        <v>522</v>
      </c>
      <c r="C19" t="s">
        <v>523</v>
      </c>
      <c r="D19">
        <v>2000</v>
      </c>
      <c r="E19" s="16" t="s">
        <v>524</v>
      </c>
      <c r="F19">
        <v>1</v>
      </c>
      <c r="G19">
        <v>0</v>
      </c>
      <c r="H19">
        <v>0</v>
      </c>
      <c r="K19" s="10" t="s">
        <v>48</v>
      </c>
      <c r="L19" s="10" t="s">
        <v>90</v>
      </c>
      <c r="M19" s="10" t="s">
        <v>50</v>
      </c>
      <c r="N19">
        <v>1</v>
      </c>
      <c r="O19">
        <v>0</v>
      </c>
      <c r="P19">
        <v>2</v>
      </c>
      <c r="S19">
        <v>0</v>
      </c>
      <c r="AE19" t="s">
        <v>62</v>
      </c>
      <c r="AF19">
        <v>31</v>
      </c>
      <c r="AG19">
        <v>31</v>
      </c>
      <c r="AH19">
        <v>13</v>
      </c>
      <c r="AI19">
        <v>18</v>
      </c>
      <c r="AJ19">
        <v>0</v>
      </c>
      <c r="AS19" t="s">
        <v>525</v>
      </c>
      <c r="AU19" t="s">
        <v>526</v>
      </c>
    </row>
    <row r="20" spans="1:48" x14ac:dyDescent="0.2">
      <c r="A20" t="s">
        <v>356</v>
      </c>
      <c r="B20" t="s">
        <v>357</v>
      </c>
      <c r="C20" t="s">
        <v>358</v>
      </c>
      <c r="D20">
        <v>2014</v>
      </c>
      <c r="E20" t="s">
        <v>359</v>
      </c>
      <c r="F20">
        <v>0</v>
      </c>
      <c r="G20">
        <v>1</v>
      </c>
      <c r="H20">
        <v>0</v>
      </c>
      <c r="J20">
        <v>5060</v>
      </c>
      <c r="K20" s="10" t="s">
        <v>48</v>
      </c>
      <c r="L20" s="10" t="s">
        <v>69</v>
      </c>
      <c r="M20" s="10" t="s">
        <v>50</v>
      </c>
      <c r="N20">
        <v>0</v>
      </c>
      <c r="O20">
        <v>0</v>
      </c>
      <c r="P20">
        <v>230</v>
      </c>
      <c r="Q20" s="1">
        <v>130</v>
      </c>
      <c r="R20" s="1">
        <v>100</v>
      </c>
      <c r="S20">
        <v>1</v>
      </c>
      <c r="U20">
        <v>23</v>
      </c>
      <c r="W20" t="s">
        <v>360</v>
      </c>
      <c r="AT20" t="s">
        <v>361</v>
      </c>
      <c r="AV20" s="17"/>
    </row>
    <row r="21" spans="1:48" x14ac:dyDescent="0.2">
      <c r="A21" t="s">
        <v>728</v>
      </c>
      <c r="B21" t="s">
        <v>729</v>
      </c>
      <c r="C21" t="s">
        <v>730</v>
      </c>
      <c r="D21">
        <v>2012</v>
      </c>
      <c r="E21" t="s">
        <v>731</v>
      </c>
      <c r="F21">
        <v>0</v>
      </c>
      <c r="G21">
        <v>1</v>
      </c>
      <c r="H21">
        <v>0</v>
      </c>
      <c r="I21" t="s">
        <v>732</v>
      </c>
      <c r="J21">
        <v>560</v>
      </c>
      <c r="K21" s="10" t="s">
        <v>48</v>
      </c>
      <c r="L21" s="10" t="s">
        <v>49</v>
      </c>
      <c r="M21" s="10" t="s">
        <v>50</v>
      </c>
      <c r="N21">
        <v>0</v>
      </c>
      <c r="O21">
        <v>0</v>
      </c>
      <c r="P21">
        <v>10</v>
      </c>
      <c r="Q21" s="1">
        <v>5</v>
      </c>
      <c r="R21" s="1">
        <v>5</v>
      </c>
      <c r="W21" t="s">
        <v>733</v>
      </c>
      <c r="Y21">
        <v>100</v>
      </c>
      <c r="AE21" t="s">
        <v>62</v>
      </c>
      <c r="AF21">
        <v>100</v>
      </c>
      <c r="AG21">
        <v>100</v>
      </c>
      <c r="AH21">
        <v>50</v>
      </c>
      <c r="AI21">
        <v>50</v>
      </c>
      <c r="AJ21">
        <v>1</v>
      </c>
      <c r="AK21" t="s">
        <v>60</v>
      </c>
      <c r="AL21">
        <v>30.8</v>
      </c>
      <c r="AS21" t="s">
        <v>734</v>
      </c>
      <c r="AT21" t="s">
        <v>735</v>
      </c>
      <c r="AU21" t="s">
        <v>95</v>
      </c>
    </row>
    <row r="22" spans="1:48" x14ac:dyDescent="0.2">
      <c r="A22" t="s">
        <v>324</v>
      </c>
      <c r="B22" t="s">
        <v>325</v>
      </c>
      <c r="C22" t="s">
        <v>326</v>
      </c>
      <c r="D22">
        <v>2017</v>
      </c>
      <c r="E22" t="s">
        <v>327</v>
      </c>
      <c r="F22">
        <v>1</v>
      </c>
      <c r="G22">
        <v>0</v>
      </c>
      <c r="H22">
        <v>1</v>
      </c>
      <c r="K22" s="10" t="s">
        <v>100</v>
      </c>
      <c r="L22" s="10" t="s">
        <v>135</v>
      </c>
      <c r="P22">
        <v>238</v>
      </c>
      <c r="Q22" s="1">
        <v>113</v>
      </c>
      <c r="R22" s="1">
        <f>(P22-Q22)</f>
        <v>125</v>
      </c>
      <c r="S22">
        <v>1</v>
      </c>
      <c r="T22" t="s">
        <v>328</v>
      </c>
      <c r="W22" t="s">
        <v>160</v>
      </c>
      <c r="Y22">
        <v>100</v>
      </c>
      <c r="AE22" t="s">
        <v>62</v>
      </c>
      <c r="AF22">
        <v>4</v>
      </c>
      <c r="AT22" t="s">
        <v>329</v>
      </c>
      <c r="AU22" t="s">
        <v>330</v>
      </c>
      <c r="AV22" s="17"/>
    </row>
    <row r="23" spans="1:48" x14ac:dyDescent="0.2">
      <c r="A23" t="s">
        <v>791</v>
      </c>
      <c r="B23" t="s">
        <v>791</v>
      </c>
      <c r="C23" t="s">
        <v>792</v>
      </c>
      <c r="D23">
        <v>2000</v>
      </c>
      <c r="F23">
        <v>1</v>
      </c>
      <c r="G23">
        <v>0</v>
      </c>
      <c r="H23">
        <v>1</v>
      </c>
      <c r="K23" s="10" t="s">
        <v>48</v>
      </c>
      <c r="L23" s="10" t="s">
        <v>90</v>
      </c>
      <c r="M23" s="10" t="s">
        <v>50</v>
      </c>
      <c r="N23">
        <v>0</v>
      </c>
      <c r="O23">
        <v>0</v>
      </c>
      <c r="P23">
        <v>100</v>
      </c>
      <c r="Q23" s="1">
        <v>50</v>
      </c>
      <c r="R23" s="1">
        <v>50</v>
      </c>
      <c r="AC23" t="s">
        <v>52</v>
      </c>
      <c r="AD23" t="s">
        <v>373</v>
      </c>
      <c r="AT23" t="s">
        <v>793</v>
      </c>
    </row>
    <row r="24" spans="1:48" ht="243" customHeight="1" x14ac:dyDescent="0.2">
      <c r="A24" t="s">
        <v>585</v>
      </c>
      <c r="B24" t="s">
        <v>585</v>
      </c>
      <c r="C24" t="s">
        <v>586</v>
      </c>
      <c r="D24">
        <v>2005</v>
      </c>
      <c r="E24" t="s">
        <v>587</v>
      </c>
      <c r="F24">
        <v>1</v>
      </c>
      <c r="G24">
        <v>0</v>
      </c>
      <c r="H24">
        <v>0</v>
      </c>
      <c r="J24">
        <v>240</v>
      </c>
      <c r="K24" s="10" t="s">
        <v>48</v>
      </c>
      <c r="L24" s="10" t="s">
        <v>49</v>
      </c>
      <c r="M24" s="10" t="s">
        <v>50</v>
      </c>
      <c r="N24">
        <v>1</v>
      </c>
      <c r="O24">
        <v>0</v>
      </c>
      <c r="P24">
        <v>8</v>
      </c>
      <c r="Q24" s="1">
        <v>4</v>
      </c>
      <c r="R24" s="1">
        <v>4</v>
      </c>
      <c r="S24">
        <v>0</v>
      </c>
      <c r="AC24" t="s">
        <v>52</v>
      </c>
      <c r="AD24" t="s">
        <v>503</v>
      </c>
      <c r="AE24" t="s">
        <v>62</v>
      </c>
      <c r="AF24">
        <v>30</v>
      </c>
      <c r="AT24" t="s">
        <v>588</v>
      </c>
    </row>
    <row r="25" spans="1:48" x14ac:dyDescent="0.2">
      <c r="A25" s="25" t="s">
        <v>55</v>
      </c>
      <c r="B25" t="s">
        <v>56</v>
      </c>
      <c r="C25" s="9" t="s">
        <v>57</v>
      </c>
      <c r="D25">
        <v>2010</v>
      </c>
      <c r="E25" t="s">
        <v>58</v>
      </c>
      <c r="F25">
        <v>0</v>
      </c>
      <c r="G25">
        <v>1</v>
      </c>
      <c r="H25">
        <v>1</v>
      </c>
      <c r="J25">
        <v>593</v>
      </c>
      <c r="K25" s="10" t="s">
        <v>48</v>
      </c>
      <c r="L25" s="10" t="s">
        <v>49</v>
      </c>
      <c r="M25" s="10" t="s">
        <v>59</v>
      </c>
      <c r="N25">
        <v>0</v>
      </c>
      <c r="O25">
        <v>0</v>
      </c>
      <c r="P25">
        <v>123</v>
      </c>
      <c r="Q25" s="1">
        <v>85</v>
      </c>
      <c r="R25" s="1">
        <v>38</v>
      </c>
      <c r="S25">
        <v>0</v>
      </c>
      <c r="T25" t="s">
        <v>60</v>
      </c>
      <c r="W25" t="s">
        <v>61</v>
      </c>
      <c r="X25">
        <v>81</v>
      </c>
      <c r="Z25">
        <v>13</v>
      </c>
      <c r="AB25">
        <v>6</v>
      </c>
      <c r="AE25" t="s">
        <v>62</v>
      </c>
      <c r="AT25" t="s">
        <v>63</v>
      </c>
    </row>
    <row r="26" spans="1:48" x14ac:dyDescent="0.2">
      <c r="A26" t="s">
        <v>331</v>
      </c>
      <c r="B26" t="s">
        <v>332</v>
      </c>
      <c r="C26" t="s">
        <v>333</v>
      </c>
      <c r="D26">
        <v>2014</v>
      </c>
      <c r="F26">
        <v>1</v>
      </c>
      <c r="G26">
        <v>0</v>
      </c>
      <c r="H26">
        <v>1</v>
      </c>
      <c r="J26">
        <v>7442</v>
      </c>
      <c r="K26" s="10" t="s">
        <v>48</v>
      </c>
      <c r="L26" s="10" t="s">
        <v>90</v>
      </c>
      <c r="N26">
        <v>1</v>
      </c>
      <c r="O26">
        <v>0</v>
      </c>
      <c r="P26">
        <v>91</v>
      </c>
      <c r="Q26" s="1">
        <v>43</v>
      </c>
      <c r="R26" s="1">
        <v>48</v>
      </c>
      <c r="S26">
        <v>1</v>
      </c>
      <c r="T26" t="s">
        <v>334</v>
      </c>
      <c r="U26">
        <v>36</v>
      </c>
      <c r="W26" t="s">
        <v>335</v>
      </c>
      <c r="X26">
        <v>58.24</v>
      </c>
      <c r="Y26">
        <v>7.69</v>
      </c>
      <c r="Z26">
        <v>23.08</v>
      </c>
      <c r="AA26">
        <v>10.99</v>
      </c>
      <c r="AE26" t="s">
        <v>62</v>
      </c>
      <c r="AF26">
        <v>2443</v>
      </c>
      <c r="AG26">
        <v>10</v>
      </c>
      <c r="AH26">
        <v>1454</v>
      </c>
      <c r="AI26">
        <f>AF26-AH26</f>
        <v>989</v>
      </c>
      <c r="AK26" t="s">
        <v>336</v>
      </c>
      <c r="AL26">
        <v>43</v>
      </c>
      <c r="AN26" t="s">
        <v>337</v>
      </c>
      <c r="AO26">
        <v>73.599999999999994</v>
      </c>
      <c r="AP26">
        <v>4.5</v>
      </c>
      <c r="AQ26">
        <v>8.1</v>
      </c>
      <c r="AR26">
        <v>10.8</v>
      </c>
      <c r="AT26" t="s">
        <v>338</v>
      </c>
      <c r="AU26" t="s">
        <v>279</v>
      </c>
    </row>
    <row r="27" spans="1:48" x14ac:dyDescent="0.2">
      <c r="A27" t="s">
        <v>339</v>
      </c>
      <c r="B27" t="s">
        <v>340</v>
      </c>
      <c r="C27" s="15" t="s">
        <v>341</v>
      </c>
      <c r="D27">
        <v>2011</v>
      </c>
      <c r="E27" t="s">
        <v>342</v>
      </c>
      <c r="F27">
        <v>0</v>
      </c>
      <c r="G27">
        <v>1</v>
      </c>
      <c r="H27">
        <v>1</v>
      </c>
      <c r="J27">
        <v>519</v>
      </c>
      <c r="K27" s="10" t="s">
        <v>48</v>
      </c>
      <c r="L27" s="10" t="s">
        <v>49</v>
      </c>
      <c r="M27" s="10" t="s">
        <v>179</v>
      </c>
      <c r="N27">
        <v>0</v>
      </c>
      <c r="O27">
        <v>0</v>
      </c>
      <c r="P27">
        <v>10</v>
      </c>
      <c r="Q27" s="1">
        <v>6</v>
      </c>
      <c r="R27" s="1">
        <v>4</v>
      </c>
      <c r="S27">
        <v>0</v>
      </c>
      <c r="T27" t="s">
        <v>343</v>
      </c>
      <c r="U27">
        <v>29.3</v>
      </c>
      <c r="W27" t="s">
        <v>344</v>
      </c>
      <c r="X27">
        <v>100</v>
      </c>
      <c r="AU27" t="s">
        <v>345</v>
      </c>
    </row>
    <row r="28" spans="1:48" x14ac:dyDescent="0.2">
      <c r="A28" s="26" t="s">
        <v>346</v>
      </c>
      <c r="B28" t="s">
        <v>347</v>
      </c>
      <c r="C28" t="s">
        <v>348</v>
      </c>
      <c r="D28">
        <v>2005</v>
      </c>
      <c r="F28">
        <v>1</v>
      </c>
      <c r="G28">
        <v>1</v>
      </c>
      <c r="H28">
        <v>1</v>
      </c>
      <c r="J28">
        <v>1008</v>
      </c>
      <c r="K28" s="10" t="s">
        <v>48</v>
      </c>
      <c r="L28" s="10" t="s">
        <v>90</v>
      </c>
      <c r="N28">
        <v>1</v>
      </c>
      <c r="O28">
        <v>0</v>
      </c>
      <c r="P28">
        <v>8</v>
      </c>
      <c r="Q28" s="1">
        <v>4</v>
      </c>
      <c r="R28" s="1">
        <v>4</v>
      </c>
      <c r="S28">
        <v>0</v>
      </c>
      <c r="AC28" t="s">
        <v>52</v>
      </c>
      <c r="AD28" t="s">
        <v>349</v>
      </c>
      <c r="AT28" t="s">
        <v>350</v>
      </c>
    </row>
    <row r="29" spans="1:48" x14ac:dyDescent="0.2">
      <c r="A29" s="25" t="s">
        <v>80</v>
      </c>
      <c r="B29" t="s">
        <v>81</v>
      </c>
      <c r="C29" s="9" t="s">
        <v>82</v>
      </c>
      <c r="D29">
        <v>2012</v>
      </c>
      <c r="E29" t="s">
        <v>83</v>
      </c>
      <c r="F29">
        <v>0</v>
      </c>
      <c r="G29">
        <v>0</v>
      </c>
      <c r="H29">
        <v>1</v>
      </c>
      <c r="I29" t="s">
        <v>84</v>
      </c>
      <c r="J29">
        <v>40</v>
      </c>
      <c r="K29" s="10" t="s">
        <v>48</v>
      </c>
      <c r="L29" s="10" t="s">
        <v>85</v>
      </c>
      <c r="N29">
        <v>0</v>
      </c>
      <c r="O29">
        <v>0</v>
      </c>
      <c r="P29">
        <v>32</v>
      </c>
      <c r="S29">
        <v>0</v>
      </c>
      <c r="AS29" t="s">
        <v>72</v>
      </c>
    </row>
    <row r="30" spans="1:48" x14ac:dyDescent="0.2">
      <c r="A30" t="s">
        <v>767</v>
      </c>
      <c r="B30" t="s">
        <v>325</v>
      </c>
      <c r="C30" t="s">
        <v>768</v>
      </c>
      <c r="D30">
        <v>2020</v>
      </c>
      <c r="E30" t="s">
        <v>769</v>
      </c>
      <c r="F30">
        <v>1</v>
      </c>
      <c r="G30">
        <v>0</v>
      </c>
      <c r="H30">
        <v>1</v>
      </c>
      <c r="J30">
        <v>164</v>
      </c>
      <c r="K30" s="10" t="s">
        <v>48</v>
      </c>
      <c r="L30" s="10" t="s">
        <v>85</v>
      </c>
      <c r="M30" s="10" t="s">
        <v>50</v>
      </c>
      <c r="N30">
        <v>0</v>
      </c>
      <c r="O30">
        <v>0</v>
      </c>
      <c r="P30">
        <v>60</v>
      </c>
      <c r="Q30" s="1">
        <v>17</v>
      </c>
      <c r="R30" s="1">
        <v>43</v>
      </c>
      <c r="S30">
        <v>1</v>
      </c>
      <c r="T30" t="s">
        <v>770</v>
      </c>
      <c r="U30">
        <v>27.3</v>
      </c>
      <c r="W30" t="s">
        <v>733</v>
      </c>
      <c r="Y30">
        <v>100</v>
      </c>
      <c r="AC30" t="s">
        <v>159</v>
      </c>
      <c r="AD30" t="s">
        <v>160</v>
      </c>
      <c r="AE30" t="s">
        <v>150</v>
      </c>
      <c r="AF30">
        <v>60</v>
      </c>
      <c r="AH30">
        <v>17</v>
      </c>
      <c r="AI30">
        <v>43</v>
      </c>
      <c r="AJ30">
        <v>1</v>
      </c>
      <c r="AK30" t="s">
        <v>770</v>
      </c>
      <c r="AL30">
        <v>27.3</v>
      </c>
      <c r="AN30" t="s">
        <v>733</v>
      </c>
      <c r="AP30">
        <v>100</v>
      </c>
      <c r="AS30" t="s">
        <v>771</v>
      </c>
      <c r="AU30" t="s">
        <v>772</v>
      </c>
    </row>
    <row r="31" spans="1:48" x14ac:dyDescent="0.2">
      <c r="A31" t="s">
        <v>168</v>
      </c>
      <c r="B31" t="s">
        <v>169</v>
      </c>
      <c r="C31" t="s">
        <v>170</v>
      </c>
      <c r="D31">
        <v>1996</v>
      </c>
      <c r="E31" t="s">
        <v>171</v>
      </c>
      <c r="F31">
        <v>1</v>
      </c>
      <c r="G31">
        <v>0</v>
      </c>
      <c r="H31">
        <v>0</v>
      </c>
      <c r="K31" s="10" t="s">
        <v>48</v>
      </c>
      <c r="L31" s="10" t="s">
        <v>90</v>
      </c>
      <c r="M31" s="10" t="s">
        <v>50</v>
      </c>
      <c r="N31">
        <v>1</v>
      </c>
      <c r="P31">
        <v>4</v>
      </c>
      <c r="Q31" s="1">
        <v>2</v>
      </c>
      <c r="R31" s="1">
        <v>2</v>
      </c>
      <c r="S31">
        <v>1</v>
      </c>
      <c r="T31" t="s">
        <v>172</v>
      </c>
      <c r="U31">
        <v>44</v>
      </c>
      <c r="V31">
        <v>45</v>
      </c>
      <c r="AC31" t="s">
        <v>52</v>
      </c>
      <c r="AD31" t="s">
        <v>173</v>
      </c>
      <c r="AT31" t="s">
        <v>174</v>
      </c>
    </row>
    <row r="32" spans="1:48" ht="85" x14ac:dyDescent="0.2">
      <c r="A32" t="s">
        <v>175</v>
      </c>
      <c r="B32" t="s">
        <v>176</v>
      </c>
      <c r="C32" s="15" t="s">
        <v>177</v>
      </c>
      <c r="D32">
        <v>2013</v>
      </c>
      <c r="E32" t="s">
        <v>178</v>
      </c>
      <c r="F32">
        <v>0</v>
      </c>
      <c r="G32">
        <v>1</v>
      </c>
      <c r="H32">
        <v>1</v>
      </c>
      <c r="K32" s="10" t="s">
        <v>48</v>
      </c>
      <c r="L32" s="10" t="s">
        <v>85</v>
      </c>
      <c r="M32" s="10" t="s">
        <v>179</v>
      </c>
      <c r="N32">
        <v>0</v>
      </c>
      <c r="O32">
        <v>0</v>
      </c>
      <c r="P32">
        <v>27</v>
      </c>
      <c r="Q32" s="1">
        <v>12</v>
      </c>
      <c r="R32" s="1">
        <v>15</v>
      </c>
      <c r="S32">
        <v>0</v>
      </c>
      <c r="T32" t="s">
        <v>60</v>
      </c>
      <c r="W32" s="16" t="s">
        <v>180</v>
      </c>
      <c r="X32" s="16">
        <f>21/(3+21+2+1)*100</f>
        <v>77.777777777777786</v>
      </c>
      <c r="Y32" s="16">
        <f>3/(3+21+2+1)*100</f>
        <v>11.111111111111111</v>
      </c>
      <c r="Z32" s="16">
        <f>1/(3+21+2+1)*100</f>
        <v>3.7037037037037033</v>
      </c>
      <c r="AA32">
        <f>2/(3+21+2+1)*100</f>
        <v>7.4074074074074066</v>
      </c>
      <c r="AE32" t="s">
        <v>62</v>
      </c>
      <c r="AF32">
        <v>1</v>
      </c>
      <c r="AJ32">
        <v>0</v>
      </c>
    </row>
    <row r="33" spans="1:48" x14ac:dyDescent="0.2">
      <c r="A33" t="s">
        <v>362</v>
      </c>
      <c r="B33" t="s">
        <v>363</v>
      </c>
      <c r="C33" t="s">
        <v>364</v>
      </c>
      <c r="D33">
        <v>2014</v>
      </c>
      <c r="F33">
        <v>1</v>
      </c>
      <c r="G33">
        <v>0</v>
      </c>
      <c r="H33">
        <v>0</v>
      </c>
      <c r="J33">
        <v>800</v>
      </c>
      <c r="K33" s="10" t="s">
        <v>100</v>
      </c>
      <c r="L33" s="10" t="s">
        <v>90</v>
      </c>
      <c r="M33" s="10" t="s">
        <v>50</v>
      </c>
      <c r="N33">
        <v>1</v>
      </c>
      <c r="O33">
        <v>1</v>
      </c>
      <c r="P33">
        <v>16</v>
      </c>
      <c r="Q33" s="1">
        <v>8</v>
      </c>
      <c r="R33" s="1">
        <v>8</v>
      </c>
      <c r="T33" t="s">
        <v>365</v>
      </c>
      <c r="W33" t="s">
        <v>366</v>
      </c>
      <c r="Y33">
        <v>100</v>
      </c>
      <c r="AC33" t="s">
        <v>159</v>
      </c>
      <c r="AD33" t="s">
        <v>303</v>
      </c>
      <c r="AF33">
        <v>16</v>
      </c>
      <c r="AT33" t="s">
        <v>367</v>
      </c>
      <c r="AU33" t="s">
        <v>95</v>
      </c>
    </row>
    <row r="34" spans="1:48" x14ac:dyDescent="0.2">
      <c r="A34" t="s">
        <v>368</v>
      </c>
      <c r="B34" t="s">
        <v>369</v>
      </c>
      <c r="C34" t="s">
        <v>370</v>
      </c>
      <c r="D34">
        <v>2005</v>
      </c>
      <c r="E34" t="s">
        <v>371</v>
      </c>
      <c r="F34">
        <v>1</v>
      </c>
      <c r="G34">
        <v>0</v>
      </c>
      <c r="H34">
        <v>0</v>
      </c>
      <c r="I34" t="s">
        <v>372</v>
      </c>
      <c r="J34">
        <v>280</v>
      </c>
      <c r="K34" s="10" t="s">
        <v>48</v>
      </c>
      <c r="L34" s="10" t="s">
        <v>90</v>
      </c>
      <c r="M34" s="10" t="s">
        <v>50</v>
      </c>
      <c r="N34">
        <v>0</v>
      </c>
      <c r="P34">
        <v>1</v>
      </c>
      <c r="Q34" s="1">
        <v>0</v>
      </c>
      <c r="R34" s="1">
        <v>1</v>
      </c>
      <c r="AC34" t="s">
        <v>52</v>
      </c>
      <c r="AD34" t="s">
        <v>373</v>
      </c>
      <c r="AT34" t="s">
        <v>374</v>
      </c>
    </row>
    <row r="35" spans="1:48" x14ac:dyDescent="0.2">
      <c r="A35" s="25" t="s">
        <v>45</v>
      </c>
      <c r="B35" t="s">
        <v>46</v>
      </c>
      <c r="C35" s="9" t="s">
        <v>47</v>
      </c>
      <c r="D35">
        <v>2005</v>
      </c>
      <c r="F35">
        <v>1</v>
      </c>
      <c r="G35">
        <v>0</v>
      </c>
      <c r="H35">
        <v>0</v>
      </c>
      <c r="J35">
        <v>535</v>
      </c>
      <c r="K35" s="10" t="s">
        <v>48</v>
      </c>
      <c r="L35" s="10" t="s">
        <v>49</v>
      </c>
      <c r="M35" s="10" t="s">
        <v>50</v>
      </c>
      <c r="N35">
        <v>1</v>
      </c>
      <c r="O35">
        <v>0</v>
      </c>
      <c r="P35">
        <v>10</v>
      </c>
      <c r="Q35" s="1">
        <v>5</v>
      </c>
      <c r="R35" s="1">
        <v>5</v>
      </c>
      <c r="S35">
        <v>0</v>
      </c>
      <c r="W35" t="s">
        <v>51</v>
      </c>
      <c r="X35">
        <v>100</v>
      </c>
      <c r="AC35" t="s">
        <v>52</v>
      </c>
      <c r="AD35" t="s">
        <v>53</v>
      </c>
      <c r="AT35" t="s">
        <v>54</v>
      </c>
    </row>
    <row r="36" spans="1:48" x14ac:dyDescent="0.2">
      <c r="A36" t="s">
        <v>505</v>
      </c>
      <c r="B36" t="s">
        <v>506</v>
      </c>
      <c r="C36" t="s">
        <v>507</v>
      </c>
      <c r="D36">
        <v>2017</v>
      </c>
      <c r="E36" t="s">
        <v>508</v>
      </c>
      <c r="F36">
        <v>0</v>
      </c>
      <c r="G36">
        <v>1</v>
      </c>
      <c r="H36">
        <v>0</v>
      </c>
      <c r="J36">
        <v>18316</v>
      </c>
      <c r="K36" s="10" t="s">
        <v>100</v>
      </c>
      <c r="P36">
        <v>23788</v>
      </c>
      <c r="Q36" s="1">
        <v>8088</v>
      </c>
      <c r="R36" s="1">
        <v>15224</v>
      </c>
      <c r="S36">
        <v>0</v>
      </c>
      <c r="AS36" t="s">
        <v>509</v>
      </c>
      <c r="AT36" t="s">
        <v>510</v>
      </c>
    </row>
    <row r="37" spans="1:48" x14ac:dyDescent="0.2">
      <c r="A37" s="26" t="s">
        <v>515</v>
      </c>
      <c r="B37" t="s">
        <v>516</v>
      </c>
      <c r="C37" t="s">
        <v>517</v>
      </c>
      <c r="D37">
        <v>2000</v>
      </c>
      <c r="E37" t="s">
        <v>518</v>
      </c>
      <c r="F37">
        <v>1</v>
      </c>
      <c r="G37">
        <v>0</v>
      </c>
      <c r="H37">
        <v>0</v>
      </c>
      <c r="K37" s="10" t="s">
        <v>48</v>
      </c>
      <c r="L37" s="10" t="s">
        <v>90</v>
      </c>
      <c r="M37" s="10" t="s">
        <v>50</v>
      </c>
      <c r="N37">
        <v>0</v>
      </c>
      <c r="O37">
        <v>0</v>
      </c>
      <c r="P37">
        <v>31</v>
      </c>
      <c r="Q37" s="1">
        <v>15</v>
      </c>
      <c r="R37" s="1">
        <v>16</v>
      </c>
      <c r="S37">
        <v>0</v>
      </c>
      <c r="AC37" t="s">
        <v>519</v>
      </c>
      <c r="AD37" t="s">
        <v>520</v>
      </c>
      <c r="AT37" t="s">
        <v>521</v>
      </c>
    </row>
    <row r="38" spans="1:48" x14ac:dyDescent="0.2">
      <c r="A38" t="s">
        <v>511</v>
      </c>
      <c r="B38" t="s">
        <v>512</v>
      </c>
      <c r="C38" t="s">
        <v>513</v>
      </c>
      <c r="D38">
        <v>1999</v>
      </c>
      <c r="F38">
        <v>1</v>
      </c>
      <c r="G38">
        <v>0</v>
      </c>
      <c r="H38">
        <v>0</v>
      </c>
      <c r="K38" s="10" t="s">
        <v>48</v>
      </c>
      <c r="L38" s="10" t="s">
        <v>49</v>
      </c>
      <c r="M38" s="10" t="s">
        <v>50</v>
      </c>
      <c r="N38">
        <v>1</v>
      </c>
      <c r="O38">
        <v>0</v>
      </c>
      <c r="P38">
        <v>1</v>
      </c>
      <c r="Q38" s="1">
        <v>0</v>
      </c>
      <c r="R38" s="1">
        <v>1</v>
      </c>
      <c r="S38">
        <v>0</v>
      </c>
      <c r="AT38" t="s">
        <v>514</v>
      </c>
    </row>
    <row r="39" spans="1:48" x14ac:dyDescent="0.2">
      <c r="A39" t="s">
        <v>375</v>
      </c>
      <c r="B39" t="s">
        <v>376</v>
      </c>
      <c r="C39" s="15" t="s">
        <v>377</v>
      </c>
      <c r="D39">
        <v>2016</v>
      </c>
      <c r="E39" t="s">
        <v>378</v>
      </c>
      <c r="F39">
        <v>0</v>
      </c>
      <c r="G39">
        <v>1</v>
      </c>
      <c r="H39">
        <v>0</v>
      </c>
      <c r="J39">
        <v>1000000</v>
      </c>
      <c r="K39" s="10" t="s">
        <v>100</v>
      </c>
      <c r="L39" s="10" t="s">
        <v>69</v>
      </c>
      <c r="M39" s="10" t="s">
        <v>59</v>
      </c>
      <c r="O39">
        <v>0</v>
      </c>
      <c r="P39">
        <v>100000</v>
      </c>
      <c r="AT39" t="s">
        <v>379</v>
      </c>
    </row>
    <row r="40" spans="1:48" x14ac:dyDescent="0.2">
      <c r="A40" t="s">
        <v>181</v>
      </c>
      <c r="B40" t="s">
        <v>182</v>
      </c>
      <c r="C40" s="15" t="s">
        <v>183</v>
      </c>
      <c r="D40">
        <v>2014</v>
      </c>
      <c r="F40">
        <v>1</v>
      </c>
      <c r="G40">
        <v>0</v>
      </c>
      <c r="H40">
        <v>0</v>
      </c>
      <c r="K40" s="10" t="s">
        <v>48</v>
      </c>
      <c r="L40" s="10" t="s">
        <v>90</v>
      </c>
      <c r="M40" s="10" t="s">
        <v>50</v>
      </c>
      <c r="N40">
        <v>1</v>
      </c>
      <c r="O40">
        <v>0</v>
      </c>
      <c r="P40">
        <v>6</v>
      </c>
      <c r="Q40" s="1">
        <v>3</v>
      </c>
      <c r="R40" s="1">
        <v>3</v>
      </c>
      <c r="S40">
        <v>0</v>
      </c>
      <c r="T40" t="s">
        <v>184</v>
      </c>
      <c r="AC40" t="s">
        <v>52</v>
      </c>
      <c r="AD40" t="s">
        <v>185</v>
      </c>
      <c r="AJ40">
        <v>0</v>
      </c>
      <c r="AT40" t="s">
        <v>186</v>
      </c>
    </row>
    <row r="41" spans="1:48" x14ac:dyDescent="0.2">
      <c r="A41" s="25" t="s">
        <v>105</v>
      </c>
      <c r="B41" t="s">
        <v>106</v>
      </c>
      <c r="C41" s="9" t="s">
        <v>107</v>
      </c>
      <c r="D41">
        <v>2005</v>
      </c>
      <c r="F41">
        <v>1</v>
      </c>
      <c r="G41">
        <v>0</v>
      </c>
      <c r="H41">
        <v>1</v>
      </c>
      <c r="J41">
        <v>1166</v>
      </c>
      <c r="K41" s="10" t="s">
        <v>48</v>
      </c>
      <c r="L41" s="10" t="s">
        <v>90</v>
      </c>
      <c r="N41">
        <v>0</v>
      </c>
      <c r="O41">
        <v>0</v>
      </c>
      <c r="P41">
        <v>42</v>
      </c>
      <c r="Q41" s="1">
        <v>8</v>
      </c>
      <c r="R41" s="1">
        <v>34</v>
      </c>
      <c r="S41">
        <v>0</v>
      </c>
      <c r="W41" t="s">
        <v>108</v>
      </c>
      <c r="X41">
        <f>100-4.7</f>
        <v>95.3</v>
      </c>
      <c r="AA41">
        <v>4.7</v>
      </c>
      <c r="AE41" t="s">
        <v>62</v>
      </c>
      <c r="AF41">
        <v>2</v>
      </c>
      <c r="AT41" t="s">
        <v>109</v>
      </c>
      <c r="AU41" t="s">
        <v>110</v>
      </c>
    </row>
    <row r="42" spans="1:48" x14ac:dyDescent="0.2">
      <c r="A42" t="s">
        <v>380</v>
      </c>
      <c r="B42" t="s">
        <v>381</v>
      </c>
      <c r="C42" t="s">
        <v>382</v>
      </c>
      <c r="D42">
        <v>2019</v>
      </c>
      <c r="E42" t="s">
        <v>383</v>
      </c>
      <c r="F42">
        <v>0</v>
      </c>
      <c r="G42">
        <v>1</v>
      </c>
      <c r="H42">
        <v>1</v>
      </c>
      <c r="J42">
        <v>219719</v>
      </c>
      <c r="K42" s="10" t="s">
        <v>48</v>
      </c>
      <c r="L42" s="10" t="s">
        <v>85</v>
      </c>
      <c r="M42" s="10" t="s">
        <v>50</v>
      </c>
      <c r="N42">
        <v>0</v>
      </c>
      <c r="O42">
        <v>1</v>
      </c>
      <c r="P42">
        <v>119</v>
      </c>
      <c r="Q42" s="1">
        <v>82</v>
      </c>
      <c r="R42" s="1">
        <v>37</v>
      </c>
      <c r="T42" t="s">
        <v>384</v>
      </c>
      <c r="AE42" t="s">
        <v>62</v>
      </c>
      <c r="AF42">
        <v>3</v>
      </c>
      <c r="AT42" t="s">
        <v>385</v>
      </c>
      <c r="AV42" s="13"/>
    </row>
    <row r="43" spans="1:48" ht="85" x14ac:dyDescent="0.2">
      <c r="A43" t="s">
        <v>192</v>
      </c>
      <c r="B43" t="s">
        <v>193</v>
      </c>
      <c r="C43" t="s">
        <v>194</v>
      </c>
      <c r="D43">
        <v>2006</v>
      </c>
      <c r="E43" t="s">
        <v>195</v>
      </c>
      <c r="F43">
        <v>0</v>
      </c>
      <c r="G43">
        <v>0</v>
      </c>
      <c r="H43">
        <v>1</v>
      </c>
      <c r="K43" s="10" t="s">
        <v>48</v>
      </c>
      <c r="L43" s="10" t="s">
        <v>90</v>
      </c>
      <c r="M43" s="10" t="s">
        <v>50</v>
      </c>
      <c r="N43">
        <v>0</v>
      </c>
      <c r="O43">
        <v>0</v>
      </c>
      <c r="P43">
        <v>23</v>
      </c>
      <c r="Q43" s="1">
        <v>12</v>
      </c>
      <c r="R43" s="1">
        <v>11</v>
      </c>
      <c r="S43">
        <v>0</v>
      </c>
      <c r="T43" t="s">
        <v>60</v>
      </c>
      <c r="W43" s="16" t="s">
        <v>196</v>
      </c>
      <c r="X43" s="16">
        <f>13/(10+2+3+7+1)*100</f>
        <v>56.521739130434781</v>
      </c>
      <c r="Y43" s="16">
        <f>7/(10+2+3+7+1)*100</f>
        <v>30.434782608695656</v>
      </c>
      <c r="Z43" s="16"/>
      <c r="AA43">
        <f>3/(10+2+3+7+1)*100</f>
        <v>13.043478260869565</v>
      </c>
      <c r="AJ43">
        <v>0</v>
      </c>
      <c r="AT43" t="s">
        <v>197</v>
      </c>
    </row>
    <row r="44" spans="1:48" ht="187" x14ac:dyDescent="0.2">
      <c r="A44" t="s">
        <v>198</v>
      </c>
      <c r="B44" t="s">
        <v>199</v>
      </c>
      <c r="C44" t="s">
        <v>200</v>
      </c>
      <c r="D44">
        <v>2010</v>
      </c>
      <c r="E44" s="16" t="s">
        <v>201</v>
      </c>
      <c r="F44">
        <v>0</v>
      </c>
      <c r="G44">
        <v>1</v>
      </c>
      <c r="H44">
        <v>0</v>
      </c>
      <c r="J44">
        <v>2052</v>
      </c>
      <c r="K44" s="10" t="s">
        <v>48</v>
      </c>
      <c r="L44" s="10" t="s">
        <v>69</v>
      </c>
      <c r="M44" s="10" t="s">
        <v>50</v>
      </c>
      <c r="N44">
        <v>1</v>
      </c>
      <c r="O44">
        <v>0</v>
      </c>
      <c r="P44">
        <v>171</v>
      </c>
      <c r="Q44" s="1">
        <v>85</v>
      </c>
      <c r="R44" s="1">
        <v>86</v>
      </c>
      <c r="S44">
        <v>1</v>
      </c>
      <c r="T44" t="s">
        <v>202</v>
      </c>
      <c r="U44">
        <v>48.8</v>
      </c>
      <c r="W44" t="s">
        <v>203</v>
      </c>
      <c r="X44">
        <v>100</v>
      </c>
      <c r="AE44" t="s">
        <v>62</v>
      </c>
      <c r="AF44">
        <v>154</v>
      </c>
      <c r="AG44">
        <v>74</v>
      </c>
      <c r="AH44">
        <v>76</v>
      </c>
      <c r="AI44">
        <v>78</v>
      </c>
      <c r="AJ44">
        <v>1</v>
      </c>
      <c r="AK44" t="s">
        <v>204</v>
      </c>
      <c r="AL44">
        <v>49.83</v>
      </c>
      <c r="AN44" t="s">
        <v>205</v>
      </c>
      <c r="AO44">
        <v>100</v>
      </c>
      <c r="AT44" t="s">
        <v>206</v>
      </c>
      <c r="AU44" t="s">
        <v>95</v>
      </c>
    </row>
    <row r="45" spans="1:48" x14ac:dyDescent="0.2">
      <c r="A45" s="26" t="s">
        <v>207</v>
      </c>
      <c r="B45" t="s">
        <v>208</v>
      </c>
      <c r="C45" s="15" t="s">
        <v>209</v>
      </c>
      <c r="D45">
        <v>2008</v>
      </c>
      <c r="E45" t="s">
        <v>210</v>
      </c>
      <c r="F45">
        <v>1</v>
      </c>
      <c r="G45">
        <v>0</v>
      </c>
      <c r="H45">
        <v>0</v>
      </c>
      <c r="J45">
        <v>48000</v>
      </c>
      <c r="K45" s="10" t="s">
        <v>48</v>
      </c>
      <c r="L45" s="10" t="s">
        <v>135</v>
      </c>
      <c r="M45" s="10" t="s">
        <v>50</v>
      </c>
      <c r="N45">
        <v>0</v>
      </c>
      <c r="O45">
        <v>0</v>
      </c>
      <c r="P45">
        <v>51</v>
      </c>
      <c r="Q45" s="1">
        <v>30</v>
      </c>
      <c r="R45" s="1">
        <v>21</v>
      </c>
      <c r="S45">
        <v>0</v>
      </c>
      <c r="T45" t="s">
        <v>211</v>
      </c>
      <c r="AE45" t="s">
        <v>62</v>
      </c>
      <c r="AF45">
        <v>5</v>
      </c>
      <c r="AG45">
        <v>5</v>
      </c>
      <c r="AH45">
        <v>4</v>
      </c>
      <c r="AI45">
        <v>1</v>
      </c>
      <c r="AJ45">
        <v>0</v>
      </c>
      <c r="AT45" t="s">
        <v>212</v>
      </c>
      <c r="AU45" t="s">
        <v>95</v>
      </c>
      <c r="AV45" s="17"/>
    </row>
    <row r="46" spans="1:48" x14ac:dyDescent="0.2">
      <c r="A46" t="s">
        <v>722</v>
      </c>
      <c r="B46" t="s">
        <v>723</v>
      </c>
      <c r="C46" t="s">
        <v>724</v>
      </c>
      <c r="D46">
        <v>2006</v>
      </c>
      <c r="E46" t="s">
        <v>725</v>
      </c>
      <c r="F46">
        <v>0</v>
      </c>
      <c r="G46">
        <v>1</v>
      </c>
      <c r="H46">
        <v>1</v>
      </c>
      <c r="J46">
        <v>399</v>
      </c>
      <c r="K46" s="10" t="s">
        <v>48</v>
      </c>
      <c r="L46" s="10" t="s">
        <v>85</v>
      </c>
      <c r="M46" s="10" t="s">
        <v>50</v>
      </c>
      <c r="O46">
        <v>0</v>
      </c>
      <c r="P46">
        <v>18</v>
      </c>
      <c r="Q46" s="1">
        <v>9</v>
      </c>
      <c r="R46" s="1">
        <v>9</v>
      </c>
      <c r="W46" t="s">
        <v>726</v>
      </c>
      <c r="X46">
        <v>100</v>
      </c>
      <c r="AE46" t="s">
        <v>62</v>
      </c>
      <c r="AF46">
        <v>20</v>
      </c>
      <c r="AH46">
        <v>10</v>
      </c>
      <c r="AI46">
        <v>10</v>
      </c>
      <c r="AK46" t="s">
        <v>727</v>
      </c>
      <c r="AT46" t="s">
        <v>489</v>
      </c>
    </row>
    <row r="47" spans="1:48" x14ac:dyDescent="0.2">
      <c r="A47" t="s">
        <v>386</v>
      </c>
      <c r="B47" t="s">
        <v>387</v>
      </c>
      <c r="C47" t="s">
        <v>388</v>
      </c>
      <c r="D47">
        <v>2019</v>
      </c>
      <c r="E47" t="s">
        <v>389</v>
      </c>
      <c r="F47">
        <v>1</v>
      </c>
      <c r="G47">
        <v>0</v>
      </c>
      <c r="H47">
        <v>0</v>
      </c>
      <c r="J47">
        <v>25000</v>
      </c>
      <c r="K47" s="10" t="s">
        <v>100</v>
      </c>
      <c r="M47" s="10" t="s">
        <v>50</v>
      </c>
      <c r="AT47" t="s">
        <v>390</v>
      </c>
    </row>
    <row r="48" spans="1:48" x14ac:dyDescent="0.2">
      <c r="A48" t="s">
        <v>681</v>
      </c>
      <c r="B48" t="s">
        <v>682</v>
      </c>
      <c r="C48" s="15" t="s">
        <v>683</v>
      </c>
      <c r="D48">
        <v>2010</v>
      </c>
      <c r="E48" t="s">
        <v>684</v>
      </c>
      <c r="F48">
        <v>0</v>
      </c>
      <c r="G48">
        <v>1</v>
      </c>
      <c r="H48">
        <v>0</v>
      </c>
      <c r="J48">
        <v>2800</v>
      </c>
      <c r="K48" s="10" t="s">
        <v>48</v>
      </c>
      <c r="L48" s="10" t="s">
        <v>49</v>
      </c>
      <c r="M48" s="10" t="s">
        <v>50</v>
      </c>
      <c r="P48">
        <v>200</v>
      </c>
      <c r="AT48" t="s">
        <v>685</v>
      </c>
    </row>
    <row r="49" spans="1:48" x14ac:dyDescent="0.2">
      <c r="A49" s="25" t="s">
        <v>139</v>
      </c>
      <c r="B49" t="s">
        <v>140</v>
      </c>
      <c r="C49" s="9" t="s">
        <v>141</v>
      </c>
      <c r="D49">
        <v>2013</v>
      </c>
      <c r="F49">
        <v>0</v>
      </c>
      <c r="G49">
        <v>1</v>
      </c>
      <c r="H49">
        <v>0</v>
      </c>
      <c r="I49">
        <v>0</v>
      </c>
      <c r="J49">
        <v>35685</v>
      </c>
      <c r="K49" s="10" t="s">
        <v>100</v>
      </c>
      <c r="AT49" t="s">
        <v>142</v>
      </c>
    </row>
    <row r="50" spans="1:48" x14ac:dyDescent="0.2">
      <c r="A50" t="s">
        <v>187</v>
      </c>
      <c r="B50" t="s">
        <v>188</v>
      </c>
      <c r="C50" s="15" t="s">
        <v>189</v>
      </c>
      <c r="D50">
        <v>2017</v>
      </c>
      <c r="E50" t="s">
        <v>190</v>
      </c>
      <c r="F50">
        <v>0</v>
      </c>
      <c r="G50">
        <v>1</v>
      </c>
      <c r="H50">
        <v>0</v>
      </c>
      <c r="AT50" t="s">
        <v>191</v>
      </c>
    </row>
    <row r="51" spans="1:48" x14ac:dyDescent="0.2">
      <c r="A51" s="18" t="s">
        <v>391</v>
      </c>
      <c r="B51" t="s">
        <v>392</v>
      </c>
      <c r="C51" t="s">
        <v>393</v>
      </c>
      <c r="D51">
        <v>2005</v>
      </c>
      <c r="E51" t="s">
        <v>394</v>
      </c>
      <c r="F51">
        <v>0</v>
      </c>
      <c r="G51">
        <v>1</v>
      </c>
      <c r="H51">
        <v>0</v>
      </c>
      <c r="I51" t="s">
        <v>395</v>
      </c>
      <c r="J51">
        <v>50000</v>
      </c>
      <c r="K51" s="10" t="s">
        <v>48</v>
      </c>
      <c r="L51" s="10" t="s">
        <v>49</v>
      </c>
      <c r="M51" s="10" t="s">
        <v>59</v>
      </c>
      <c r="N51">
        <v>0</v>
      </c>
      <c r="O51">
        <v>0</v>
      </c>
      <c r="AT51" t="s">
        <v>396</v>
      </c>
      <c r="AV51" s="13"/>
    </row>
    <row r="52" spans="1:48" x14ac:dyDescent="0.2">
      <c r="A52" s="18" t="s">
        <v>391</v>
      </c>
      <c r="B52" t="s">
        <v>392</v>
      </c>
      <c r="C52" s="15" t="s">
        <v>397</v>
      </c>
      <c r="D52">
        <v>2005</v>
      </c>
      <c r="E52" t="s">
        <v>398</v>
      </c>
      <c r="F52">
        <v>0</v>
      </c>
      <c r="G52">
        <v>1</v>
      </c>
      <c r="H52">
        <v>1</v>
      </c>
      <c r="I52" t="s">
        <v>395</v>
      </c>
      <c r="J52">
        <v>4007</v>
      </c>
      <c r="K52" s="10" t="s">
        <v>48</v>
      </c>
      <c r="L52" s="10" t="s">
        <v>49</v>
      </c>
      <c r="M52" s="10" t="s">
        <v>59</v>
      </c>
      <c r="N52">
        <v>0</v>
      </c>
      <c r="O52">
        <v>0</v>
      </c>
      <c r="P52">
        <v>466</v>
      </c>
      <c r="Q52" s="1">
        <v>200</v>
      </c>
      <c r="R52" s="1">
        <v>266</v>
      </c>
      <c r="S52" t="s">
        <v>399</v>
      </c>
      <c r="T52" t="s">
        <v>400</v>
      </c>
      <c r="U52" t="s">
        <v>399</v>
      </c>
      <c r="V52" t="s">
        <v>399</v>
      </c>
      <c r="W52" t="s">
        <v>401</v>
      </c>
      <c r="X52">
        <v>68</v>
      </c>
      <c r="Y52">
        <v>22</v>
      </c>
      <c r="AB52">
        <v>10</v>
      </c>
      <c r="AG52" t="s">
        <v>399</v>
      </c>
      <c r="AK52" t="s">
        <v>399</v>
      </c>
      <c r="AL52" t="s">
        <v>399</v>
      </c>
      <c r="AM52" t="s">
        <v>399</v>
      </c>
      <c r="AN52" t="s">
        <v>399</v>
      </c>
      <c r="AS52" t="s">
        <v>399</v>
      </c>
      <c r="AT52" t="s">
        <v>396</v>
      </c>
      <c r="AU52" t="s">
        <v>399</v>
      </c>
    </row>
    <row r="53" spans="1:48" x14ac:dyDescent="0.2">
      <c r="A53" t="s">
        <v>402</v>
      </c>
      <c r="B53" t="s">
        <v>403</v>
      </c>
      <c r="C53" t="s">
        <v>404</v>
      </c>
      <c r="D53">
        <v>2003</v>
      </c>
      <c r="E53" t="s">
        <v>405</v>
      </c>
      <c r="F53">
        <v>1</v>
      </c>
      <c r="G53">
        <v>0</v>
      </c>
      <c r="H53">
        <v>0</v>
      </c>
      <c r="J53">
        <v>2790</v>
      </c>
      <c r="K53" s="10" t="s">
        <v>48</v>
      </c>
      <c r="L53" s="10" t="s">
        <v>90</v>
      </c>
      <c r="M53" s="10" t="s">
        <v>50</v>
      </c>
      <c r="N53">
        <v>1</v>
      </c>
      <c r="O53">
        <v>0</v>
      </c>
      <c r="P53">
        <v>6</v>
      </c>
      <c r="Q53" s="1">
        <v>3</v>
      </c>
      <c r="R53" s="1">
        <v>3</v>
      </c>
      <c r="AC53" t="s">
        <v>52</v>
      </c>
      <c r="AD53" t="s">
        <v>406</v>
      </c>
      <c r="AE53" t="s">
        <v>62</v>
      </c>
      <c r="AF53">
        <v>30</v>
      </c>
      <c r="AJ53">
        <v>0</v>
      </c>
      <c r="AT53" t="s">
        <v>407</v>
      </c>
      <c r="AU53" t="s">
        <v>95</v>
      </c>
    </row>
    <row r="54" spans="1:48" x14ac:dyDescent="0.2">
      <c r="A54" t="s">
        <v>408</v>
      </c>
      <c r="B54" t="s">
        <v>409</v>
      </c>
      <c r="C54" t="s">
        <v>410</v>
      </c>
      <c r="D54">
        <v>2012</v>
      </c>
      <c r="E54" t="s">
        <v>411</v>
      </c>
      <c r="F54">
        <v>1</v>
      </c>
      <c r="G54">
        <v>0</v>
      </c>
      <c r="H54">
        <v>1</v>
      </c>
      <c r="I54" t="s">
        <v>412</v>
      </c>
      <c r="J54">
        <v>226</v>
      </c>
      <c r="K54" s="10" t="s">
        <v>48</v>
      </c>
      <c r="L54" s="10" t="s">
        <v>90</v>
      </c>
      <c r="M54" s="10" t="s">
        <v>50</v>
      </c>
      <c r="N54">
        <v>1</v>
      </c>
      <c r="O54">
        <v>0</v>
      </c>
      <c r="P54">
        <v>10</v>
      </c>
      <c r="Q54" s="1">
        <v>5</v>
      </c>
      <c r="R54" s="1">
        <v>5</v>
      </c>
      <c r="AC54" t="s">
        <v>52</v>
      </c>
      <c r="AD54" t="s">
        <v>413</v>
      </c>
      <c r="AU54" t="s">
        <v>414</v>
      </c>
      <c r="AV54" s="17"/>
    </row>
    <row r="55" spans="1:48" x14ac:dyDescent="0.2">
      <c r="A55" t="s">
        <v>780</v>
      </c>
      <c r="B55" t="s">
        <v>781</v>
      </c>
      <c r="C55" s="22" t="s">
        <v>816</v>
      </c>
      <c r="D55">
        <v>1997</v>
      </c>
      <c r="E55" t="s">
        <v>782</v>
      </c>
      <c r="F55">
        <v>1</v>
      </c>
      <c r="G55">
        <v>0</v>
      </c>
      <c r="H55">
        <v>1</v>
      </c>
      <c r="I55" t="s">
        <v>783</v>
      </c>
      <c r="K55" s="10" t="s">
        <v>100</v>
      </c>
      <c r="L55" s="10" t="s">
        <v>135</v>
      </c>
      <c r="M55" s="10" t="s">
        <v>50</v>
      </c>
      <c r="N55">
        <v>0</v>
      </c>
      <c r="P55">
        <v>112</v>
      </c>
      <c r="Q55" s="1">
        <v>45</v>
      </c>
      <c r="R55" s="1">
        <v>67</v>
      </c>
      <c r="T55" t="s">
        <v>256</v>
      </c>
      <c r="W55" t="s">
        <v>817</v>
      </c>
      <c r="X55">
        <v>76.400000000000006</v>
      </c>
      <c r="Y55" s="23">
        <v>8.1999999999999993</v>
      </c>
      <c r="AB55">
        <v>15.5</v>
      </c>
      <c r="AE55" t="s">
        <v>150</v>
      </c>
      <c r="AF55">
        <v>112</v>
      </c>
      <c r="AH55">
        <v>45</v>
      </c>
      <c r="AI55">
        <v>67</v>
      </c>
      <c r="AK55" t="s">
        <v>256</v>
      </c>
      <c r="AN55" t="s">
        <v>784</v>
      </c>
      <c r="AO55">
        <v>76.400000000000006</v>
      </c>
      <c r="AP55">
        <v>16.399999999999999</v>
      </c>
      <c r="AT55" t="s">
        <v>785</v>
      </c>
    </row>
    <row r="56" spans="1:48" x14ac:dyDescent="0.2">
      <c r="A56" t="s">
        <v>423</v>
      </c>
      <c r="B56" t="s">
        <v>424</v>
      </c>
      <c r="C56" t="s">
        <v>425</v>
      </c>
      <c r="D56">
        <v>2013</v>
      </c>
      <c r="E56" t="s">
        <v>426</v>
      </c>
      <c r="F56">
        <v>1</v>
      </c>
      <c r="G56">
        <v>0</v>
      </c>
      <c r="H56">
        <v>1</v>
      </c>
      <c r="J56">
        <v>370</v>
      </c>
      <c r="K56" s="10" t="s">
        <v>100</v>
      </c>
      <c r="L56" s="10" t="s">
        <v>135</v>
      </c>
      <c r="M56" s="10" t="s">
        <v>50</v>
      </c>
      <c r="O56">
        <v>0</v>
      </c>
      <c r="P56">
        <v>370</v>
      </c>
      <c r="AC56" t="s">
        <v>52</v>
      </c>
      <c r="AD56" t="s">
        <v>373</v>
      </c>
      <c r="AF56">
        <v>3</v>
      </c>
      <c r="AT56" t="s">
        <v>427</v>
      </c>
      <c r="AU56" t="s">
        <v>95</v>
      </c>
    </row>
    <row r="57" spans="1:48" x14ac:dyDescent="0.2">
      <c r="A57" s="25" t="s">
        <v>64</v>
      </c>
      <c r="B57" t="s">
        <v>65</v>
      </c>
      <c r="C57" s="9" t="s">
        <v>66</v>
      </c>
      <c r="D57">
        <v>2008</v>
      </c>
      <c r="E57" t="s">
        <v>67</v>
      </c>
      <c r="F57">
        <v>1</v>
      </c>
      <c r="G57">
        <v>0</v>
      </c>
      <c r="H57">
        <v>1</v>
      </c>
      <c r="I57" t="s">
        <v>68</v>
      </c>
      <c r="J57">
        <v>10039</v>
      </c>
      <c r="K57" s="10" t="s">
        <v>48</v>
      </c>
      <c r="L57" s="10" t="s">
        <v>69</v>
      </c>
      <c r="M57" s="10" t="s">
        <v>50</v>
      </c>
      <c r="N57">
        <v>1</v>
      </c>
      <c r="O57">
        <v>0</v>
      </c>
      <c r="P57">
        <v>10</v>
      </c>
      <c r="Q57" s="1">
        <v>5</v>
      </c>
      <c r="R57" s="1">
        <v>5</v>
      </c>
      <c r="S57">
        <v>0</v>
      </c>
      <c r="AC57" t="s">
        <v>52</v>
      </c>
      <c r="AD57" t="s">
        <v>70</v>
      </c>
      <c r="AE57" t="s">
        <v>71</v>
      </c>
      <c r="AF57">
        <v>8</v>
      </c>
      <c r="AS57" t="s">
        <v>72</v>
      </c>
      <c r="AT57" t="s">
        <v>73</v>
      </c>
    </row>
    <row r="58" spans="1:48" ht="102" x14ac:dyDescent="0.2">
      <c r="A58" t="s">
        <v>527</v>
      </c>
      <c r="B58" t="s">
        <v>527</v>
      </c>
      <c r="C58" t="s">
        <v>528</v>
      </c>
      <c r="D58">
        <v>2000</v>
      </c>
      <c r="E58" s="16" t="s">
        <v>529</v>
      </c>
      <c r="F58">
        <v>1</v>
      </c>
      <c r="G58">
        <v>0</v>
      </c>
      <c r="H58">
        <v>0</v>
      </c>
      <c r="J58">
        <v>336</v>
      </c>
      <c r="K58" s="10" t="s">
        <v>48</v>
      </c>
      <c r="L58" s="10" t="s">
        <v>90</v>
      </c>
      <c r="M58" s="10" t="s">
        <v>50</v>
      </c>
      <c r="N58">
        <v>1</v>
      </c>
      <c r="O58">
        <v>0</v>
      </c>
      <c r="P58">
        <v>8</v>
      </c>
      <c r="Q58" s="1">
        <v>4</v>
      </c>
      <c r="R58" s="1">
        <v>4</v>
      </c>
      <c r="S58">
        <v>0</v>
      </c>
      <c r="AT58" t="s">
        <v>530</v>
      </c>
    </row>
    <row r="59" spans="1:48" x14ac:dyDescent="0.2">
      <c r="A59" t="s">
        <v>428</v>
      </c>
      <c r="B59" t="s">
        <v>429</v>
      </c>
      <c r="C59" t="s">
        <v>430</v>
      </c>
      <c r="D59">
        <v>1997</v>
      </c>
      <c r="E59" t="s">
        <v>431</v>
      </c>
      <c r="F59">
        <v>0</v>
      </c>
      <c r="G59">
        <v>1</v>
      </c>
      <c r="H59">
        <v>0</v>
      </c>
      <c r="J59">
        <v>56</v>
      </c>
      <c r="M59" s="10" t="s">
        <v>50</v>
      </c>
      <c r="AE59" t="s">
        <v>62</v>
      </c>
      <c r="AF59">
        <v>501</v>
      </c>
      <c r="AH59">
        <v>263</v>
      </c>
      <c r="AI59">
        <v>238</v>
      </c>
      <c r="AS59" t="s">
        <v>432</v>
      </c>
      <c r="AT59" t="s">
        <v>433</v>
      </c>
      <c r="AU59" t="s">
        <v>95</v>
      </c>
    </row>
    <row r="60" spans="1:48" x14ac:dyDescent="0.2">
      <c r="A60" s="25" t="s">
        <v>74</v>
      </c>
      <c r="B60" t="s">
        <v>75</v>
      </c>
      <c r="C60" s="9" t="s">
        <v>76</v>
      </c>
      <c r="D60">
        <v>1996</v>
      </c>
      <c r="F60">
        <v>0</v>
      </c>
      <c r="G60">
        <v>1</v>
      </c>
      <c r="H60">
        <v>0</v>
      </c>
      <c r="J60">
        <v>123</v>
      </c>
      <c r="K60" s="10" t="s">
        <v>48</v>
      </c>
      <c r="L60" s="10" t="s">
        <v>49</v>
      </c>
      <c r="M60" s="10" t="s">
        <v>50</v>
      </c>
      <c r="N60">
        <v>0</v>
      </c>
      <c r="O60">
        <v>0</v>
      </c>
      <c r="P60">
        <v>10</v>
      </c>
      <c r="Q60" s="1">
        <v>10</v>
      </c>
      <c r="R60" s="1">
        <v>0</v>
      </c>
      <c r="S60">
        <v>0</v>
      </c>
      <c r="W60" t="s">
        <v>77</v>
      </c>
      <c r="Y60">
        <v>100</v>
      </c>
      <c r="AF60">
        <v>60</v>
      </c>
      <c r="AN60" t="s">
        <v>77</v>
      </c>
      <c r="AP60">
        <v>100</v>
      </c>
      <c r="AT60" t="s">
        <v>78</v>
      </c>
      <c r="AU60" t="s">
        <v>79</v>
      </c>
      <c r="AV60" s="13"/>
    </row>
    <row r="61" spans="1:48" x14ac:dyDescent="0.2">
      <c r="A61" t="s">
        <v>579</v>
      </c>
      <c r="B61" t="s">
        <v>579</v>
      </c>
      <c r="C61" t="s">
        <v>580</v>
      </c>
      <c r="D61">
        <v>2004</v>
      </c>
      <c r="F61">
        <v>1</v>
      </c>
      <c r="G61">
        <v>0</v>
      </c>
      <c r="H61">
        <v>0</v>
      </c>
      <c r="J61">
        <v>200</v>
      </c>
      <c r="K61" s="10" t="s">
        <v>48</v>
      </c>
      <c r="L61" s="10" t="s">
        <v>49</v>
      </c>
      <c r="M61" s="10" t="s">
        <v>50</v>
      </c>
      <c r="N61">
        <v>0</v>
      </c>
      <c r="O61">
        <v>0</v>
      </c>
      <c r="P61">
        <v>1</v>
      </c>
      <c r="Q61" s="1">
        <v>1</v>
      </c>
      <c r="R61" s="1">
        <v>0</v>
      </c>
      <c r="S61">
        <v>0</v>
      </c>
      <c r="AC61" t="s">
        <v>159</v>
      </c>
      <c r="AD61" t="s">
        <v>160</v>
      </c>
      <c r="AT61" t="s">
        <v>581</v>
      </c>
      <c r="AV61" s="19"/>
    </row>
    <row r="62" spans="1:48" x14ac:dyDescent="0.2">
      <c r="A62" t="s">
        <v>582</v>
      </c>
      <c r="B62" t="s">
        <v>582</v>
      </c>
      <c r="C62" t="s">
        <v>583</v>
      </c>
      <c r="D62">
        <v>2005</v>
      </c>
      <c r="F62">
        <v>1</v>
      </c>
      <c r="G62">
        <v>0</v>
      </c>
      <c r="H62">
        <v>0</v>
      </c>
      <c r="K62" s="10" t="s">
        <v>48</v>
      </c>
      <c r="L62" s="10" t="s">
        <v>49</v>
      </c>
      <c r="M62" s="10" t="s">
        <v>50</v>
      </c>
      <c r="N62">
        <v>0</v>
      </c>
      <c r="O62">
        <v>0</v>
      </c>
      <c r="P62">
        <v>1</v>
      </c>
      <c r="Q62" s="1">
        <v>1</v>
      </c>
      <c r="R62" s="1">
        <v>0</v>
      </c>
      <c r="S62">
        <v>0</v>
      </c>
      <c r="AC62" t="s">
        <v>159</v>
      </c>
      <c r="AD62" t="s">
        <v>303</v>
      </c>
      <c r="AE62" t="s">
        <v>62</v>
      </c>
      <c r="AF62">
        <v>20</v>
      </c>
      <c r="AT62" t="s">
        <v>584</v>
      </c>
      <c r="AV62" s="17"/>
    </row>
    <row r="63" spans="1:48" x14ac:dyDescent="0.2">
      <c r="A63" t="s">
        <v>643</v>
      </c>
      <c r="C63" t="s">
        <v>644</v>
      </c>
      <c r="D63">
        <v>2015</v>
      </c>
      <c r="F63">
        <v>1</v>
      </c>
      <c r="G63">
        <v>0</v>
      </c>
      <c r="H63">
        <v>0</v>
      </c>
      <c r="J63">
        <v>130</v>
      </c>
      <c r="K63" s="10" t="s">
        <v>48</v>
      </c>
      <c r="L63" s="10" t="s">
        <v>90</v>
      </c>
      <c r="M63" s="10" t="s">
        <v>50</v>
      </c>
      <c r="N63">
        <v>0</v>
      </c>
      <c r="O63">
        <v>0</v>
      </c>
      <c r="P63">
        <v>7</v>
      </c>
      <c r="Q63" s="1">
        <v>2</v>
      </c>
      <c r="R63" s="1">
        <v>5</v>
      </c>
      <c r="S63">
        <v>0</v>
      </c>
      <c r="W63" t="s">
        <v>645</v>
      </c>
      <c r="Y63">
        <v>100</v>
      </c>
      <c r="AC63" t="s">
        <v>616</v>
      </c>
      <c r="AD63" t="s">
        <v>617</v>
      </c>
      <c r="AE63" t="s">
        <v>62</v>
      </c>
      <c r="AF63">
        <v>10</v>
      </c>
      <c r="AT63" t="s">
        <v>646</v>
      </c>
    </row>
    <row r="64" spans="1:48" x14ac:dyDescent="0.2">
      <c r="A64" t="s">
        <v>606</v>
      </c>
      <c r="C64" t="s">
        <v>607</v>
      </c>
      <c r="D64">
        <v>2008</v>
      </c>
      <c r="E64" t="s">
        <v>608</v>
      </c>
      <c r="F64">
        <v>1</v>
      </c>
      <c r="G64">
        <v>0</v>
      </c>
      <c r="H64">
        <v>0</v>
      </c>
      <c r="K64" s="10" t="s">
        <v>48</v>
      </c>
      <c r="L64" s="10" t="s">
        <v>69</v>
      </c>
      <c r="M64" s="10" t="s">
        <v>50</v>
      </c>
      <c r="N64">
        <v>0</v>
      </c>
      <c r="O64">
        <v>0</v>
      </c>
      <c r="P64">
        <v>27</v>
      </c>
      <c r="Q64" s="1">
        <v>13</v>
      </c>
      <c r="R64" s="1">
        <v>14</v>
      </c>
      <c r="S64">
        <v>0</v>
      </c>
      <c r="AC64" t="s">
        <v>52</v>
      </c>
      <c r="AD64" t="s">
        <v>609</v>
      </c>
      <c r="AT64" t="s">
        <v>610</v>
      </c>
    </row>
    <row r="65" spans="1:48" x14ac:dyDescent="0.2">
      <c r="A65" s="26" t="s">
        <v>434</v>
      </c>
      <c r="B65" t="s">
        <v>435</v>
      </c>
      <c r="C65" s="15" t="s">
        <v>436</v>
      </c>
      <c r="D65">
        <v>1998</v>
      </c>
      <c r="E65" t="s">
        <v>437</v>
      </c>
      <c r="F65">
        <v>0</v>
      </c>
      <c r="G65">
        <v>1</v>
      </c>
      <c r="H65">
        <v>0</v>
      </c>
      <c r="I65" t="s">
        <v>399</v>
      </c>
      <c r="J65">
        <v>490</v>
      </c>
      <c r="K65" s="10" t="s">
        <v>48</v>
      </c>
      <c r="L65" s="10" t="s">
        <v>90</v>
      </c>
      <c r="M65" s="10" t="s">
        <v>50</v>
      </c>
      <c r="N65">
        <v>1</v>
      </c>
      <c r="O65" t="s">
        <v>399</v>
      </c>
      <c r="P65">
        <v>70</v>
      </c>
      <c r="Q65" s="1">
        <v>35</v>
      </c>
      <c r="R65" s="1">
        <v>35</v>
      </c>
      <c r="S65" t="s">
        <v>399</v>
      </c>
      <c r="T65" t="s">
        <v>438</v>
      </c>
      <c r="U65" t="s">
        <v>399</v>
      </c>
      <c r="V65" t="s">
        <v>399</v>
      </c>
      <c r="W65" t="s">
        <v>399</v>
      </c>
      <c r="AD65" t="s">
        <v>399</v>
      </c>
      <c r="AE65" t="s">
        <v>399</v>
      </c>
      <c r="AF65" t="s">
        <v>399</v>
      </c>
      <c r="AG65" t="s">
        <v>399</v>
      </c>
      <c r="AJ65" t="s">
        <v>399</v>
      </c>
      <c r="AK65" t="s">
        <v>399</v>
      </c>
      <c r="AL65" t="s">
        <v>399</v>
      </c>
      <c r="AM65" t="s">
        <v>399</v>
      </c>
      <c r="AN65" t="s">
        <v>399</v>
      </c>
      <c r="AS65" t="s">
        <v>439</v>
      </c>
      <c r="AT65" t="s">
        <v>440</v>
      </c>
      <c r="AU65" t="s">
        <v>95</v>
      </c>
    </row>
    <row r="66" spans="1:48" x14ac:dyDescent="0.2">
      <c r="A66" t="s">
        <v>441</v>
      </c>
      <c r="B66" t="s">
        <v>442</v>
      </c>
      <c r="C66" s="15" t="s">
        <v>443</v>
      </c>
      <c r="D66">
        <v>2009</v>
      </c>
      <c r="E66" t="s">
        <v>444</v>
      </c>
      <c r="F66">
        <v>1</v>
      </c>
      <c r="G66">
        <v>0</v>
      </c>
      <c r="H66">
        <v>0</v>
      </c>
      <c r="M66" s="10" t="s">
        <v>50</v>
      </c>
      <c r="P66">
        <v>1</v>
      </c>
      <c r="Q66" s="1">
        <v>0</v>
      </c>
      <c r="R66" s="1">
        <v>1</v>
      </c>
      <c r="S66">
        <v>1</v>
      </c>
      <c r="T66" t="s">
        <v>445</v>
      </c>
      <c r="U66">
        <v>32</v>
      </c>
      <c r="V66">
        <v>32</v>
      </c>
      <c r="W66" t="s">
        <v>366</v>
      </c>
      <c r="Y66">
        <v>100</v>
      </c>
      <c r="AC66" t="s">
        <v>446</v>
      </c>
      <c r="AD66" t="s">
        <v>447</v>
      </c>
      <c r="AT66" t="s">
        <v>448</v>
      </c>
    </row>
    <row r="67" spans="1:48" x14ac:dyDescent="0.2">
      <c r="A67" t="s">
        <v>449</v>
      </c>
      <c r="B67" t="s">
        <v>450</v>
      </c>
      <c r="C67" s="15" t="s">
        <v>451</v>
      </c>
      <c r="D67">
        <v>2014</v>
      </c>
      <c r="E67" t="s">
        <v>452</v>
      </c>
      <c r="F67">
        <v>0</v>
      </c>
      <c r="G67">
        <v>1</v>
      </c>
      <c r="H67">
        <v>1</v>
      </c>
      <c r="I67" t="s">
        <v>453</v>
      </c>
      <c r="J67">
        <v>936</v>
      </c>
      <c r="K67" s="10" t="s">
        <v>48</v>
      </c>
      <c r="L67" s="10" t="s">
        <v>49</v>
      </c>
      <c r="M67" s="10" t="s">
        <v>59</v>
      </c>
      <c r="N67">
        <v>0</v>
      </c>
      <c r="O67">
        <v>0</v>
      </c>
      <c r="P67">
        <v>52</v>
      </c>
      <c r="Q67" s="1">
        <v>14</v>
      </c>
      <c r="R67" s="1">
        <v>38</v>
      </c>
      <c r="S67">
        <v>1</v>
      </c>
      <c r="T67" t="s">
        <v>454</v>
      </c>
      <c r="W67" t="s">
        <v>455</v>
      </c>
      <c r="X67">
        <v>61</v>
      </c>
      <c r="Y67">
        <v>27</v>
      </c>
      <c r="Z67">
        <v>6</v>
      </c>
      <c r="AA67">
        <v>6</v>
      </c>
      <c r="AT67" t="s">
        <v>825</v>
      </c>
    </row>
    <row r="68" spans="1:48" x14ac:dyDescent="0.2">
      <c r="A68" t="s">
        <v>611</v>
      </c>
      <c r="C68" t="s">
        <v>612</v>
      </c>
      <c r="D68">
        <v>2009</v>
      </c>
      <c r="E68" t="s">
        <v>613</v>
      </c>
      <c r="F68">
        <v>1</v>
      </c>
      <c r="G68">
        <v>0</v>
      </c>
      <c r="H68">
        <v>0</v>
      </c>
      <c r="J68">
        <v>12000</v>
      </c>
      <c r="K68" s="10" t="s">
        <v>48</v>
      </c>
      <c r="L68" s="10" t="s">
        <v>90</v>
      </c>
      <c r="M68" s="10" t="s">
        <v>50</v>
      </c>
      <c r="N68">
        <v>1</v>
      </c>
      <c r="O68">
        <v>0</v>
      </c>
      <c r="P68">
        <v>10</v>
      </c>
      <c r="Q68" s="1">
        <v>5</v>
      </c>
      <c r="R68" s="1">
        <v>5</v>
      </c>
      <c r="S68">
        <v>0</v>
      </c>
      <c r="T68" t="s">
        <v>614</v>
      </c>
      <c r="W68" t="s">
        <v>615</v>
      </c>
      <c r="Y68">
        <v>100</v>
      </c>
      <c r="AC68" t="s">
        <v>616</v>
      </c>
      <c r="AD68" t="s">
        <v>617</v>
      </c>
      <c r="AT68" t="s">
        <v>618</v>
      </c>
    </row>
    <row r="69" spans="1:48" x14ac:dyDescent="0.2">
      <c r="A69" t="s">
        <v>611</v>
      </c>
      <c r="C69" t="s">
        <v>629</v>
      </c>
      <c r="D69">
        <v>2012</v>
      </c>
      <c r="E69" t="s">
        <v>630</v>
      </c>
      <c r="F69">
        <v>1</v>
      </c>
      <c r="G69">
        <v>0</v>
      </c>
      <c r="H69">
        <v>0</v>
      </c>
      <c r="K69" s="10" t="s">
        <v>100</v>
      </c>
      <c r="L69" s="10" t="s">
        <v>90</v>
      </c>
      <c r="M69" s="10" t="s">
        <v>50</v>
      </c>
      <c r="P69">
        <v>55</v>
      </c>
      <c r="Q69" s="1">
        <v>25</v>
      </c>
      <c r="R69" s="1">
        <v>30</v>
      </c>
      <c r="S69">
        <v>0</v>
      </c>
      <c r="AC69" t="s">
        <v>52</v>
      </c>
      <c r="AD69" t="s">
        <v>631</v>
      </c>
      <c r="AT69" t="s">
        <v>632</v>
      </c>
      <c r="AV69" s="17"/>
    </row>
    <row r="70" spans="1:48" x14ac:dyDescent="0.2">
      <c r="A70" t="s">
        <v>686</v>
      </c>
      <c r="B70" t="s">
        <v>687</v>
      </c>
      <c r="C70" t="s">
        <v>688</v>
      </c>
      <c r="D70">
        <v>2017</v>
      </c>
      <c r="E70" t="s">
        <v>689</v>
      </c>
      <c r="F70">
        <v>1</v>
      </c>
      <c r="G70">
        <v>0</v>
      </c>
      <c r="H70">
        <v>0</v>
      </c>
      <c r="J70">
        <v>3276</v>
      </c>
      <c r="K70" s="10" t="s">
        <v>48</v>
      </c>
      <c r="L70" s="10" t="s">
        <v>90</v>
      </c>
      <c r="M70" s="10" t="s">
        <v>50</v>
      </c>
      <c r="N70">
        <v>0</v>
      </c>
      <c r="P70">
        <v>23</v>
      </c>
      <c r="Q70" s="1">
        <v>13</v>
      </c>
      <c r="R70" s="1">
        <v>10</v>
      </c>
      <c r="T70" t="s">
        <v>690</v>
      </c>
      <c r="W70" t="s">
        <v>691</v>
      </c>
      <c r="AC70" t="s">
        <v>823</v>
      </c>
      <c r="AD70" t="s">
        <v>692</v>
      </c>
      <c r="AE70" t="s">
        <v>62</v>
      </c>
      <c r="AF70">
        <v>9</v>
      </c>
      <c r="AH70">
        <v>3</v>
      </c>
      <c r="AI70">
        <v>6</v>
      </c>
      <c r="AK70" t="s">
        <v>461</v>
      </c>
      <c r="AN70" t="s">
        <v>693</v>
      </c>
      <c r="AO70">
        <v>89</v>
      </c>
      <c r="AP70">
        <v>11</v>
      </c>
      <c r="AS70" t="s">
        <v>694</v>
      </c>
      <c r="AT70" t="s">
        <v>695</v>
      </c>
      <c r="AU70" t="s">
        <v>95</v>
      </c>
    </row>
    <row r="71" spans="1:48" x14ac:dyDescent="0.2">
      <c r="A71" t="s">
        <v>456</v>
      </c>
      <c r="B71" t="s">
        <v>457</v>
      </c>
      <c r="C71" t="s">
        <v>458</v>
      </c>
      <c r="D71">
        <v>2002</v>
      </c>
      <c r="E71" t="s">
        <v>459</v>
      </c>
      <c r="F71">
        <v>1</v>
      </c>
      <c r="G71">
        <v>0</v>
      </c>
      <c r="H71">
        <v>0</v>
      </c>
      <c r="I71" t="s">
        <v>460</v>
      </c>
      <c r="J71">
        <v>30</v>
      </c>
      <c r="L71" s="10" t="s">
        <v>90</v>
      </c>
      <c r="M71" s="10" t="s">
        <v>50</v>
      </c>
      <c r="N71">
        <v>1</v>
      </c>
      <c r="P71">
        <v>8</v>
      </c>
      <c r="Q71" s="1">
        <v>5</v>
      </c>
      <c r="R71" s="1">
        <v>3</v>
      </c>
      <c r="T71" t="s">
        <v>461</v>
      </c>
      <c r="AC71" t="s">
        <v>52</v>
      </c>
      <c r="AD71" t="s">
        <v>373</v>
      </c>
      <c r="AT71" t="s">
        <v>462</v>
      </c>
    </row>
    <row r="72" spans="1:48" ht="68" x14ac:dyDescent="0.2">
      <c r="A72" t="s">
        <v>593</v>
      </c>
      <c r="B72" t="s">
        <v>593</v>
      </c>
      <c r="C72" t="s">
        <v>594</v>
      </c>
      <c r="D72">
        <v>2005</v>
      </c>
      <c r="E72" s="16" t="s">
        <v>595</v>
      </c>
      <c r="F72">
        <v>1</v>
      </c>
      <c r="G72">
        <v>0</v>
      </c>
      <c r="H72">
        <v>0</v>
      </c>
      <c r="J72">
        <v>7200</v>
      </c>
      <c r="K72" s="10" t="s">
        <v>100</v>
      </c>
      <c r="L72" s="10" t="s">
        <v>135</v>
      </c>
      <c r="M72" s="10" t="s">
        <v>50</v>
      </c>
      <c r="N72">
        <v>0</v>
      </c>
      <c r="O72">
        <v>1</v>
      </c>
      <c r="S72">
        <v>0</v>
      </c>
      <c r="AE72" t="s">
        <v>62</v>
      </c>
      <c r="AF72">
        <v>4</v>
      </c>
      <c r="AJ72">
        <v>0</v>
      </c>
      <c r="AT72" t="s">
        <v>563</v>
      </c>
    </row>
    <row r="73" spans="1:48" x14ac:dyDescent="0.2">
      <c r="A73" t="s">
        <v>560</v>
      </c>
      <c r="B73" t="s">
        <v>560</v>
      </c>
      <c r="C73" t="s">
        <v>561</v>
      </c>
      <c r="D73">
        <v>2003</v>
      </c>
      <c r="E73" t="s">
        <v>562</v>
      </c>
      <c r="F73">
        <v>1</v>
      </c>
      <c r="G73">
        <v>0</v>
      </c>
      <c r="H73">
        <v>0</v>
      </c>
      <c r="J73">
        <v>1166</v>
      </c>
      <c r="K73" s="10" t="s">
        <v>100</v>
      </c>
      <c r="L73" s="10" t="s">
        <v>135</v>
      </c>
      <c r="M73" s="10" t="s">
        <v>50</v>
      </c>
      <c r="N73">
        <v>0</v>
      </c>
      <c r="O73">
        <v>1</v>
      </c>
      <c r="S73">
        <v>0</v>
      </c>
      <c r="AE73" t="s">
        <v>62</v>
      </c>
      <c r="AF73">
        <v>4</v>
      </c>
      <c r="AJ73">
        <v>0</v>
      </c>
      <c r="AT73" t="s">
        <v>563</v>
      </c>
    </row>
    <row r="74" spans="1:48" x14ac:dyDescent="0.2">
      <c r="A74" t="s">
        <v>569</v>
      </c>
      <c r="B74" t="s">
        <v>569</v>
      </c>
      <c r="C74" t="s">
        <v>570</v>
      </c>
      <c r="D74">
        <v>2003</v>
      </c>
      <c r="F74">
        <v>1</v>
      </c>
      <c r="G74">
        <v>0</v>
      </c>
      <c r="H74">
        <v>0</v>
      </c>
      <c r="K74" s="10" t="s">
        <v>48</v>
      </c>
      <c r="L74" s="10" t="s">
        <v>49</v>
      </c>
      <c r="M74" s="10" t="s">
        <v>50</v>
      </c>
      <c r="N74">
        <v>0</v>
      </c>
      <c r="P74">
        <v>2</v>
      </c>
      <c r="Q74" s="1">
        <v>1</v>
      </c>
      <c r="R74" s="1">
        <v>1</v>
      </c>
      <c r="S74">
        <v>0</v>
      </c>
      <c r="AC74" t="s">
        <v>446</v>
      </c>
      <c r="AD74" t="s">
        <v>447</v>
      </c>
      <c r="AF74">
        <v>29</v>
      </c>
      <c r="AH74">
        <v>14</v>
      </c>
      <c r="AI74">
        <v>15</v>
      </c>
      <c r="AJ74">
        <v>0</v>
      </c>
      <c r="AT74" t="s">
        <v>571</v>
      </c>
      <c r="AU74" t="s">
        <v>95</v>
      </c>
    </row>
    <row r="75" spans="1:48" x14ac:dyDescent="0.2">
      <c r="A75" s="26" t="s">
        <v>673</v>
      </c>
      <c r="B75" t="s">
        <v>674</v>
      </c>
      <c r="C75" t="s">
        <v>675</v>
      </c>
      <c r="D75">
        <v>2015</v>
      </c>
      <c r="E75" t="s">
        <v>676</v>
      </c>
      <c r="F75">
        <v>1</v>
      </c>
      <c r="G75">
        <v>0</v>
      </c>
      <c r="H75">
        <v>1</v>
      </c>
      <c r="J75">
        <v>9800</v>
      </c>
      <c r="K75" s="10" t="s">
        <v>100</v>
      </c>
      <c r="L75" s="10" t="s">
        <v>90</v>
      </c>
      <c r="M75" s="10" t="s">
        <v>50</v>
      </c>
      <c r="N75">
        <v>1</v>
      </c>
      <c r="AC75" t="s">
        <v>677</v>
      </c>
      <c r="AD75" t="s">
        <v>678</v>
      </c>
      <c r="AE75" t="s">
        <v>62</v>
      </c>
      <c r="AF75">
        <v>3959</v>
      </c>
      <c r="AN75" t="s">
        <v>679</v>
      </c>
      <c r="AS75" t="s">
        <v>680</v>
      </c>
    </row>
    <row r="76" spans="1:48" ht="85" x14ac:dyDescent="0.2">
      <c r="A76" t="s">
        <v>589</v>
      </c>
      <c r="B76" t="s">
        <v>589</v>
      </c>
      <c r="C76" s="15" t="s">
        <v>590</v>
      </c>
      <c r="D76">
        <v>2005</v>
      </c>
      <c r="E76" s="16" t="s">
        <v>591</v>
      </c>
      <c r="F76">
        <v>1</v>
      </c>
      <c r="G76">
        <v>0</v>
      </c>
      <c r="H76">
        <v>0</v>
      </c>
      <c r="K76" s="10" t="s">
        <v>48</v>
      </c>
      <c r="L76" s="10" t="s">
        <v>49</v>
      </c>
      <c r="M76" s="10" t="s">
        <v>50</v>
      </c>
      <c r="O76">
        <v>0</v>
      </c>
      <c r="AE76" t="s">
        <v>62</v>
      </c>
      <c r="AF76">
        <v>1</v>
      </c>
      <c r="AT76" s="20" t="s">
        <v>592</v>
      </c>
    </row>
    <row r="77" spans="1:48" x14ac:dyDescent="0.2">
      <c r="A77" s="25" t="s">
        <v>143</v>
      </c>
      <c r="B77" t="s">
        <v>144</v>
      </c>
      <c r="C77" s="9" t="s">
        <v>145</v>
      </c>
      <c r="D77">
        <v>2001</v>
      </c>
      <c r="E77" t="s">
        <v>146</v>
      </c>
      <c r="F77">
        <v>0</v>
      </c>
      <c r="G77">
        <v>0</v>
      </c>
      <c r="H77">
        <v>1</v>
      </c>
      <c r="I77" t="s">
        <v>147</v>
      </c>
      <c r="K77" s="10" t="s">
        <v>48</v>
      </c>
      <c r="L77" s="10" t="s">
        <v>135</v>
      </c>
      <c r="N77">
        <v>0</v>
      </c>
      <c r="O77">
        <v>0</v>
      </c>
      <c r="P77">
        <v>30</v>
      </c>
      <c r="Q77" s="1">
        <v>13</v>
      </c>
      <c r="R77" s="1">
        <v>17</v>
      </c>
      <c r="S77">
        <v>1</v>
      </c>
      <c r="T77" t="s">
        <v>148</v>
      </c>
      <c r="U77" s="12" t="s">
        <v>149</v>
      </c>
      <c r="AE77" t="s">
        <v>150</v>
      </c>
      <c r="AS77" t="s">
        <v>151</v>
      </c>
      <c r="AT77" t="s">
        <v>152</v>
      </c>
      <c r="AU77" t="s">
        <v>95</v>
      </c>
    </row>
    <row r="78" spans="1:48" x14ac:dyDescent="0.2">
      <c r="A78" s="26" t="s">
        <v>657</v>
      </c>
      <c r="B78" t="s">
        <v>658</v>
      </c>
      <c r="C78" t="s">
        <v>659</v>
      </c>
      <c r="D78">
        <v>2016</v>
      </c>
      <c r="E78" t="s">
        <v>660</v>
      </c>
      <c r="F78">
        <v>1</v>
      </c>
      <c r="G78">
        <v>0</v>
      </c>
      <c r="H78">
        <v>0</v>
      </c>
      <c r="I78" t="s">
        <v>661</v>
      </c>
      <c r="J78">
        <v>1802</v>
      </c>
      <c r="K78" s="10" t="s">
        <v>100</v>
      </c>
      <c r="M78" s="10" t="s">
        <v>50</v>
      </c>
      <c r="AS78" t="s">
        <v>662</v>
      </c>
    </row>
    <row r="79" spans="1:48" x14ac:dyDescent="0.2">
      <c r="A79" t="s">
        <v>700</v>
      </c>
      <c r="B79" t="s">
        <v>701</v>
      </c>
      <c r="C79" t="s">
        <v>702</v>
      </c>
      <c r="D79">
        <v>2018</v>
      </c>
      <c r="E79" t="s">
        <v>703</v>
      </c>
      <c r="F79">
        <v>1</v>
      </c>
      <c r="G79">
        <v>0</v>
      </c>
      <c r="H79">
        <v>1</v>
      </c>
      <c r="I79" t="s">
        <v>704</v>
      </c>
      <c r="J79">
        <v>13708</v>
      </c>
      <c r="K79" s="10" t="s">
        <v>100</v>
      </c>
      <c r="L79" s="10" t="s">
        <v>90</v>
      </c>
      <c r="M79" s="10" t="s">
        <v>50</v>
      </c>
      <c r="N79">
        <v>1</v>
      </c>
      <c r="O79">
        <v>1</v>
      </c>
      <c r="P79">
        <v>6</v>
      </c>
      <c r="Q79" s="1">
        <v>3</v>
      </c>
      <c r="R79" s="1">
        <v>3</v>
      </c>
      <c r="W79" t="s">
        <v>203</v>
      </c>
      <c r="X79">
        <v>100</v>
      </c>
      <c r="AC79" t="s">
        <v>52</v>
      </c>
      <c r="AD79" t="s">
        <v>373</v>
      </c>
      <c r="AE79" t="s">
        <v>62</v>
      </c>
      <c r="AG79">
        <v>5</v>
      </c>
      <c r="AT79" t="s">
        <v>705</v>
      </c>
      <c r="AU79" t="s">
        <v>95</v>
      </c>
    </row>
    <row r="80" spans="1:48" x14ac:dyDescent="0.2">
      <c r="A80" t="s">
        <v>736</v>
      </c>
      <c r="B80" t="s">
        <v>737</v>
      </c>
      <c r="C80" s="15" t="s">
        <v>738</v>
      </c>
      <c r="D80">
        <v>2017</v>
      </c>
      <c r="E80" t="s">
        <v>739</v>
      </c>
      <c r="F80">
        <v>0</v>
      </c>
      <c r="G80">
        <v>0</v>
      </c>
      <c r="H80">
        <v>1</v>
      </c>
      <c r="J80">
        <v>31</v>
      </c>
      <c r="K80" s="10" t="s">
        <v>100</v>
      </c>
      <c r="L80" s="10" t="s">
        <v>135</v>
      </c>
      <c r="M80" s="10" t="s">
        <v>50</v>
      </c>
      <c r="P80">
        <v>16</v>
      </c>
      <c r="AT80" t="s">
        <v>740</v>
      </c>
    </row>
    <row r="81" spans="1:48" x14ac:dyDescent="0.2">
      <c r="A81" t="s">
        <v>741</v>
      </c>
      <c r="B81" t="s">
        <v>742</v>
      </c>
      <c r="C81" t="s">
        <v>743</v>
      </c>
      <c r="D81">
        <v>2012</v>
      </c>
      <c r="E81" t="s">
        <v>744</v>
      </c>
      <c r="F81">
        <v>1</v>
      </c>
      <c r="G81">
        <v>0</v>
      </c>
      <c r="H81">
        <v>1</v>
      </c>
      <c r="J81">
        <v>1680</v>
      </c>
      <c r="K81" s="10" t="s">
        <v>48</v>
      </c>
      <c r="L81" s="10" t="s">
        <v>90</v>
      </c>
      <c r="M81" s="10" t="s">
        <v>50</v>
      </c>
      <c r="N81">
        <v>1</v>
      </c>
      <c r="O81">
        <v>0</v>
      </c>
      <c r="P81">
        <v>7</v>
      </c>
      <c r="W81" t="s">
        <v>733</v>
      </c>
      <c r="Y81">
        <v>100</v>
      </c>
      <c r="AC81" t="s">
        <v>159</v>
      </c>
      <c r="AD81" t="s">
        <v>160</v>
      </c>
      <c r="AE81" t="s">
        <v>62</v>
      </c>
      <c r="AF81">
        <v>4</v>
      </c>
      <c r="AT81" t="s">
        <v>745</v>
      </c>
      <c r="AU81" t="s">
        <v>95</v>
      </c>
    </row>
    <row r="82" spans="1:48" x14ac:dyDescent="0.2">
      <c r="A82" t="s">
        <v>746</v>
      </c>
      <c r="B82" t="s">
        <v>747</v>
      </c>
      <c r="C82" t="s">
        <v>748</v>
      </c>
      <c r="D82">
        <v>2013</v>
      </c>
      <c r="E82" t="s">
        <v>749</v>
      </c>
      <c r="F82">
        <v>1</v>
      </c>
      <c r="G82">
        <v>0</v>
      </c>
      <c r="H82">
        <v>1</v>
      </c>
      <c r="I82" t="s">
        <v>750</v>
      </c>
      <c r="J82">
        <v>160</v>
      </c>
      <c r="K82" s="10" t="s">
        <v>48</v>
      </c>
      <c r="L82" s="10" t="s">
        <v>135</v>
      </c>
      <c r="M82" s="10" t="s">
        <v>50</v>
      </c>
      <c r="O82">
        <v>1</v>
      </c>
      <c r="P82">
        <v>121</v>
      </c>
      <c r="T82" t="s">
        <v>751</v>
      </c>
      <c r="AC82" t="s">
        <v>52</v>
      </c>
      <c r="AD82" t="s">
        <v>373</v>
      </c>
      <c r="AE82" t="s">
        <v>62</v>
      </c>
      <c r="AS82" t="s">
        <v>752</v>
      </c>
    </row>
    <row r="83" spans="1:48" x14ac:dyDescent="0.2">
      <c r="A83" s="25" t="s">
        <v>96</v>
      </c>
      <c r="B83" t="s">
        <v>97</v>
      </c>
      <c r="C83" s="9" t="s">
        <v>98</v>
      </c>
      <c r="D83">
        <v>2005</v>
      </c>
      <c r="E83" t="s">
        <v>99</v>
      </c>
      <c r="F83">
        <v>0</v>
      </c>
      <c r="G83">
        <v>1</v>
      </c>
      <c r="H83">
        <v>1</v>
      </c>
      <c r="J83">
        <v>2900</v>
      </c>
      <c r="K83" s="10" t="s">
        <v>100</v>
      </c>
      <c r="L83" s="10" t="s">
        <v>49</v>
      </c>
      <c r="M83" s="10" t="s">
        <v>59</v>
      </c>
      <c r="O83">
        <v>0</v>
      </c>
      <c r="P83">
        <v>29</v>
      </c>
      <c r="Q83" s="1">
        <v>14</v>
      </c>
      <c r="R83" s="1">
        <v>15</v>
      </c>
      <c r="S83" s="11"/>
      <c r="T83" s="12" t="s">
        <v>101</v>
      </c>
      <c r="W83" t="s">
        <v>102</v>
      </c>
      <c r="X83">
        <v>66</v>
      </c>
      <c r="Y83">
        <v>30</v>
      </c>
      <c r="Z83">
        <v>4</v>
      </c>
      <c r="AC83" t="s">
        <v>52</v>
      </c>
      <c r="AD83" t="s">
        <v>103</v>
      </c>
      <c r="AT83" t="s">
        <v>104</v>
      </c>
    </row>
    <row r="84" spans="1:48" x14ac:dyDescent="0.2">
      <c r="A84" t="s">
        <v>619</v>
      </c>
      <c r="C84" t="s">
        <v>620</v>
      </c>
      <c r="D84">
        <v>2010</v>
      </c>
      <c r="F84">
        <v>1</v>
      </c>
      <c r="G84">
        <v>0</v>
      </c>
      <c r="H84">
        <v>0</v>
      </c>
      <c r="J84">
        <v>900</v>
      </c>
      <c r="K84" s="10" t="s">
        <v>48</v>
      </c>
      <c r="L84" s="10" t="s">
        <v>90</v>
      </c>
      <c r="M84" s="10" t="s">
        <v>50</v>
      </c>
      <c r="N84">
        <v>0</v>
      </c>
      <c r="O84">
        <v>0</v>
      </c>
      <c r="P84">
        <v>35</v>
      </c>
      <c r="Q84" s="1">
        <v>12</v>
      </c>
      <c r="R84" s="1">
        <v>23</v>
      </c>
      <c r="S84">
        <v>0</v>
      </c>
      <c r="T84" t="s">
        <v>621</v>
      </c>
      <c r="AC84" t="s">
        <v>52</v>
      </c>
      <c r="AD84" t="s">
        <v>622</v>
      </c>
      <c r="AT84" t="s">
        <v>623</v>
      </c>
    </row>
    <row r="85" spans="1:48" ht="153" x14ac:dyDescent="0.2">
      <c r="A85" t="s">
        <v>602</v>
      </c>
      <c r="C85" t="s">
        <v>603</v>
      </c>
      <c r="D85">
        <v>2007</v>
      </c>
      <c r="E85" s="16" t="s">
        <v>604</v>
      </c>
      <c r="F85">
        <v>1</v>
      </c>
      <c r="G85">
        <v>0</v>
      </c>
      <c r="H85">
        <v>0</v>
      </c>
      <c r="J85">
        <v>391</v>
      </c>
      <c r="K85" s="10" t="s">
        <v>100</v>
      </c>
      <c r="L85" s="10" t="s">
        <v>135</v>
      </c>
      <c r="M85" s="10" t="s">
        <v>50</v>
      </c>
      <c r="N85">
        <v>0</v>
      </c>
      <c r="O85">
        <v>1</v>
      </c>
      <c r="P85">
        <v>11</v>
      </c>
      <c r="Q85" s="1">
        <v>9</v>
      </c>
      <c r="R85" s="1">
        <v>2</v>
      </c>
      <c r="S85">
        <v>0</v>
      </c>
      <c r="AE85" t="s">
        <v>62</v>
      </c>
      <c r="AF85">
        <v>9</v>
      </c>
      <c r="AT85" t="s">
        <v>605</v>
      </c>
    </row>
    <row r="86" spans="1:48" x14ac:dyDescent="0.2">
      <c r="A86" t="s">
        <v>463</v>
      </c>
      <c r="B86" t="s">
        <v>464</v>
      </c>
      <c r="C86" t="s">
        <v>465</v>
      </c>
      <c r="D86">
        <v>2013</v>
      </c>
      <c r="E86" t="s">
        <v>466</v>
      </c>
      <c r="F86">
        <v>1</v>
      </c>
      <c r="G86">
        <v>0</v>
      </c>
      <c r="H86">
        <v>1</v>
      </c>
      <c r="J86">
        <v>498</v>
      </c>
      <c r="K86" s="10" t="s">
        <v>100</v>
      </c>
      <c r="L86" s="10" t="s">
        <v>135</v>
      </c>
      <c r="M86" s="10" t="s">
        <v>50</v>
      </c>
      <c r="O86">
        <v>0</v>
      </c>
      <c r="P86">
        <v>80</v>
      </c>
      <c r="Q86" s="1">
        <v>65</v>
      </c>
      <c r="R86" s="1">
        <v>15</v>
      </c>
      <c r="T86" t="s">
        <v>256</v>
      </c>
      <c r="AC86" t="s">
        <v>52</v>
      </c>
      <c r="AD86" t="s">
        <v>467</v>
      </c>
      <c r="AF86">
        <v>2</v>
      </c>
      <c r="AG86">
        <v>498</v>
      </c>
      <c r="AT86" t="s">
        <v>468</v>
      </c>
    </row>
    <row r="87" spans="1:48" x14ac:dyDescent="0.2">
      <c r="A87" t="s">
        <v>773</v>
      </c>
      <c r="B87" t="s">
        <v>774</v>
      </c>
      <c r="C87" t="s">
        <v>775</v>
      </c>
      <c r="D87">
        <v>2019</v>
      </c>
      <c r="E87" t="s">
        <v>776</v>
      </c>
      <c r="F87">
        <v>1</v>
      </c>
      <c r="G87">
        <v>0</v>
      </c>
      <c r="H87">
        <v>0</v>
      </c>
      <c r="J87">
        <v>8438</v>
      </c>
      <c r="K87" s="10" t="s">
        <v>100</v>
      </c>
      <c r="L87" s="10" t="s">
        <v>135</v>
      </c>
      <c r="M87" s="10" t="s">
        <v>50</v>
      </c>
      <c r="AC87" t="s">
        <v>52</v>
      </c>
      <c r="AD87" t="s">
        <v>373</v>
      </c>
      <c r="AE87" t="s">
        <v>62</v>
      </c>
      <c r="AS87" t="s">
        <v>777</v>
      </c>
      <c r="AT87" t="s">
        <v>778</v>
      </c>
      <c r="AU87" t="s">
        <v>779</v>
      </c>
    </row>
    <row r="88" spans="1:48" x14ac:dyDescent="0.2">
      <c r="A88" t="s">
        <v>213</v>
      </c>
      <c r="B88" t="s">
        <v>214</v>
      </c>
      <c r="C88" t="s">
        <v>215</v>
      </c>
      <c r="D88">
        <v>2010</v>
      </c>
      <c r="E88" t="s">
        <v>216</v>
      </c>
      <c r="F88">
        <v>0</v>
      </c>
      <c r="G88">
        <v>1</v>
      </c>
      <c r="H88">
        <v>0</v>
      </c>
      <c r="K88" s="10" t="s">
        <v>48</v>
      </c>
      <c r="L88" s="10" t="s">
        <v>69</v>
      </c>
      <c r="M88" s="10" t="s">
        <v>59</v>
      </c>
      <c r="N88">
        <v>0</v>
      </c>
      <c r="O88">
        <v>0</v>
      </c>
      <c r="P88">
        <v>86</v>
      </c>
      <c r="Q88" s="1">
        <v>35</v>
      </c>
      <c r="R88" s="1">
        <v>51</v>
      </c>
      <c r="S88">
        <v>0</v>
      </c>
      <c r="T88" t="s">
        <v>217</v>
      </c>
      <c r="W88" t="s">
        <v>203</v>
      </c>
      <c r="X88">
        <v>100</v>
      </c>
      <c r="AJ88">
        <v>0</v>
      </c>
      <c r="AT88" t="s">
        <v>142</v>
      </c>
    </row>
    <row r="89" spans="1:48" x14ac:dyDescent="0.2">
      <c r="A89" t="s">
        <v>696</v>
      </c>
      <c r="B89" t="s">
        <v>697</v>
      </c>
      <c r="C89" s="22" t="s">
        <v>819</v>
      </c>
      <c r="D89">
        <v>2010</v>
      </c>
      <c r="E89" t="s">
        <v>698</v>
      </c>
      <c r="F89">
        <v>0</v>
      </c>
      <c r="G89">
        <v>1</v>
      </c>
      <c r="H89">
        <v>0</v>
      </c>
      <c r="J89">
        <v>755370</v>
      </c>
      <c r="K89" s="10" t="s">
        <v>48</v>
      </c>
      <c r="L89" s="10" t="s">
        <v>49</v>
      </c>
      <c r="M89" s="10" t="s">
        <v>50</v>
      </c>
      <c r="O89">
        <v>0</v>
      </c>
      <c r="P89">
        <v>337</v>
      </c>
      <c r="Q89" s="1">
        <v>102</v>
      </c>
      <c r="R89" s="1">
        <v>235</v>
      </c>
      <c r="U89">
        <v>27.9</v>
      </c>
      <c r="W89" t="s">
        <v>820</v>
      </c>
      <c r="X89">
        <v>60</v>
      </c>
      <c r="Y89">
        <v>35</v>
      </c>
      <c r="Z89">
        <v>3</v>
      </c>
      <c r="AB89">
        <v>2</v>
      </c>
      <c r="AT89" t="s">
        <v>699</v>
      </c>
    </row>
    <row r="90" spans="1:48" x14ac:dyDescent="0.2">
      <c r="A90" t="s">
        <v>753</v>
      </c>
      <c r="B90" t="s">
        <v>754</v>
      </c>
      <c r="C90" s="15" t="s">
        <v>755</v>
      </c>
      <c r="D90">
        <v>2013</v>
      </c>
      <c r="E90" t="s">
        <v>756</v>
      </c>
      <c r="F90">
        <v>0</v>
      </c>
      <c r="G90">
        <v>1</v>
      </c>
      <c r="H90">
        <v>0</v>
      </c>
      <c r="J90">
        <v>1356</v>
      </c>
      <c r="K90" s="10" t="s">
        <v>100</v>
      </c>
      <c r="AF90">
        <v>204</v>
      </c>
      <c r="AG90">
        <v>55</v>
      </c>
      <c r="AH90">
        <v>119</v>
      </c>
      <c r="AI90">
        <v>85</v>
      </c>
      <c r="AJ90">
        <v>1</v>
      </c>
      <c r="AL90">
        <v>23.9</v>
      </c>
      <c r="AN90" t="s">
        <v>757</v>
      </c>
      <c r="AO90">
        <v>100</v>
      </c>
      <c r="AS90" t="s">
        <v>758</v>
      </c>
    </row>
    <row r="91" spans="1:48" x14ac:dyDescent="0.2">
      <c r="A91" s="26" t="s">
        <v>759</v>
      </c>
      <c r="B91" t="s">
        <v>760</v>
      </c>
      <c r="C91" t="s">
        <v>761</v>
      </c>
      <c r="D91">
        <v>2010</v>
      </c>
      <c r="E91" t="s">
        <v>762</v>
      </c>
      <c r="F91">
        <v>1</v>
      </c>
      <c r="G91">
        <v>0</v>
      </c>
      <c r="H91">
        <v>1</v>
      </c>
      <c r="J91">
        <v>422</v>
      </c>
      <c r="K91" s="10" t="s">
        <v>48</v>
      </c>
      <c r="L91" s="10" t="s">
        <v>85</v>
      </c>
      <c r="M91" s="10" t="s">
        <v>50</v>
      </c>
      <c r="N91">
        <v>0</v>
      </c>
      <c r="O91">
        <v>1</v>
      </c>
      <c r="P91">
        <v>10</v>
      </c>
      <c r="Q91" s="1">
        <v>7</v>
      </c>
      <c r="R91" s="1">
        <v>3</v>
      </c>
      <c r="T91" t="s">
        <v>763</v>
      </c>
      <c r="U91">
        <v>21.7</v>
      </c>
      <c r="W91" t="s">
        <v>51</v>
      </c>
      <c r="X91">
        <v>100</v>
      </c>
      <c r="AC91" t="s">
        <v>52</v>
      </c>
      <c r="AD91" t="s">
        <v>205</v>
      </c>
      <c r="AE91" t="s">
        <v>62</v>
      </c>
      <c r="AF91">
        <v>6</v>
      </c>
      <c r="AN91" t="s">
        <v>764</v>
      </c>
      <c r="AO91">
        <v>100</v>
      </c>
      <c r="AT91" t="s">
        <v>765</v>
      </c>
      <c r="AU91" t="s">
        <v>766</v>
      </c>
    </row>
    <row r="92" spans="1:48" x14ac:dyDescent="0.2">
      <c r="A92" t="s">
        <v>713</v>
      </c>
      <c r="B92" t="s">
        <v>714</v>
      </c>
      <c r="C92" t="s">
        <v>715</v>
      </c>
      <c r="D92">
        <v>2010</v>
      </c>
      <c r="E92" t="s">
        <v>716</v>
      </c>
      <c r="F92">
        <v>0</v>
      </c>
      <c r="G92">
        <v>1</v>
      </c>
      <c r="H92">
        <v>0</v>
      </c>
      <c r="I92" t="s">
        <v>717</v>
      </c>
      <c r="K92" s="10" t="s">
        <v>48</v>
      </c>
      <c r="L92" s="10" t="s">
        <v>69</v>
      </c>
      <c r="M92" s="10" t="s">
        <v>50</v>
      </c>
      <c r="P92">
        <v>215</v>
      </c>
      <c r="Q92" s="1">
        <v>58</v>
      </c>
      <c r="R92" s="1">
        <v>157</v>
      </c>
      <c r="T92" t="s">
        <v>718</v>
      </c>
      <c r="AF92">
        <v>5</v>
      </c>
      <c r="AS92" t="s">
        <v>719</v>
      </c>
      <c r="AT92" t="s">
        <v>720</v>
      </c>
      <c r="AU92" t="s">
        <v>721</v>
      </c>
      <c r="AV92" s="21"/>
    </row>
    <row r="93" spans="1:48" ht="85" x14ac:dyDescent="0.2">
      <c r="A93" t="s">
        <v>555</v>
      </c>
      <c r="B93" t="s">
        <v>555</v>
      </c>
      <c r="C93" t="s">
        <v>556</v>
      </c>
      <c r="D93">
        <v>2003</v>
      </c>
      <c r="E93" s="16" t="s">
        <v>557</v>
      </c>
      <c r="F93">
        <v>1</v>
      </c>
      <c r="G93">
        <v>0</v>
      </c>
      <c r="H93">
        <v>0</v>
      </c>
      <c r="J93">
        <v>710</v>
      </c>
      <c r="K93" s="10" t="s">
        <v>48</v>
      </c>
      <c r="L93" s="10" t="s">
        <v>49</v>
      </c>
      <c r="M93" s="10" t="s">
        <v>50</v>
      </c>
      <c r="N93">
        <v>0</v>
      </c>
      <c r="O93">
        <v>0</v>
      </c>
      <c r="P93">
        <v>12</v>
      </c>
      <c r="Q93" s="1">
        <v>6</v>
      </c>
      <c r="R93" s="1">
        <v>6</v>
      </c>
      <c r="S93">
        <v>0</v>
      </c>
      <c r="W93" t="s">
        <v>553</v>
      </c>
      <c r="Y93">
        <v>100</v>
      </c>
      <c r="AC93" t="s">
        <v>159</v>
      </c>
      <c r="AD93" t="s">
        <v>558</v>
      </c>
      <c r="AT93" t="s">
        <v>559</v>
      </c>
    </row>
    <row r="94" spans="1:48" x14ac:dyDescent="0.2">
      <c r="A94" t="s">
        <v>469</v>
      </c>
      <c r="B94" t="s">
        <v>470</v>
      </c>
      <c r="C94" t="s">
        <v>471</v>
      </c>
      <c r="D94">
        <v>2017</v>
      </c>
      <c r="E94" t="s">
        <v>472</v>
      </c>
      <c r="F94">
        <v>0</v>
      </c>
      <c r="G94">
        <v>1</v>
      </c>
      <c r="H94">
        <v>0</v>
      </c>
      <c r="J94">
        <v>900</v>
      </c>
      <c r="K94" s="10" t="s">
        <v>100</v>
      </c>
      <c r="AE94" t="s">
        <v>62</v>
      </c>
      <c r="AF94">
        <v>822</v>
      </c>
      <c r="AG94">
        <v>225</v>
      </c>
      <c r="AH94">
        <v>420</v>
      </c>
      <c r="AI94">
        <v>398</v>
      </c>
      <c r="AJ94">
        <v>1</v>
      </c>
      <c r="AK94" t="s">
        <v>473</v>
      </c>
      <c r="AL94" t="s">
        <v>474</v>
      </c>
      <c r="AN94" t="s">
        <v>475</v>
      </c>
      <c r="AS94" t="s">
        <v>476</v>
      </c>
      <c r="AU94" t="s">
        <v>95</v>
      </c>
    </row>
    <row r="95" spans="1:48" x14ac:dyDescent="0.2">
      <c r="A95" t="s">
        <v>596</v>
      </c>
      <c r="B95" t="s">
        <v>596</v>
      </c>
      <c r="C95" t="s">
        <v>597</v>
      </c>
      <c r="D95">
        <v>2005</v>
      </c>
      <c r="F95">
        <v>1</v>
      </c>
      <c r="G95">
        <v>0</v>
      </c>
      <c r="H95">
        <v>0</v>
      </c>
      <c r="J95">
        <v>637</v>
      </c>
      <c r="K95" s="10" t="s">
        <v>48</v>
      </c>
      <c r="L95" s="10" t="s">
        <v>90</v>
      </c>
      <c r="M95" s="10" t="s">
        <v>50</v>
      </c>
      <c r="N95">
        <v>0</v>
      </c>
      <c r="O95">
        <v>0</v>
      </c>
      <c r="P95">
        <v>2</v>
      </c>
      <c r="Q95" s="1">
        <v>1</v>
      </c>
      <c r="R95" s="1">
        <v>1</v>
      </c>
      <c r="W95" t="s">
        <v>160</v>
      </c>
      <c r="Y95">
        <v>100</v>
      </c>
      <c r="AC95" t="s">
        <v>159</v>
      </c>
      <c r="AD95" t="s">
        <v>303</v>
      </c>
      <c r="AE95" t="s">
        <v>62</v>
      </c>
      <c r="AF95">
        <v>2</v>
      </c>
      <c r="AJ95">
        <v>0</v>
      </c>
      <c r="AT95" t="s">
        <v>598</v>
      </c>
    </row>
    <row r="96" spans="1:48" x14ac:dyDescent="0.2">
      <c r="A96" t="s">
        <v>484</v>
      </c>
      <c r="B96" t="s">
        <v>808</v>
      </c>
      <c r="C96" t="s">
        <v>809</v>
      </c>
      <c r="D96">
        <v>2014</v>
      </c>
      <c r="E96" t="s">
        <v>810</v>
      </c>
      <c r="F96">
        <v>1</v>
      </c>
      <c r="G96">
        <v>0</v>
      </c>
      <c r="H96">
        <v>0</v>
      </c>
      <c r="J96">
        <v>748</v>
      </c>
      <c r="K96" s="10" t="s">
        <v>100</v>
      </c>
      <c r="L96" s="10" t="s">
        <v>90</v>
      </c>
      <c r="M96" s="10" t="s">
        <v>50</v>
      </c>
      <c r="N96">
        <v>1</v>
      </c>
      <c r="P96">
        <v>33</v>
      </c>
      <c r="Q96" s="1">
        <v>15</v>
      </c>
      <c r="R96" s="1">
        <v>18</v>
      </c>
      <c r="W96" t="s">
        <v>811</v>
      </c>
      <c r="X96">
        <v>100</v>
      </c>
      <c r="AC96" t="s">
        <v>52</v>
      </c>
      <c r="AD96" t="s">
        <v>812</v>
      </c>
      <c r="AT96" t="s">
        <v>813</v>
      </c>
    </row>
    <row r="97" spans="1:48" x14ac:dyDescent="0.2">
      <c r="A97" t="s">
        <v>802</v>
      </c>
      <c r="B97" t="s">
        <v>803</v>
      </c>
      <c r="C97" t="s">
        <v>804</v>
      </c>
      <c r="D97">
        <v>2009</v>
      </c>
      <c r="E97" t="s">
        <v>805</v>
      </c>
      <c r="F97">
        <v>0</v>
      </c>
      <c r="G97">
        <v>0</v>
      </c>
      <c r="H97">
        <v>1</v>
      </c>
      <c r="K97" s="10" t="s">
        <v>48</v>
      </c>
      <c r="L97" s="10" t="s">
        <v>49</v>
      </c>
      <c r="M97" s="10" t="s">
        <v>50</v>
      </c>
      <c r="P97">
        <v>10</v>
      </c>
      <c r="W97" t="s">
        <v>806</v>
      </c>
      <c r="X97">
        <v>40</v>
      </c>
      <c r="Y97">
        <v>60</v>
      </c>
      <c r="AT97" t="s">
        <v>807</v>
      </c>
    </row>
    <row r="98" spans="1:48" x14ac:dyDescent="0.2">
      <c r="A98" t="s">
        <v>499</v>
      </c>
      <c r="B98" t="s">
        <v>500</v>
      </c>
      <c r="C98" t="s">
        <v>501</v>
      </c>
      <c r="D98">
        <v>2009</v>
      </c>
      <c r="E98" t="s">
        <v>502</v>
      </c>
      <c r="F98">
        <v>1</v>
      </c>
      <c r="G98">
        <v>0</v>
      </c>
      <c r="H98">
        <v>0</v>
      </c>
      <c r="J98">
        <v>2351</v>
      </c>
      <c r="K98" s="10" t="s">
        <v>48</v>
      </c>
      <c r="L98" s="10" t="s">
        <v>90</v>
      </c>
      <c r="M98" s="10" t="s">
        <v>50</v>
      </c>
      <c r="N98">
        <v>0</v>
      </c>
      <c r="O98">
        <v>0</v>
      </c>
      <c r="P98">
        <v>13</v>
      </c>
      <c r="Q98" s="1">
        <v>6</v>
      </c>
      <c r="R98" s="1">
        <v>7</v>
      </c>
      <c r="S98">
        <v>0</v>
      </c>
      <c r="AC98" t="s">
        <v>52</v>
      </c>
      <c r="AD98" t="s">
        <v>503</v>
      </c>
      <c r="AT98" t="s">
        <v>504</v>
      </c>
      <c r="AU98" t="s">
        <v>95</v>
      </c>
    </row>
    <row r="99" spans="1:48" ht="85" x14ac:dyDescent="0.2">
      <c r="A99" t="s">
        <v>647</v>
      </c>
      <c r="C99" t="s">
        <v>648</v>
      </c>
      <c r="D99">
        <v>2017</v>
      </c>
      <c r="E99" s="16" t="s">
        <v>649</v>
      </c>
      <c r="F99">
        <v>1</v>
      </c>
      <c r="G99">
        <v>0</v>
      </c>
      <c r="H99">
        <v>0</v>
      </c>
      <c r="J99">
        <v>660</v>
      </c>
      <c r="K99" s="10" t="s">
        <v>48</v>
      </c>
      <c r="L99" s="10" t="s">
        <v>90</v>
      </c>
      <c r="M99" s="10" t="s">
        <v>50</v>
      </c>
      <c r="N99">
        <v>0</v>
      </c>
      <c r="O99">
        <v>0</v>
      </c>
      <c r="W99" t="s">
        <v>650</v>
      </c>
      <c r="Y99">
        <v>100</v>
      </c>
      <c r="AC99" t="s">
        <v>821</v>
      </c>
      <c r="AD99" s="16" t="s">
        <v>651</v>
      </c>
      <c r="AT99" t="s">
        <v>652</v>
      </c>
    </row>
    <row r="100" spans="1:48" x14ac:dyDescent="0.2">
      <c r="A100" t="s">
        <v>637</v>
      </c>
      <c r="C100" t="s">
        <v>638</v>
      </c>
      <c r="D100">
        <v>2014</v>
      </c>
      <c r="F100">
        <v>1</v>
      </c>
      <c r="H100">
        <v>1</v>
      </c>
      <c r="K100" s="10" t="s">
        <v>48</v>
      </c>
      <c r="L100" s="10" t="s">
        <v>85</v>
      </c>
      <c r="M100" s="10" t="s">
        <v>50</v>
      </c>
      <c r="N100">
        <v>0</v>
      </c>
      <c r="O100">
        <v>0</v>
      </c>
      <c r="P100">
        <v>57</v>
      </c>
      <c r="Q100" s="1">
        <v>22</v>
      </c>
      <c r="R100" s="1">
        <v>35</v>
      </c>
      <c r="S100">
        <v>0</v>
      </c>
      <c r="T100" t="s">
        <v>639</v>
      </c>
      <c r="U100">
        <v>29.8</v>
      </c>
      <c r="W100" t="s">
        <v>640</v>
      </c>
      <c r="AE100" t="s">
        <v>150</v>
      </c>
      <c r="AS100" t="s">
        <v>641</v>
      </c>
      <c r="AU100" t="s">
        <v>642</v>
      </c>
    </row>
    <row r="101" spans="1:48" x14ac:dyDescent="0.2">
      <c r="A101" s="25" t="s">
        <v>153</v>
      </c>
      <c r="B101" t="s">
        <v>154</v>
      </c>
      <c r="C101" s="9" t="s">
        <v>155</v>
      </c>
      <c r="D101">
        <v>2017</v>
      </c>
      <c r="F101">
        <v>0</v>
      </c>
      <c r="G101">
        <v>1</v>
      </c>
      <c r="H101">
        <v>0</v>
      </c>
      <c r="I101">
        <v>0</v>
      </c>
      <c r="J101">
        <v>29672</v>
      </c>
      <c r="K101" s="10" t="s">
        <v>100</v>
      </c>
      <c r="L101" s="10" t="s">
        <v>135</v>
      </c>
      <c r="N101">
        <v>0</v>
      </c>
      <c r="O101">
        <v>0</v>
      </c>
      <c r="AE101" t="s">
        <v>62</v>
      </c>
      <c r="AF101">
        <v>315</v>
      </c>
      <c r="AG101">
        <v>40</v>
      </c>
      <c r="AT101" t="s">
        <v>78</v>
      </c>
      <c r="AU101" t="s">
        <v>95</v>
      </c>
    </row>
    <row r="102" spans="1:48" x14ac:dyDescent="0.2">
      <c r="A102" t="s">
        <v>624</v>
      </c>
      <c r="C102" t="s">
        <v>625</v>
      </c>
      <c r="D102">
        <v>2011</v>
      </c>
      <c r="E102" t="s">
        <v>626</v>
      </c>
      <c r="F102">
        <v>1</v>
      </c>
      <c r="G102">
        <v>0</v>
      </c>
      <c r="H102">
        <v>0</v>
      </c>
      <c r="J102">
        <v>12000</v>
      </c>
      <c r="K102" s="10" t="s">
        <v>48</v>
      </c>
      <c r="L102" s="10" t="s">
        <v>90</v>
      </c>
      <c r="M102" s="10" t="s">
        <v>50</v>
      </c>
      <c r="N102">
        <v>1</v>
      </c>
      <c r="O102">
        <v>0</v>
      </c>
      <c r="P102">
        <v>10</v>
      </c>
      <c r="Q102" s="1">
        <v>5</v>
      </c>
      <c r="R102" s="1">
        <v>5</v>
      </c>
      <c r="S102">
        <v>0</v>
      </c>
      <c r="T102" t="s">
        <v>614</v>
      </c>
      <c r="AC102" t="s">
        <v>52</v>
      </c>
      <c r="AD102" t="s">
        <v>627</v>
      </c>
      <c r="AT102" t="s">
        <v>628</v>
      </c>
    </row>
    <row r="103" spans="1:48" x14ac:dyDescent="0.2">
      <c r="A103" s="25" t="s">
        <v>111</v>
      </c>
      <c r="B103" t="s">
        <v>112</v>
      </c>
      <c r="C103" s="9" t="s">
        <v>113</v>
      </c>
      <c r="D103">
        <v>2018</v>
      </c>
      <c r="E103" t="s">
        <v>114</v>
      </c>
      <c r="F103">
        <v>1</v>
      </c>
      <c r="G103">
        <v>0</v>
      </c>
      <c r="H103">
        <v>1</v>
      </c>
      <c r="J103">
        <v>7356</v>
      </c>
      <c r="K103" s="10" t="s">
        <v>48</v>
      </c>
      <c r="L103" s="10" t="s">
        <v>90</v>
      </c>
      <c r="N103">
        <v>1</v>
      </c>
      <c r="O103">
        <v>0</v>
      </c>
      <c r="P103">
        <v>24</v>
      </c>
      <c r="Q103" s="1">
        <v>12</v>
      </c>
      <c r="R103" s="1">
        <v>12</v>
      </c>
      <c r="S103">
        <v>1</v>
      </c>
      <c r="T103" t="s">
        <v>115</v>
      </c>
      <c r="U103">
        <v>26</v>
      </c>
      <c r="W103" t="s">
        <v>116</v>
      </c>
      <c r="X103">
        <f>20/24*100</f>
        <v>83.333333333333343</v>
      </c>
      <c r="Y103">
        <f>2/24*100</f>
        <v>8.3333333333333321</v>
      </c>
      <c r="AB103">
        <f>2/24*100</f>
        <v>8.3333333333333321</v>
      </c>
      <c r="AC103" t="s">
        <v>52</v>
      </c>
      <c r="AD103" t="s">
        <v>70</v>
      </c>
      <c r="AE103" t="s">
        <v>62</v>
      </c>
      <c r="AF103">
        <v>319</v>
      </c>
      <c r="AH103">
        <v>242</v>
      </c>
      <c r="AI103">
        <v>77</v>
      </c>
      <c r="AJ103">
        <v>1</v>
      </c>
      <c r="AL103" t="s">
        <v>117</v>
      </c>
      <c r="AT103" t="s">
        <v>118</v>
      </c>
      <c r="AU103" t="s">
        <v>95</v>
      </c>
    </row>
    <row r="104" spans="1:48" x14ac:dyDescent="0.2">
      <c r="A104" t="s">
        <v>794</v>
      </c>
      <c r="C104" t="s">
        <v>795</v>
      </c>
      <c r="D104">
        <v>2000</v>
      </c>
      <c r="F104">
        <v>1</v>
      </c>
      <c r="G104">
        <v>0</v>
      </c>
      <c r="H104">
        <v>0</v>
      </c>
      <c r="J104">
        <v>89</v>
      </c>
      <c r="K104" s="10" t="s">
        <v>100</v>
      </c>
      <c r="L104" s="10" t="s">
        <v>135</v>
      </c>
      <c r="N104">
        <v>1</v>
      </c>
      <c r="AE104" t="s">
        <v>62</v>
      </c>
      <c r="AF104">
        <v>158</v>
      </c>
      <c r="AT104" t="s">
        <v>796</v>
      </c>
      <c r="AU104" t="s">
        <v>95</v>
      </c>
    </row>
    <row r="105" spans="1:48" x14ac:dyDescent="0.2">
      <c r="A105" s="25" t="s">
        <v>130</v>
      </c>
      <c r="B105" t="s">
        <v>131</v>
      </c>
      <c r="C105" s="9" t="s">
        <v>132</v>
      </c>
      <c r="D105">
        <v>2013</v>
      </c>
      <c r="E105" t="s">
        <v>133</v>
      </c>
      <c r="F105">
        <v>1</v>
      </c>
      <c r="G105">
        <v>0</v>
      </c>
      <c r="H105">
        <v>1</v>
      </c>
      <c r="I105" t="s">
        <v>134</v>
      </c>
      <c r="K105" s="10" t="s">
        <v>48</v>
      </c>
      <c r="L105" s="10" t="s">
        <v>135</v>
      </c>
      <c r="N105">
        <v>0</v>
      </c>
      <c r="O105">
        <v>1</v>
      </c>
      <c r="P105">
        <v>46</v>
      </c>
      <c r="Q105" s="1">
        <v>27</v>
      </c>
      <c r="R105" s="1">
        <v>19</v>
      </c>
      <c r="S105">
        <v>1</v>
      </c>
      <c r="U105">
        <v>22</v>
      </c>
      <c r="W105" t="s">
        <v>136</v>
      </c>
      <c r="X105">
        <v>100</v>
      </c>
      <c r="AC105" t="s">
        <v>52</v>
      </c>
      <c r="AD105" t="s">
        <v>137</v>
      </c>
      <c r="AE105" t="s">
        <v>71</v>
      </c>
      <c r="AF105">
        <v>6</v>
      </c>
      <c r="AH105">
        <v>3</v>
      </c>
      <c r="AI105">
        <v>3</v>
      </c>
      <c r="AS105" t="s">
        <v>138</v>
      </c>
    </row>
    <row r="106" spans="1:48" ht="119" x14ac:dyDescent="0.2">
      <c r="A106" t="s">
        <v>485</v>
      </c>
      <c r="B106" t="s">
        <v>486</v>
      </c>
      <c r="C106" t="s">
        <v>487</v>
      </c>
      <c r="D106">
        <v>2017</v>
      </c>
      <c r="F106">
        <v>1</v>
      </c>
      <c r="G106">
        <v>1</v>
      </c>
      <c r="H106">
        <v>0</v>
      </c>
      <c r="J106">
        <v>720</v>
      </c>
      <c r="K106" s="10" t="s">
        <v>48</v>
      </c>
      <c r="L106" s="10" t="s">
        <v>90</v>
      </c>
      <c r="M106" s="10" t="s">
        <v>50</v>
      </c>
      <c r="AD106" s="16" t="s">
        <v>488</v>
      </c>
      <c r="AT106" t="s">
        <v>489</v>
      </c>
    </row>
    <row r="107" spans="1:48" x14ac:dyDescent="0.2">
      <c r="A107" s="26" t="s">
        <v>490</v>
      </c>
      <c r="B107" t="s">
        <v>491</v>
      </c>
      <c r="C107" s="15" t="s">
        <v>492</v>
      </c>
      <c r="D107">
        <v>2004</v>
      </c>
      <c r="E107" t="s">
        <v>493</v>
      </c>
      <c r="F107">
        <v>0</v>
      </c>
      <c r="G107">
        <v>1</v>
      </c>
      <c r="H107">
        <v>0</v>
      </c>
      <c r="J107">
        <v>100</v>
      </c>
      <c r="K107" s="10" t="s">
        <v>48</v>
      </c>
      <c r="L107" s="10" t="s">
        <v>90</v>
      </c>
      <c r="AT107" t="s">
        <v>825</v>
      </c>
    </row>
    <row r="108" spans="1:48" x14ac:dyDescent="0.2">
      <c r="A108" t="s">
        <v>536</v>
      </c>
      <c r="B108" t="s">
        <v>537</v>
      </c>
      <c r="C108" t="s">
        <v>538</v>
      </c>
      <c r="D108">
        <v>2002</v>
      </c>
      <c r="F108">
        <v>1</v>
      </c>
      <c r="G108">
        <v>0</v>
      </c>
      <c r="H108">
        <v>0</v>
      </c>
      <c r="K108" s="10" t="s">
        <v>48</v>
      </c>
      <c r="L108" s="10" t="s">
        <v>49</v>
      </c>
      <c r="M108" s="10" t="s">
        <v>50</v>
      </c>
      <c r="N108">
        <v>0</v>
      </c>
      <c r="O108">
        <v>0</v>
      </c>
      <c r="P108">
        <v>61</v>
      </c>
      <c r="Q108" s="1">
        <v>49</v>
      </c>
      <c r="R108" s="1">
        <v>12</v>
      </c>
      <c r="S108">
        <v>0</v>
      </c>
      <c r="T108" t="s">
        <v>539</v>
      </c>
      <c r="U108">
        <v>18.7</v>
      </c>
      <c r="V108">
        <v>18</v>
      </c>
      <c r="W108" t="s">
        <v>540</v>
      </c>
      <c r="X108">
        <v>100</v>
      </c>
      <c r="AC108" t="s">
        <v>52</v>
      </c>
      <c r="AD108" t="s">
        <v>540</v>
      </c>
      <c r="AT108" t="s">
        <v>541</v>
      </c>
    </row>
    <row r="109" spans="1:48" x14ac:dyDescent="0.2">
      <c r="A109" s="25" t="s">
        <v>86</v>
      </c>
      <c r="B109" t="s">
        <v>87</v>
      </c>
      <c r="C109" s="9" t="s">
        <v>88</v>
      </c>
      <c r="D109">
        <v>2011</v>
      </c>
      <c r="F109">
        <v>1</v>
      </c>
      <c r="G109">
        <v>0</v>
      </c>
      <c r="H109">
        <v>1</v>
      </c>
      <c r="I109" t="s">
        <v>89</v>
      </c>
      <c r="J109">
        <v>480</v>
      </c>
      <c r="K109" s="10" t="s">
        <v>48</v>
      </c>
      <c r="L109" s="10" t="s">
        <v>90</v>
      </c>
      <c r="M109" s="10" t="s">
        <v>50</v>
      </c>
      <c r="N109">
        <v>0</v>
      </c>
      <c r="O109">
        <v>0</v>
      </c>
      <c r="P109">
        <v>4</v>
      </c>
      <c r="Q109" s="1">
        <v>0</v>
      </c>
      <c r="R109" s="1">
        <v>4</v>
      </c>
      <c r="S109">
        <v>0</v>
      </c>
      <c r="T109" t="s">
        <v>91</v>
      </c>
      <c r="AC109" t="s">
        <v>52</v>
      </c>
      <c r="AD109" t="s">
        <v>70</v>
      </c>
      <c r="AE109" t="s">
        <v>62</v>
      </c>
      <c r="AF109">
        <v>10</v>
      </c>
      <c r="AH109">
        <v>5</v>
      </c>
      <c r="AI109">
        <v>5</v>
      </c>
      <c r="AK109" t="s">
        <v>92</v>
      </c>
      <c r="AL109">
        <v>24</v>
      </c>
      <c r="AN109" t="s">
        <v>93</v>
      </c>
      <c r="AO109">
        <v>50</v>
      </c>
      <c r="AT109" t="s">
        <v>94</v>
      </c>
      <c r="AU109" t="s">
        <v>95</v>
      </c>
    </row>
    <row r="110" spans="1:48" x14ac:dyDescent="0.2">
      <c r="A110" t="s">
        <v>564</v>
      </c>
      <c r="B110" t="s">
        <v>564</v>
      </c>
      <c r="C110" t="s">
        <v>565</v>
      </c>
      <c r="D110">
        <v>2003</v>
      </c>
      <c r="F110">
        <v>1</v>
      </c>
      <c r="G110">
        <v>0</v>
      </c>
      <c r="H110">
        <v>0</v>
      </c>
      <c r="J110">
        <v>5250</v>
      </c>
      <c r="K110" s="10" t="s">
        <v>48</v>
      </c>
      <c r="L110" s="10" t="s">
        <v>49</v>
      </c>
      <c r="M110" s="10" t="s">
        <v>566</v>
      </c>
      <c r="N110">
        <v>0</v>
      </c>
      <c r="P110">
        <v>5</v>
      </c>
      <c r="S110">
        <v>0</v>
      </c>
      <c r="AC110" t="s">
        <v>52</v>
      </c>
      <c r="AD110" t="s">
        <v>567</v>
      </c>
      <c r="AT110" t="s">
        <v>568</v>
      </c>
      <c r="AV110" s="17"/>
    </row>
    <row r="111" spans="1:48" ht="102" x14ac:dyDescent="0.2">
      <c r="A111" t="s">
        <v>564</v>
      </c>
      <c r="B111" t="s">
        <v>564</v>
      </c>
      <c r="C111" t="s">
        <v>572</v>
      </c>
      <c r="D111">
        <v>2004</v>
      </c>
      <c r="E111" s="16" t="s">
        <v>573</v>
      </c>
      <c r="F111">
        <v>1</v>
      </c>
      <c r="G111">
        <v>0</v>
      </c>
      <c r="H111">
        <v>0</v>
      </c>
      <c r="K111" s="10" t="s">
        <v>48</v>
      </c>
      <c r="L111" s="10" t="s">
        <v>69</v>
      </c>
      <c r="M111" s="10" t="s">
        <v>50</v>
      </c>
      <c r="N111">
        <v>0</v>
      </c>
      <c r="O111">
        <v>1</v>
      </c>
      <c r="P111">
        <v>13</v>
      </c>
      <c r="Q111" s="1">
        <v>1</v>
      </c>
      <c r="R111" s="1">
        <v>12</v>
      </c>
      <c r="S111">
        <v>0</v>
      </c>
      <c r="AC111" t="s">
        <v>52</v>
      </c>
      <c r="AD111" t="s">
        <v>574</v>
      </c>
      <c r="AE111" t="s">
        <v>150</v>
      </c>
      <c r="AT111" t="s">
        <v>575</v>
      </c>
    </row>
    <row r="112" spans="1:48" ht="119" x14ac:dyDescent="0.2">
      <c r="A112" t="s">
        <v>218</v>
      </c>
      <c r="B112" t="s">
        <v>219</v>
      </c>
      <c r="C112" s="9" t="s">
        <v>220</v>
      </c>
      <c r="D112">
        <v>2012</v>
      </c>
      <c r="F112">
        <v>1</v>
      </c>
      <c r="G112">
        <v>0</v>
      </c>
      <c r="H112">
        <v>1</v>
      </c>
      <c r="K112" s="10" t="s">
        <v>48</v>
      </c>
      <c r="L112" s="10" t="s">
        <v>135</v>
      </c>
      <c r="M112" s="10" t="s">
        <v>59</v>
      </c>
      <c r="N112">
        <v>0</v>
      </c>
      <c r="O112">
        <v>1</v>
      </c>
      <c r="P112">
        <v>150</v>
      </c>
      <c r="Q112" s="1">
        <v>57</v>
      </c>
      <c r="R112" s="1">
        <v>93</v>
      </c>
      <c r="S112">
        <v>1</v>
      </c>
      <c r="T112" t="s">
        <v>221</v>
      </c>
      <c r="U112">
        <v>32.799999999999997</v>
      </c>
      <c r="W112" t="s">
        <v>203</v>
      </c>
      <c r="X112">
        <v>100</v>
      </c>
      <c r="AE112" t="s">
        <v>62</v>
      </c>
      <c r="AF112">
        <v>8</v>
      </c>
      <c r="AG112" t="s">
        <v>222</v>
      </c>
      <c r="AJ112">
        <v>0</v>
      </c>
      <c r="AS112" s="16" t="s">
        <v>223</v>
      </c>
      <c r="AU112" t="s">
        <v>224</v>
      </c>
    </row>
    <row r="113" spans="1:48" x14ac:dyDescent="0.2">
      <c r="A113" t="s">
        <v>663</v>
      </c>
      <c r="B113" t="s">
        <v>664</v>
      </c>
      <c r="C113" t="s">
        <v>665</v>
      </c>
      <c r="D113">
        <v>2019</v>
      </c>
      <c r="E113" t="s">
        <v>666</v>
      </c>
      <c r="F113">
        <v>1</v>
      </c>
      <c r="G113">
        <v>0</v>
      </c>
      <c r="H113">
        <v>1</v>
      </c>
      <c r="I113" t="s">
        <v>667</v>
      </c>
      <c r="J113">
        <v>1990</v>
      </c>
      <c r="K113" s="10" t="s">
        <v>100</v>
      </c>
      <c r="L113" s="10" t="s">
        <v>85</v>
      </c>
      <c r="M113" s="10" t="s">
        <v>50</v>
      </c>
      <c r="N113">
        <v>0</v>
      </c>
      <c r="O113">
        <v>1</v>
      </c>
      <c r="P113">
        <v>398</v>
      </c>
      <c r="Q113" s="1">
        <v>197</v>
      </c>
      <c r="R113" s="1">
        <v>201</v>
      </c>
      <c r="S113">
        <v>0</v>
      </c>
      <c r="T113" t="s">
        <v>668</v>
      </c>
      <c r="W113" t="s">
        <v>669</v>
      </c>
      <c r="X113">
        <f>100-17.5</f>
        <v>82.5</v>
      </c>
      <c r="Y113">
        <v>17.5</v>
      </c>
      <c r="AC113" t="s">
        <v>822</v>
      </c>
      <c r="AD113" t="s">
        <v>670</v>
      </c>
      <c r="AE113" t="s">
        <v>814</v>
      </c>
      <c r="AF113">
        <v>30</v>
      </c>
      <c r="AN113" t="s">
        <v>671</v>
      </c>
      <c r="AS113" t="s">
        <v>672</v>
      </c>
      <c r="AU113" t="s">
        <v>95</v>
      </c>
    </row>
    <row r="114" spans="1:48" ht="51" x14ac:dyDescent="0.2">
      <c r="A114" s="26" t="s">
        <v>225</v>
      </c>
      <c r="B114" t="s">
        <v>226</v>
      </c>
      <c r="C114" t="s">
        <v>227</v>
      </c>
      <c r="D114">
        <v>2011</v>
      </c>
      <c r="E114" s="16" t="s">
        <v>228</v>
      </c>
      <c r="F114">
        <v>0</v>
      </c>
      <c r="G114">
        <v>1</v>
      </c>
      <c r="H114">
        <v>0</v>
      </c>
      <c r="J114">
        <v>700</v>
      </c>
      <c r="K114" s="10" t="s">
        <v>100</v>
      </c>
      <c r="L114" s="10" t="s">
        <v>90</v>
      </c>
      <c r="M114" s="10" t="s">
        <v>50</v>
      </c>
      <c r="N114">
        <v>0</v>
      </c>
      <c r="S114">
        <v>0</v>
      </c>
      <c r="T114" t="s">
        <v>229</v>
      </c>
      <c r="AE114" t="s">
        <v>62</v>
      </c>
      <c r="AF114">
        <v>2</v>
      </c>
      <c r="AG114">
        <v>2</v>
      </c>
      <c r="AJ114">
        <v>0</v>
      </c>
      <c r="AT114" t="s">
        <v>230</v>
      </c>
      <c r="AU114" t="s">
        <v>231</v>
      </c>
      <c r="AV114" s="13"/>
    </row>
    <row r="115" spans="1:48" x14ac:dyDescent="0.2">
      <c r="A115" t="s">
        <v>494</v>
      </c>
      <c r="B115" t="s">
        <v>495</v>
      </c>
      <c r="C115" s="22" t="s">
        <v>826</v>
      </c>
      <c r="D115">
        <v>2002</v>
      </c>
      <c r="E115" t="s">
        <v>496</v>
      </c>
      <c r="F115">
        <v>1</v>
      </c>
      <c r="G115">
        <v>0</v>
      </c>
      <c r="H115">
        <v>1</v>
      </c>
      <c r="K115" s="10" t="s">
        <v>48</v>
      </c>
      <c r="L115" s="10" t="s">
        <v>135</v>
      </c>
      <c r="M115" s="10" t="s">
        <v>50</v>
      </c>
      <c r="N115">
        <v>0</v>
      </c>
      <c r="O115">
        <v>1</v>
      </c>
      <c r="P115">
        <v>45</v>
      </c>
      <c r="Q115" s="1">
        <v>25</v>
      </c>
      <c r="R115" s="1">
        <v>20</v>
      </c>
      <c r="S115">
        <v>1</v>
      </c>
      <c r="W115" t="s">
        <v>497</v>
      </c>
      <c r="X115">
        <v>100</v>
      </c>
      <c r="AT115" t="s">
        <v>498</v>
      </c>
      <c r="AU115" t="s">
        <v>95</v>
      </c>
    </row>
    <row r="116" spans="1:48" x14ac:dyDescent="0.2">
      <c r="A116" t="s">
        <v>232</v>
      </c>
      <c r="B116" t="s">
        <v>233</v>
      </c>
      <c r="C116" t="s">
        <v>234</v>
      </c>
      <c r="D116">
        <v>2013</v>
      </c>
      <c r="E116" t="s">
        <v>235</v>
      </c>
      <c r="F116">
        <v>0</v>
      </c>
      <c r="G116">
        <v>0</v>
      </c>
      <c r="H116">
        <v>1</v>
      </c>
      <c r="K116" s="10" t="s">
        <v>48</v>
      </c>
      <c r="L116" s="10" t="s">
        <v>85</v>
      </c>
      <c r="N116">
        <v>0</v>
      </c>
      <c r="P116">
        <v>16</v>
      </c>
      <c r="Q116" s="1">
        <v>6</v>
      </c>
      <c r="R116" s="1">
        <v>10</v>
      </c>
      <c r="S116">
        <v>0</v>
      </c>
      <c r="T116" t="s">
        <v>236</v>
      </c>
      <c r="U116">
        <v>28.1</v>
      </c>
      <c r="W116" t="s">
        <v>237</v>
      </c>
      <c r="X116">
        <v>50</v>
      </c>
      <c r="Y116">
        <v>50</v>
      </c>
      <c r="AJ116">
        <v>0</v>
      </c>
      <c r="AT116" t="s">
        <v>238</v>
      </c>
    </row>
    <row r="117" spans="1:48" x14ac:dyDescent="0.2">
      <c r="A117" t="s">
        <v>797</v>
      </c>
      <c r="B117" t="s">
        <v>798</v>
      </c>
      <c r="C117" t="s">
        <v>799</v>
      </c>
      <c r="D117">
        <v>2012</v>
      </c>
      <c r="E117" t="s">
        <v>800</v>
      </c>
      <c r="F117">
        <v>1</v>
      </c>
      <c r="G117">
        <v>0</v>
      </c>
      <c r="H117">
        <v>0</v>
      </c>
      <c r="I117" t="s">
        <v>704</v>
      </c>
      <c r="J117">
        <v>84</v>
      </c>
      <c r="K117" s="10" t="s">
        <v>100</v>
      </c>
      <c r="L117" s="10" t="s">
        <v>135</v>
      </c>
      <c r="P117">
        <v>84</v>
      </c>
      <c r="AE117" t="s">
        <v>150</v>
      </c>
      <c r="AF117">
        <v>84</v>
      </c>
      <c r="AT117" t="s">
        <v>801</v>
      </c>
    </row>
    <row r="118" spans="1:48" x14ac:dyDescent="0.2">
      <c r="A118" t="s">
        <v>546</v>
      </c>
      <c r="B118" t="s">
        <v>546</v>
      </c>
      <c r="C118" t="s">
        <v>547</v>
      </c>
      <c r="D118">
        <v>2002</v>
      </c>
      <c r="E118" t="s">
        <v>548</v>
      </c>
      <c r="F118">
        <v>1</v>
      </c>
      <c r="G118">
        <v>0</v>
      </c>
      <c r="H118">
        <v>0</v>
      </c>
      <c r="J118">
        <v>2800</v>
      </c>
      <c r="K118" s="10" t="s">
        <v>48</v>
      </c>
      <c r="L118" s="10" t="s">
        <v>49</v>
      </c>
      <c r="M118" s="10" t="s">
        <v>50</v>
      </c>
      <c r="N118">
        <v>0</v>
      </c>
      <c r="O118">
        <v>0</v>
      </c>
      <c r="P118">
        <v>14</v>
      </c>
      <c r="Q118" s="1">
        <v>7</v>
      </c>
      <c r="R118" s="1">
        <v>7</v>
      </c>
      <c r="S118">
        <v>0</v>
      </c>
      <c r="AC118" t="s">
        <v>52</v>
      </c>
      <c r="AD118" t="s">
        <v>205</v>
      </c>
      <c r="AT118" t="s">
        <v>549</v>
      </c>
      <c r="AV118" s="17"/>
    </row>
    <row r="119" spans="1:48" x14ac:dyDescent="0.2">
      <c r="A119" t="s">
        <v>477</v>
      </c>
      <c r="B119" t="s">
        <v>478</v>
      </c>
      <c r="C119" t="s">
        <v>479</v>
      </c>
      <c r="D119">
        <v>2010</v>
      </c>
      <c r="E119" t="s">
        <v>480</v>
      </c>
      <c r="F119">
        <v>1</v>
      </c>
      <c r="G119">
        <v>0</v>
      </c>
      <c r="H119">
        <v>0</v>
      </c>
      <c r="J119">
        <v>2800</v>
      </c>
      <c r="K119" s="10" t="s">
        <v>48</v>
      </c>
      <c r="L119" s="10" t="s">
        <v>90</v>
      </c>
      <c r="M119" s="10" t="s">
        <v>50</v>
      </c>
      <c r="N119">
        <v>1</v>
      </c>
      <c r="O119">
        <v>0</v>
      </c>
      <c r="P119">
        <v>2</v>
      </c>
      <c r="Q119" s="1">
        <v>2</v>
      </c>
      <c r="R119" s="1">
        <v>0</v>
      </c>
      <c r="S119">
        <v>1</v>
      </c>
      <c r="T119" t="s">
        <v>481</v>
      </c>
      <c r="U119">
        <v>45</v>
      </c>
      <c r="AC119" t="s">
        <v>52</v>
      </c>
      <c r="AD119" t="s">
        <v>482</v>
      </c>
      <c r="AT119" t="s">
        <v>483</v>
      </c>
    </row>
    <row r="120" spans="1:48" x14ac:dyDescent="0.2">
      <c r="A120" t="s">
        <v>706</v>
      </c>
      <c r="B120" t="s">
        <v>707</v>
      </c>
      <c r="C120" t="s">
        <v>708</v>
      </c>
      <c r="D120">
        <v>2007</v>
      </c>
      <c r="E120" t="s">
        <v>709</v>
      </c>
      <c r="F120">
        <v>0</v>
      </c>
      <c r="G120">
        <v>1</v>
      </c>
      <c r="H120">
        <v>0</v>
      </c>
      <c r="I120" t="s">
        <v>710</v>
      </c>
      <c r="J120">
        <v>7200</v>
      </c>
      <c r="K120" s="10" t="s">
        <v>48</v>
      </c>
      <c r="L120" s="10" t="s">
        <v>49</v>
      </c>
      <c r="M120" s="10" t="s">
        <v>50</v>
      </c>
      <c r="P120">
        <v>40</v>
      </c>
      <c r="Q120" s="1">
        <v>20</v>
      </c>
      <c r="R120" s="1">
        <v>20</v>
      </c>
      <c r="W120" t="s">
        <v>711</v>
      </c>
      <c r="Y120">
        <v>100</v>
      </c>
      <c r="AT120" t="s">
        <v>712</v>
      </c>
    </row>
    <row r="121" spans="1:48" x14ac:dyDescent="0.2">
      <c r="A121" s="26" t="s">
        <v>239</v>
      </c>
      <c r="B121" t="s">
        <v>240</v>
      </c>
      <c r="C121" t="s">
        <v>241</v>
      </c>
      <c r="D121">
        <v>2007</v>
      </c>
      <c r="E121" t="s">
        <v>242</v>
      </c>
      <c r="F121">
        <v>1</v>
      </c>
      <c r="H121">
        <v>1</v>
      </c>
      <c r="K121" s="10" t="s">
        <v>48</v>
      </c>
      <c r="L121" s="10" t="s">
        <v>135</v>
      </c>
      <c r="N121">
        <v>0</v>
      </c>
      <c r="O121">
        <v>1</v>
      </c>
      <c r="P121">
        <v>21</v>
      </c>
      <c r="Q121" s="1">
        <v>10</v>
      </c>
      <c r="R121" s="1">
        <v>11</v>
      </c>
      <c r="U121">
        <v>31.4</v>
      </c>
      <c r="W121" t="s">
        <v>243</v>
      </c>
      <c r="X121">
        <f>18/21*100</f>
        <v>85.714285714285708</v>
      </c>
      <c r="Y121">
        <f>3/21*100</f>
        <v>14.285714285714285</v>
      </c>
      <c r="AE121" t="s">
        <v>62</v>
      </c>
      <c r="AF121">
        <v>4</v>
      </c>
      <c r="AG121">
        <v>4</v>
      </c>
      <c r="AH121">
        <v>0</v>
      </c>
      <c r="AI121">
        <v>4</v>
      </c>
      <c r="AJ121">
        <v>0</v>
      </c>
      <c r="AS121" t="s">
        <v>244</v>
      </c>
      <c r="AU121" t="s">
        <v>95</v>
      </c>
    </row>
    <row r="122" spans="1:48" x14ac:dyDescent="0.2">
      <c r="A122" t="s">
        <v>245</v>
      </c>
      <c r="B122" t="s">
        <v>246</v>
      </c>
      <c r="C122" t="s">
        <v>247</v>
      </c>
      <c r="D122">
        <v>2001</v>
      </c>
      <c r="E122" t="s">
        <v>248</v>
      </c>
      <c r="F122">
        <v>1</v>
      </c>
      <c r="G122">
        <v>0</v>
      </c>
      <c r="H122">
        <v>0</v>
      </c>
      <c r="J122">
        <v>5100</v>
      </c>
      <c r="K122" s="10" t="s">
        <v>100</v>
      </c>
      <c r="L122" s="10" t="s">
        <v>90</v>
      </c>
      <c r="M122" s="10" t="s">
        <v>50</v>
      </c>
      <c r="N122">
        <v>1</v>
      </c>
      <c r="O122">
        <v>0</v>
      </c>
      <c r="P122">
        <v>582</v>
      </c>
      <c r="Q122" s="1">
        <v>188</v>
      </c>
      <c r="R122" s="1">
        <v>394</v>
      </c>
      <c r="S122">
        <v>0</v>
      </c>
      <c r="W122" t="s">
        <v>249</v>
      </c>
      <c r="X122">
        <v>100</v>
      </c>
      <c r="AC122" t="s">
        <v>250</v>
      </c>
      <c r="AD122" t="s">
        <v>249</v>
      </c>
      <c r="AE122" t="s">
        <v>62</v>
      </c>
      <c r="AF122">
        <v>27</v>
      </c>
      <c r="AJ122">
        <v>0</v>
      </c>
      <c r="AS122" t="s">
        <v>251</v>
      </c>
      <c r="AT122" t="s">
        <v>252</v>
      </c>
      <c r="AU122" t="s">
        <v>95</v>
      </c>
    </row>
    <row r="123" spans="1:48" ht="68" x14ac:dyDescent="0.2">
      <c r="A123" t="s">
        <v>253</v>
      </c>
      <c r="B123" t="s">
        <v>254</v>
      </c>
      <c r="C123" t="s">
        <v>255</v>
      </c>
      <c r="D123">
        <v>2012</v>
      </c>
      <c r="F123">
        <v>0</v>
      </c>
      <c r="G123">
        <v>1</v>
      </c>
      <c r="H123">
        <v>0</v>
      </c>
      <c r="J123">
        <v>350</v>
      </c>
      <c r="K123" s="10" t="s">
        <v>48</v>
      </c>
      <c r="L123" s="10" t="s">
        <v>49</v>
      </c>
      <c r="M123" s="10" t="s">
        <v>50</v>
      </c>
      <c r="O123">
        <v>0</v>
      </c>
      <c r="P123">
        <v>50</v>
      </c>
      <c r="Q123" s="1">
        <v>20</v>
      </c>
      <c r="R123" s="1">
        <v>30</v>
      </c>
      <c r="S123">
        <v>0</v>
      </c>
      <c r="T123" t="s">
        <v>256</v>
      </c>
      <c r="W123" s="16" t="s">
        <v>257</v>
      </c>
      <c r="X123" s="16"/>
      <c r="Y123" s="16"/>
      <c r="Z123" s="16"/>
      <c r="AE123" t="s">
        <v>814</v>
      </c>
      <c r="AF123">
        <v>4</v>
      </c>
      <c r="AG123">
        <v>1</v>
      </c>
      <c r="AJ123">
        <v>0</v>
      </c>
      <c r="AT123" t="s">
        <v>258</v>
      </c>
      <c r="AU123" t="s">
        <v>95</v>
      </c>
    </row>
    <row r="124" spans="1:48" x14ac:dyDescent="0.2">
      <c r="A124" s="26" t="s">
        <v>259</v>
      </c>
      <c r="B124" t="s">
        <v>260</v>
      </c>
      <c r="C124" t="s">
        <v>261</v>
      </c>
      <c r="D124">
        <v>2008</v>
      </c>
      <c r="F124">
        <v>1</v>
      </c>
      <c r="G124">
        <v>0</v>
      </c>
      <c r="H124">
        <v>0</v>
      </c>
      <c r="J124">
        <v>4840</v>
      </c>
      <c r="K124" s="10" t="s">
        <v>48</v>
      </c>
      <c r="L124" s="10" t="s">
        <v>135</v>
      </c>
      <c r="M124" s="10" t="s">
        <v>50</v>
      </c>
      <c r="N124">
        <v>0</v>
      </c>
      <c r="O124">
        <v>1</v>
      </c>
      <c r="P124">
        <v>14</v>
      </c>
      <c r="Q124" s="1">
        <v>12</v>
      </c>
      <c r="R124" s="1">
        <v>2</v>
      </c>
      <c r="S124">
        <v>0</v>
      </c>
      <c r="AE124" t="s">
        <v>62</v>
      </c>
      <c r="AF124">
        <v>3</v>
      </c>
      <c r="AJ124">
        <v>0</v>
      </c>
      <c r="AT124" t="s">
        <v>262</v>
      </c>
      <c r="AU124" t="s">
        <v>95</v>
      </c>
    </row>
    <row r="125" spans="1:48" x14ac:dyDescent="0.2">
      <c r="A125" t="s">
        <v>263</v>
      </c>
      <c r="B125" t="s">
        <v>264</v>
      </c>
      <c r="C125" t="s">
        <v>265</v>
      </c>
      <c r="D125">
        <v>2008</v>
      </c>
      <c r="F125">
        <v>1</v>
      </c>
      <c r="G125">
        <v>0</v>
      </c>
      <c r="H125">
        <v>0</v>
      </c>
      <c r="J125">
        <v>1018</v>
      </c>
      <c r="K125" s="10" t="s">
        <v>100</v>
      </c>
      <c r="L125" s="10" t="s">
        <v>135</v>
      </c>
      <c r="M125" s="10" t="s">
        <v>266</v>
      </c>
      <c r="N125">
        <v>0</v>
      </c>
      <c r="O125">
        <v>1</v>
      </c>
      <c r="P125">
        <v>47</v>
      </c>
      <c r="Q125" s="1">
        <v>36</v>
      </c>
      <c r="R125" s="1">
        <v>11</v>
      </c>
      <c r="S125">
        <v>0</v>
      </c>
      <c r="AC125" t="s">
        <v>52</v>
      </c>
      <c r="AD125" t="s">
        <v>205</v>
      </c>
      <c r="AE125" t="s">
        <v>62</v>
      </c>
      <c r="AF125" t="s">
        <v>267</v>
      </c>
      <c r="AJ125">
        <v>0</v>
      </c>
      <c r="AS125" t="s">
        <v>268</v>
      </c>
    </row>
    <row r="126" spans="1:48" x14ac:dyDescent="0.2">
      <c r="A126" t="s">
        <v>269</v>
      </c>
      <c r="B126" t="s">
        <v>264</v>
      </c>
      <c r="C126" t="s">
        <v>265</v>
      </c>
      <c r="D126">
        <v>2008</v>
      </c>
      <c r="F126">
        <v>0</v>
      </c>
      <c r="G126">
        <v>1</v>
      </c>
      <c r="H126">
        <v>0</v>
      </c>
      <c r="J126">
        <v>1867</v>
      </c>
      <c r="K126" s="10" t="s">
        <v>100</v>
      </c>
      <c r="L126" s="10" t="s">
        <v>135</v>
      </c>
      <c r="M126" s="10" t="s">
        <v>50</v>
      </c>
      <c r="N126">
        <v>0</v>
      </c>
      <c r="O126">
        <v>1</v>
      </c>
      <c r="P126">
        <v>20</v>
      </c>
      <c r="S126">
        <v>0</v>
      </c>
      <c r="AE126" t="s">
        <v>62</v>
      </c>
      <c r="AF126" t="s">
        <v>270</v>
      </c>
      <c r="AJ126">
        <v>0</v>
      </c>
      <c r="AT126" t="s">
        <v>271</v>
      </c>
      <c r="AU126" t="s">
        <v>95</v>
      </c>
    </row>
    <row r="127" spans="1:48" x14ac:dyDescent="0.2">
      <c r="A127" t="s">
        <v>599</v>
      </c>
      <c r="C127" t="s">
        <v>600</v>
      </c>
      <c r="D127">
        <v>2006</v>
      </c>
      <c r="F127">
        <v>1</v>
      </c>
      <c r="G127">
        <v>0</v>
      </c>
      <c r="H127">
        <v>0</v>
      </c>
      <c r="K127" s="10" t="s">
        <v>48</v>
      </c>
      <c r="L127" s="10" t="s">
        <v>90</v>
      </c>
      <c r="M127" s="10" t="s">
        <v>50</v>
      </c>
      <c r="N127">
        <v>0</v>
      </c>
      <c r="O127">
        <v>0</v>
      </c>
      <c r="P127">
        <v>50</v>
      </c>
      <c r="Q127" s="1">
        <v>25</v>
      </c>
      <c r="R127" s="1">
        <v>25</v>
      </c>
      <c r="S127">
        <v>0</v>
      </c>
      <c r="W127" t="s">
        <v>160</v>
      </c>
      <c r="Y127">
        <v>100</v>
      </c>
      <c r="AT127" t="s">
        <v>601</v>
      </c>
    </row>
    <row r="128" spans="1:48" x14ac:dyDescent="0.2">
      <c r="A128" s="27" t="s">
        <v>653</v>
      </c>
      <c r="B128" t="s">
        <v>654</v>
      </c>
      <c r="C128" t="s">
        <v>655</v>
      </c>
      <c r="D128">
        <v>1997</v>
      </c>
      <c r="E128" t="s">
        <v>656</v>
      </c>
      <c r="F128">
        <v>0</v>
      </c>
      <c r="G128">
        <v>1</v>
      </c>
      <c r="H128">
        <v>0</v>
      </c>
      <c r="J128">
        <v>165</v>
      </c>
      <c r="K128" s="10" t="s">
        <v>48</v>
      </c>
      <c r="L128" s="10" t="s">
        <v>49</v>
      </c>
      <c r="M128" s="10" t="s">
        <v>50</v>
      </c>
      <c r="O128">
        <v>0</v>
      </c>
      <c r="P128">
        <v>15</v>
      </c>
      <c r="AS128" t="s">
        <v>641</v>
      </c>
    </row>
    <row r="129" spans="1:46" x14ac:dyDescent="0.2">
      <c r="A129" t="s">
        <v>576</v>
      </c>
      <c r="B129" t="s">
        <v>576</v>
      </c>
      <c r="C129" t="s">
        <v>577</v>
      </c>
      <c r="D129">
        <v>2004</v>
      </c>
      <c r="F129">
        <v>1</v>
      </c>
      <c r="G129">
        <v>0</v>
      </c>
      <c r="H129">
        <v>0</v>
      </c>
      <c r="K129" s="10" t="s">
        <v>48</v>
      </c>
      <c r="L129" s="10" t="s">
        <v>49</v>
      </c>
      <c r="M129" s="10" t="s">
        <v>50</v>
      </c>
      <c r="N129">
        <v>1</v>
      </c>
      <c r="O129">
        <v>0</v>
      </c>
      <c r="P129">
        <v>1</v>
      </c>
      <c r="Q129" s="1">
        <v>1</v>
      </c>
      <c r="R129" s="1">
        <v>0</v>
      </c>
      <c r="S129">
        <v>0</v>
      </c>
      <c r="AC129" t="s">
        <v>52</v>
      </c>
      <c r="AD129" t="s">
        <v>373</v>
      </c>
      <c r="AE129" t="s">
        <v>62</v>
      </c>
      <c r="AF129">
        <v>4</v>
      </c>
      <c r="AT129" t="s">
        <v>578</v>
      </c>
    </row>
    <row r="130" spans="1:46" ht="51" x14ac:dyDescent="0.2">
      <c r="A130" t="s">
        <v>531</v>
      </c>
      <c r="B130" t="s">
        <v>531</v>
      </c>
      <c r="C130" t="s">
        <v>532</v>
      </c>
      <c r="D130">
        <v>2001</v>
      </c>
      <c r="E130" s="16" t="s">
        <v>533</v>
      </c>
      <c r="F130">
        <v>1</v>
      </c>
      <c r="G130">
        <v>0</v>
      </c>
      <c r="H130">
        <v>0</v>
      </c>
      <c r="J130">
        <v>721</v>
      </c>
      <c r="K130" s="10" t="s">
        <v>100</v>
      </c>
      <c r="L130" s="10" t="s">
        <v>90</v>
      </c>
      <c r="M130" s="10" t="s">
        <v>50</v>
      </c>
      <c r="N130">
        <v>1</v>
      </c>
      <c r="O130">
        <v>0</v>
      </c>
      <c r="S130">
        <v>0</v>
      </c>
      <c r="AE130" t="s">
        <v>534</v>
      </c>
      <c r="AF130">
        <v>3</v>
      </c>
      <c r="AG130">
        <v>3</v>
      </c>
      <c r="AT130" t="s">
        <v>535</v>
      </c>
    </row>
    <row r="131" spans="1:46" x14ac:dyDescent="0.2">
      <c r="A131" t="s">
        <v>550</v>
      </c>
      <c r="B131" t="s">
        <v>550</v>
      </c>
      <c r="C131" t="s">
        <v>551</v>
      </c>
      <c r="D131">
        <v>2002</v>
      </c>
      <c r="E131" t="s">
        <v>552</v>
      </c>
      <c r="F131">
        <v>1</v>
      </c>
      <c r="G131">
        <v>0</v>
      </c>
      <c r="H131">
        <v>0</v>
      </c>
      <c r="J131">
        <v>288</v>
      </c>
      <c r="K131" s="10" t="s">
        <v>48</v>
      </c>
      <c r="L131" s="10" t="s">
        <v>90</v>
      </c>
      <c r="M131" s="10" t="s">
        <v>50</v>
      </c>
      <c r="N131">
        <v>0</v>
      </c>
      <c r="O131">
        <v>0</v>
      </c>
      <c r="P131">
        <v>9</v>
      </c>
      <c r="Q131" s="1">
        <v>9</v>
      </c>
      <c r="R131" s="1">
        <v>0</v>
      </c>
      <c r="S131">
        <v>0</v>
      </c>
      <c r="W131" t="s">
        <v>553</v>
      </c>
      <c r="Y131">
        <v>100</v>
      </c>
      <c r="AC131" t="s">
        <v>159</v>
      </c>
      <c r="AD131" t="s">
        <v>160</v>
      </c>
      <c r="AT131" t="s">
        <v>554</v>
      </c>
    </row>
  </sheetData>
  <sortState xmlns:xlrd2="http://schemas.microsoft.com/office/spreadsheetml/2017/richdata2" ref="A2:AU136">
    <sortCondition ref="A1:A136"/>
  </sortState>
  <dataValidations count="4">
    <dataValidation type="list" allowBlank="1" showInputMessage="1" showErrorMessage="1" sqref="F2:H1131 N2:O1131" xr:uid="{00000000-0002-0000-0000-000000000000}">
      <formula1>"0,1"</formula1>
      <formula2>0</formula2>
    </dataValidation>
    <dataValidation type="list" allowBlank="1" showInputMessage="1" showErrorMessage="1" sqref="K2:K1131" xr:uid="{00000000-0002-0000-0000-000001000000}">
      <formula1>"lab,wild"</formula1>
      <formula2>0</formula2>
    </dataValidation>
    <dataValidation type="list" allowBlank="1" showInputMessage="1" showErrorMessage="1" sqref="L2:L1131" xr:uid="{00000000-0002-0000-0000-000002000000}">
      <formula1>"posing,acting,spontaneous,mix,induced"</formula1>
      <formula2>0</formula2>
    </dataValidation>
    <dataValidation type="list" allowBlank="1" showInputMessage="1" showErrorMessage="1" sqref="M2:M1131" xr:uid="{00000000-0002-0000-0000-000003000000}">
      <formula1>"emotions,action units,emotion/AUs"</formula1>
      <formula2>0</formula2>
    </dataValidation>
  </dataValidations>
  <hyperlinks>
    <hyperlink ref="C35" r:id="rId1" xr:uid="{00000000-0004-0000-0000-000000000000}"/>
    <hyperlink ref="C25" r:id="rId2" xr:uid="{00000000-0004-0000-0000-000001000000}"/>
    <hyperlink ref="C57" r:id="rId3" xr:uid="{00000000-0004-0000-0000-000002000000}"/>
    <hyperlink ref="C60" r:id="rId4" xr:uid="{00000000-0004-0000-0000-000003000000}"/>
    <hyperlink ref="C29" r:id="rId5" xr:uid="{00000000-0004-0000-0000-000004000000}"/>
    <hyperlink ref="C109" r:id="rId6" xr:uid="{00000000-0004-0000-0000-000005000000}"/>
    <hyperlink ref="C83" r:id="rId7" xr:uid="{00000000-0004-0000-0000-000006000000}"/>
    <hyperlink ref="C41" r:id="rId8" xr:uid="{00000000-0004-0000-0000-000007000000}"/>
    <hyperlink ref="C103" r:id="rId9" xr:uid="{00000000-0004-0000-0000-000008000000}"/>
    <hyperlink ref="C18" r:id="rId10" xr:uid="{00000000-0004-0000-0000-000009000000}"/>
    <hyperlink ref="C3" r:id="rId11" xr:uid="{00000000-0004-0000-0000-00000A000000}"/>
    <hyperlink ref="C105" r:id="rId12" xr:uid="{00000000-0004-0000-0000-00000B000000}"/>
    <hyperlink ref="C49" r:id="rId13" xr:uid="{00000000-0004-0000-0000-00000C000000}"/>
    <hyperlink ref="C77" r:id="rId14" xr:uid="{00000000-0004-0000-0000-00000D000000}"/>
    <hyperlink ref="C101" r:id="rId15" xr:uid="{00000000-0004-0000-0000-00000E000000}"/>
    <hyperlink ref="C17" r:id="rId16" xr:uid="{00000000-0004-0000-0000-00000F000000}"/>
    <hyperlink ref="C32" r:id="rId17" xr:uid="{00000000-0004-0000-0000-000010000000}"/>
    <hyperlink ref="C40" r:id="rId18" xr:uid="{00000000-0004-0000-0000-000011000000}"/>
    <hyperlink ref="C50" r:id="rId19" xr:uid="{00000000-0004-0000-0000-000012000000}"/>
    <hyperlink ref="C45" r:id="rId20" xr:uid="{00000000-0004-0000-0000-000013000000}"/>
    <hyperlink ref="C112" r:id="rId21" xr:uid="{00000000-0004-0000-0000-000014000000}"/>
    <hyperlink ref="C12" r:id="rId22" xr:uid="{00000000-0004-0000-0000-000015000000}"/>
    <hyperlink ref="C27" r:id="rId23" xr:uid="{00000000-0004-0000-0000-000016000000}"/>
    <hyperlink ref="C39" r:id="rId24" xr:uid="{00000000-0004-0000-0000-000017000000}"/>
    <hyperlink ref="C52" r:id="rId25" xr:uid="{00000000-0004-0000-0000-000018000000}"/>
    <hyperlink ref="C65" r:id="rId26" xr:uid="{00000000-0004-0000-0000-000019000000}"/>
    <hyperlink ref="C66" r:id="rId27" xr:uid="{00000000-0004-0000-0000-00001A000000}"/>
    <hyperlink ref="C67" r:id="rId28" xr:uid="{00000000-0004-0000-0000-00001B000000}"/>
    <hyperlink ref="C107" r:id="rId29" xr:uid="{00000000-0004-0000-0000-00001C000000}"/>
    <hyperlink ref="C76" r:id="rId30" xr:uid="{00000000-0004-0000-0000-00001D000000}"/>
    <hyperlink ref="C48" r:id="rId31" xr:uid="{00000000-0004-0000-0000-00001E000000}"/>
    <hyperlink ref="C80" r:id="rId32" xr:uid="{00000000-0004-0000-0000-00001F000000}"/>
    <hyperlink ref="C90" r:id="rId33" xr:uid="{00000000-0004-0000-0000-000020000000}"/>
    <hyperlink ref="C55" r:id="rId34" xr:uid="{33E2A1D1-155E-3946-934F-0BA49529627F}"/>
    <hyperlink ref="C13" r:id="rId35" xr:uid="{CC44033A-8115-1C41-AF75-3AA3DAF1AF9A}"/>
    <hyperlink ref="C89" r:id="rId36" xr:uid="{E93DA90E-24EE-4A47-99FD-5881F2009DB2}"/>
    <hyperlink ref="C115" r:id="rId37" xr:uid="{27FC17A9-280C-DE44-9D63-CCC5F0B489B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B1" sqref="B1"/>
    </sheetView>
  </sheetViews>
  <sheetFormatPr baseColWidth="10" defaultColWidth="10.5" defaultRowHeight="16" x14ac:dyDescent="0.2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</dc:creator>
  <dc:description/>
  <cp:lastModifiedBy>William S</cp:lastModifiedBy>
  <cp:revision>4</cp:revision>
  <dcterms:created xsi:type="dcterms:W3CDTF">2021-09-02T12:56:38Z</dcterms:created>
  <dcterms:modified xsi:type="dcterms:W3CDTF">2021-11-16T01:23:16Z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