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martinbrezina/Documents/01 Academy/01 CJ studium/Ph.D./03 Projekty/IGA 2022/02 Závěr/01 Výstupy/04 Statistické testy/"/>
    </mc:Choice>
  </mc:AlternateContent>
  <xr:revisionPtr revIDLastSave="0" documentId="13_ncr:1_{78692A4D-D269-7941-B40A-7B663B091556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read me" sheetId="1" r:id="rId1"/>
    <sheet name="2sg" sheetId="2" r:id="rId2"/>
    <sheet name="3s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3" l="1"/>
  <c r="C42" i="3"/>
  <c r="B42" i="3"/>
  <c r="D42" i="3" s="1"/>
  <c r="D41" i="3"/>
  <c r="D40" i="3"/>
  <c r="D39" i="3"/>
  <c r="E39" i="3" s="1"/>
  <c r="B44" i="3" s="1"/>
  <c r="F38" i="3"/>
  <c r="E38" i="3"/>
  <c r="B33" i="3"/>
  <c r="C31" i="3"/>
  <c r="B31" i="3"/>
  <c r="D30" i="3"/>
  <c r="D29" i="3"/>
  <c r="D28" i="3"/>
  <c r="F27" i="3"/>
  <c r="E27" i="3"/>
  <c r="B23" i="3"/>
  <c r="B22" i="3"/>
  <c r="E16" i="3"/>
  <c r="D16" i="3"/>
  <c r="C16" i="3"/>
  <c r="B16" i="3"/>
  <c r="F15" i="3"/>
  <c r="F14" i="3"/>
  <c r="F13" i="3"/>
  <c r="J12" i="3"/>
  <c r="I12" i="3"/>
  <c r="H12" i="3"/>
  <c r="G12" i="3"/>
  <c r="B7" i="3"/>
  <c r="C5" i="3"/>
  <c r="B5" i="3"/>
  <c r="D4" i="3"/>
  <c r="D3" i="3"/>
  <c r="F2" i="3"/>
  <c r="E2" i="3"/>
  <c r="B48" i="2"/>
  <c r="C42" i="2"/>
  <c r="B42" i="2"/>
  <c r="D42" i="2" s="1"/>
  <c r="D41" i="2"/>
  <c r="D40" i="2"/>
  <c r="D39" i="2"/>
  <c r="F38" i="2"/>
  <c r="E38" i="2"/>
  <c r="B33" i="2"/>
  <c r="C31" i="2"/>
  <c r="B31" i="2"/>
  <c r="D31" i="2" s="1"/>
  <c r="D30" i="2"/>
  <c r="D29" i="2"/>
  <c r="D28" i="2"/>
  <c r="F27" i="2"/>
  <c r="E27" i="2"/>
  <c r="B22" i="2"/>
  <c r="E16" i="2"/>
  <c r="D16" i="2"/>
  <c r="C16" i="2"/>
  <c r="B16" i="2"/>
  <c r="F16" i="2" s="1"/>
  <c r="F15" i="2"/>
  <c r="F14" i="2"/>
  <c r="F13" i="2"/>
  <c r="J12" i="2"/>
  <c r="I12" i="2"/>
  <c r="H12" i="2"/>
  <c r="G12" i="2"/>
  <c r="B7" i="2"/>
  <c r="C5" i="2"/>
  <c r="B5" i="2"/>
  <c r="D4" i="2"/>
  <c r="D3" i="2"/>
  <c r="F2" i="2"/>
  <c r="E2" i="2"/>
  <c r="I15" i="2" l="1"/>
  <c r="D20" i="2" s="1"/>
  <c r="E41" i="2"/>
  <c r="B46" i="2" s="1"/>
  <c r="I14" i="2"/>
  <c r="D19" i="2" s="1"/>
  <c r="J13" i="2"/>
  <c r="E18" i="2" s="1"/>
  <c r="G13" i="2"/>
  <c r="B18" i="2" s="1"/>
  <c r="J15" i="2"/>
  <c r="E20" i="2" s="1"/>
  <c r="F39" i="2"/>
  <c r="C44" i="2" s="1"/>
  <c r="E40" i="2"/>
  <c r="B45" i="2" s="1"/>
  <c r="H13" i="2"/>
  <c r="C18" i="2" s="1"/>
  <c r="D5" i="2"/>
  <c r="F4" i="2" s="1"/>
  <c r="J14" i="2"/>
  <c r="E19" i="2" s="1"/>
  <c r="G15" i="2"/>
  <c r="B20" i="2" s="1"/>
  <c r="H15" i="2"/>
  <c r="C20" i="2" s="1"/>
  <c r="D5" i="3"/>
  <c r="E3" i="3" s="1"/>
  <c r="F41" i="3"/>
  <c r="C46" i="3" s="1"/>
  <c r="F16" i="3"/>
  <c r="H15" i="3" s="1"/>
  <c r="J14" i="3"/>
  <c r="D31" i="3"/>
  <c r="E29" i="3" s="1"/>
  <c r="F39" i="3"/>
  <c r="C44" i="3" s="1"/>
  <c r="F40" i="3"/>
  <c r="C45" i="3" s="1"/>
  <c r="E41" i="3"/>
  <c r="B46" i="3" s="1"/>
  <c r="B24" i="3"/>
  <c r="E29" i="2"/>
  <c r="F28" i="2"/>
  <c r="F29" i="2"/>
  <c r="E4" i="3"/>
  <c r="F3" i="3"/>
  <c r="F4" i="3"/>
  <c r="E28" i="2"/>
  <c r="B35" i="2" s="1"/>
  <c r="B34" i="2" s="1"/>
  <c r="F30" i="2"/>
  <c r="E30" i="2"/>
  <c r="G15" i="3"/>
  <c r="E39" i="2"/>
  <c r="B44" i="2" s="1"/>
  <c r="G14" i="2"/>
  <c r="B19" i="2" s="1"/>
  <c r="H14" i="2"/>
  <c r="C19" i="2" s="1"/>
  <c r="J15" i="3"/>
  <c r="F41" i="2"/>
  <c r="C46" i="2" s="1"/>
  <c r="F40" i="2"/>
  <c r="C45" i="2" s="1"/>
  <c r="G14" i="3"/>
  <c r="E40" i="3"/>
  <c r="B45" i="3" s="1"/>
  <c r="I13" i="2"/>
  <c r="D18" i="2" s="1"/>
  <c r="E4" i="2" l="1"/>
  <c r="E3" i="2"/>
  <c r="B23" i="2"/>
  <c r="B24" i="2" s="1"/>
  <c r="F3" i="2"/>
  <c r="B49" i="3"/>
  <c r="B50" i="3" s="1"/>
  <c r="B9" i="3"/>
  <c r="B8" i="3" s="1"/>
  <c r="F30" i="3"/>
  <c r="E30" i="3"/>
  <c r="J13" i="3"/>
  <c r="E28" i="3"/>
  <c r="I15" i="3"/>
  <c r="F28" i="3"/>
  <c r="H13" i="3"/>
  <c r="G13" i="3"/>
  <c r="I13" i="3"/>
  <c r="F29" i="3"/>
  <c r="H14" i="3"/>
  <c r="I14" i="3"/>
  <c r="B49" i="2"/>
  <c r="B50" i="2" s="1"/>
  <c r="B9" i="2" l="1"/>
  <c r="B8" i="2" s="1"/>
  <c r="B35" i="3"/>
  <c r="B34" i="3" s="1"/>
</calcChain>
</file>

<file path=xl/sharedStrings.xml><?xml version="1.0" encoding="utf-8"?>
<sst xmlns="http://schemas.openxmlformats.org/spreadsheetml/2006/main" count="122" uniqueCount="52">
  <si>
    <t>2sg: functional diversification</t>
  </si>
  <si>
    <t>(j)si</t>
  </si>
  <si>
    <t>s</t>
  </si>
  <si>
    <t>SUM row</t>
  </si>
  <si>
    <t>LVA</t>
  </si>
  <si>
    <t>GA</t>
  </si>
  <si>
    <t>SUM column</t>
  </si>
  <si>
    <t>degrees of freedom</t>
  </si>
  <si>
    <t>(COUNTA($A2:$A3)−1)×(COUNTA(B$1:C$1)−1)</t>
  </si>
  <si>
    <t>chi-squared test score</t>
  </si>
  <si>
    <t>CHIINV('(j)si' 'p-value','(j)si' degrees of freedom)</t>
  </si>
  <si>
    <t>p-value</t>
  </si>
  <si>
    <t>CHITEST(B2:C3,E2:F3)</t>
  </si>
  <si>
    <t>2sg: absolute position</t>
  </si>
  <si>
    <t>LVA (j)si</t>
  </si>
  <si>
    <t>GA (j)si</t>
  </si>
  <si>
    <t>LVA s</t>
  </si>
  <si>
    <t>GA s</t>
  </si>
  <si>
    <t>i.</t>
  </si>
  <si>
    <t>pi.</t>
  </si>
  <si>
    <t>npi.</t>
  </si>
  <si>
    <t>Yates’ correction</t>
  </si>
  <si>
    <t>(ABS('LVA (j)si' i.−'LVA (j)si.expected' i.)−0.5)^2÷'LVA (j)si.expected' i.</t>
  </si>
  <si>
    <t>etc.</t>
  </si>
  <si>
    <t>(COUNTA($A2:$A4)−1)×(COUNTA(B$1:E$1)−1)</t>
  </si>
  <si>
    <t>SUM(B7:E9)</t>
  </si>
  <si>
    <t>CHIDIST('LVA (j)si' 'chi-squared test score','LVA (j)si' degrees of freedom)</t>
  </si>
  <si>
    <t>2sg GA: relative position (pi.)</t>
  </si>
  <si>
    <t>pre-verbal</t>
  </si>
  <si>
    <t>post-verbal</t>
  </si>
  <si>
    <t>isolated (regent right)</t>
  </si>
  <si>
    <t>(COUNTA($A2:$A4)−1)×(COUNTA(B$1:C$1)−1)</t>
  </si>
  <si>
    <t>CHITEST(B2:C4,E2:F4)</t>
  </si>
  <si>
    <t>2sg GA: relative position (npi.) leaving out 1 case of isolated (regent left)</t>
  </si>
  <si>
    <t>SUM(B7:C9)</t>
  </si>
  <si>
    <t>CHIDIST('(j)si' 'chi-squared test score','(j)si' degrees of freedom)</t>
  </si>
  <si>
    <t>3sg: functional diversification</t>
  </si>
  <si>
    <t>je(st)</t>
  </si>
  <si>
    <t>j</t>
  </si>
  <si>
    <t>CHIINV('je(st)' 'p-value';'je(st)' degrees of freedom)</t>
  </si>
  <si>
    <t>CHITEST(B2:C3;E2:F3)</t>
  </si>
  <si>
    <t>3sg: absolute position</t>
  </si>
  <si>
    <t>LVA je(st)</t>
  </si>
  <si>
    <t>GA je(st)</t>
  </si>
  <si>
    <t>LVA j</t>
  </si>
  <si>
    <t>GA j</t>
  </si>
  <si>
    <t>(ABS('LVA je(st)' i.−'LVA je(st).expected' i.)−0.5)^2÷'LVA je(st).expected' i.</t>
  </si>
  <si>
    <t>CHIDIST('LVA je(st)' 'chi-squared test score','LVA je(st)' degrees of freedom)</t>
  </si>
  <si>
    <t>3sg GA: relative position (pi.)</t>
  </si>
  <si>
    <t>CHIINV('je(st)' 'p-value','je(st)' degrees of freedom)</t>
  </si>
  <si>
    <t>3sg GA: relative position (npi.) leaving out 1 case of isolated (regent left)</t>
  </si>
  <si>
    <t>CHIDIST('je(st)' 'chi-squared test score','je(st)' degrees of freedom)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</si>
</sst>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#.##"/>
    <numFmt numFmtId="166" formatCode="[&lt;0.001]&quot;&lt; 0.001&quot;;#,###.###"/>
  </numFmts>
  <fonts count="5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0"/>
      <color indexed="8"/>
      <name val="Andale Mono"/>
    </font>
    <font>
      <sz val="10"/>
      <color indexed="8"/>
      <name val="Courier New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4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2" fillId="2" borderId="1" xfId="0" applyFont="1" applyFill="1" applyBorder="1">
      <alignment vertical="top" wrapText="1"/>
    </xf>
    <xf numFmtId="49" fontId="2" fillId="2" borderId="1" xfId="0" applyNumberFormat="1" applyFont="1" applyFill="1" applyBorder="1">
      <alignment vertical="top" wrapText="1"/>
    </xf>
    <xf numFmtId="49" fontId="2" fillId="3" borderId="2" xfId="0" applyNumberFormat="1" applyFont="1" applyFill="1" applyBorder="1">
      <alignment vertical="top" wrapText="1"/>
    </xf>
    <xf numFmtId="0" fontId="0" fillId="0" borderId="3" xfId="0" applyNumberFormat="1" applyBorder="1">
      <alignment vertical="top" wrapText="1"/>
    </xf>
    <xf numFmtId="0" fontId="0" fillId="0" borderId="4" xfId="0" applyNumberFormat="1" applyBorder="1">
      <alignment vertical="top" wrapText="1"/>
    </xf>
    <xf numFmtId="0" fontId="2" fillId="0" borderId="4" xfId="0" applyNumberFormat="1" applyFont="1" applyBorder="1">
      <alignment vertical="top" wrapText="1"/>
    </xf>
    <xf numFmtId="164" fontId="0" fillId="0" borderId="4" xfId="0" applyNumberFormat="1" applyBorder="1">
      <alignment vertical="top" wrapText="1"/>
    </xf>
    <xf numFmtId="49" fontId="2" fillId="3" borderId="5" xfId="0" applyNumberFormat="1" applyFont="1" applyFill="1" applyBorder="1">
      <alignment vertical="top" wrapText="1"/>
    </xf>
    <xf numFmtId="0" fontId="0" fillId="0" borderId="6" xfId="0" applyNumberFormat="1" applyBorder="1">
      <alignment vertical="top" wrapText="1"/>
    </xf>
    <xf numFmtId="0" fontId="0" fillId="0" borderId="7" xfId="0" applyNumberFormat="1" applyBorder="1">
      <alignment vertical="top" wrapText="1"/>
    </xf>
    <xf numFmtId="0" fontId="2" fillId="0" borderId="7" xfId="0" applyNumberFormat="1" applyFont="1" applyBorder="1">
      <alignment vertical="top" wrapText="1"/>
    </xf>
    <xf numFmtId="164" fontId="0" fillId="0" borderId="7" xfId="0" applyNumberFormat="1" applyBorder="1">
      <alignment vertical="top" wrapText="1"/>
    </xf>
    <xf numFmtId="0" fontId="2" fillId="0" borderId="6" xfId="0" applyNumberFormat="1" applyFont="1" applyBorder="1">
      <alignment vertical="top" wrapText="1"/>
    </xf>
    <xf numFmtId="0" fontId="0" fillId="0" borderId="7" xfId="0" applyBorder="1">
      <alignment vertical="top" wrapText="1"/>
    </xf>
    <xf numFmtId="0" fontId="2" fillId="3" borderId="5" xfId="0" applyFont="1" applyFill="1" applyBorder="1">
      <alignment vertical="top" wrapText="1"/>
    </xf>
    <xf numFmtId="0" fontId="0" fillId="0" borderId="6" xfId="0" applyBorder="1">
      <alignment vertical="top" wrapText="1"/>
    </xf>
    <xf numFmtId="165" fontId="2" fillId="0" borderId="6" xfId="0" applyNumberFormat="1" applyFont="1" applyBorder="1">
      <alignment vertical="top" wrapText="1"/>
    </xf>
    <xf numFmtId="166" fontId="2" fillId="0" borderId="6" xfId="0" applyNumberFormat="1" applyFont="1" applyBorder="1">
      <alignment vertical="top" wrapText="1"/>
    </xf>
    <xf numFmtId="166" fontId="0" fillId="0" borderId="6" xfId="0" applyNumberFormat="1" applyBorder="1">
      <alignment vertical="top" wrapText="1"/>
    </xf>
    <xf numFmtId="166" fontId="0" fillId="0" borderId="7" xfId="0" applyNumberFormat="1" applyBorder="1">
      <alignment vertical="top" wrapText="1"/>
    </xf>
    <xf numFmtId="49" fontId="0" fillId="0" borderId="7" xfId="0" applyNumberFormat="1" applyBorder="1">
      <alignment vertical="top" wrapText="1"/>
    </xf>
    <xf numFmtId="0" fontId="0" fillId="0" borderId="7" xfId="0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49" fontId="3" fillId="0" borderId="7" xfId="0" applyNumberFormat="1" applyFont="1" applyBorder="1">
      <alignment vertical="top" wrapText="1"/>
    </xf>
    <xf numFmtId="0" fontId="2" fillId="0" borderId="7" xfId="0" applyFont="1" applyBorder="1">
      <alignment vertical="top" wrapText="1"/>
    </xf>
    <xf numFmtId="49" fontId="3" fillId="0" borderId="7" xfId="0" applyNumberFormat="1" applyFont="1" applyBorder="1" applyAlignment="1">
      <alignment horizontal="left" vertical="top" wrapText="1"/>
    </xf>
    <xf numFmtId="0" fontId="0" fillId="0" borderId="7" xfId="0" applyBorder="1">
      <alignment vertical="top" wrapText="1"/>
    </xf>
    <xf numFmtId="0" fontId="0" fillId="0" borderId="7" xfId="0" applyBorder="1" applyAlignment="1">
      <alignment horizontal="left" vertical="top" wrapText="1"/>
    </xf>
    <xf numFmtId="49" fontId="4" fillId="0" borderId="7" xfId="0" applyNumberFormat="1" applyFont="1" applyBorder="1" applyAlignment="1">
      <alignment horizontal="left" vertical="top" wrapText="1"/>
    </xf>
    <xf numFmtId="49" fontId="3" fillId="0" borderId="8" xfId="0" applyNumberFormat="1" applyFont="1" applyBorder="1">
      <alignment vertical="top" wrapText="1"/>
    </xf>
    <xf numFmtId="49" fontId="3" fillId="0" borderId="9" xfId="0" applyNumberFormat="1" applyFont="1" applyBorder="1">
      <alignment vertical="top" wrapText="1"/>
    </xf>
    <xf numFmtId="49" fontId="3" fillId="0" borderId="10" xfId="0" applyNumberFormat="1" applyFont="1" applyBorder="1">
      <alignment vertical="top" wrapText="1"/>
    </xf>
  </cellXfs>
  <cellStyles count="1">
    <cellStyle name="Normal" xfId="0" builtinId="0"/>
  </cellStyles>
  <dxfs count="16"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AFE489"/>
      <rgbColor rgb="E5FF9781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74534</xdr:colOff>
      <xdr:row>35</xdr:row>
      <xdr:rowOff>21788</xdr:rowOff>
    </xdr:to>
    <xdr:sp macro="" textlink="">
      <xdr:nvSpPr>
        <xdr:cNvPr id="2" name="This document supplements articles Distribution of (non-)syllabic present tense forms of the verb býti in the 2nd-person singular in Old Czech and Distribution of (non-)syllabic present tense forms of the verb býti in the 3rd-person singular in Old Cz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-19050" y="-378280"/>
          <a:ext cx="9218535" cy="5800289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This document supplements articles </a:t>
          </a:r>
          <a:r>
            <a:rPr sz="1200" b="0" i="1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Distribution of (non-)syllabic present tense forms of the verb býti in the 2nd-person singular in Old Czech</a:t>
          </a:r>
          <a:r>
            <a: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and </a:t>
          </a:r>
          <a:r>
            <a:rPr sz="1200" b="0" i="1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Distribution of (non-)syllabic present tense forms of the verb býti in the 3rd-person singular in Old Czech</a:t>
          </a:r>
          <a:r>
            <a: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, results of the project </a:t>
          </a:r>
          <a:r>
            <a:rPr sz="1200" b="0" i="1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Truncated “s” and “j” in Old Czech</a:t>
          </a:r>
          <a:r>
            <a: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(CZ.02.2.69/0.0/0.0/19_073/0016943), supported by the Internal Grant Agency of Masaryk University.</a:t>
          </a:r>
        </a:p>
        <a:p>
          <a:pPr marL="0" marR="0" indent="0" algn="l" defTabSz="457200" latinLnBrk="0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sz="12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 used chi-square test of independence to test for the association between the verb’s function and form, and the analysed FFCs and their absolute and relative position in the clause. I did not carry out further tests, e.g., for the 2W/2D distribution, as the samples were rather small and/or involved lot of empty cells.</a:t>
          </a:r>
        </a:p>
        <a:p>
          <a:pPr marL="0" marR="0" indent="0" algn="l" defTabSz="457200" latinLnBrk="0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sz="12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For calculation, I used the build-in function in the native MacOS software Numbers, especially </a:t>
          </a:r>
          <a:r>
            <a:rPr sz="1200" b="0" i="0" u="none" strike="noStrike" cap="all" spc="0" baseline="0">
              <a:solidFill>
                <a:srgbClr val="000000"/>
              </a:solidFill>
              <a:uFillTx/>
              <a:latin typeface="Andale Mono"/>
              <a:ea typeface="Andale Mono"/>
              <a:cs typeface="Andale Mono"/>
              <a:sym typeface="Andale Mono"/>
            </a:rPr>
            <a:t>chiinv</a:t>
          </a:r>
          <a:r>
            <a: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and </a:t>
          </a:r>
          <a:r>
            <a:rPr sz="1200" b="0" i="0" u="none" strike="noStrike" cap="all" spc="0" baseline="0">
              <a:solidFill>
                <a:srgbClr val="000000"/>
              </a:solidFill>
              <a:uFillTx/>
              <a:latin typeface="Andale Mono"/>
              <a:ea typeface="Andale Mono"/>
              <a:cs typeface="Andale Mono"/>
              <a:sym typeface="Andale Mono"/>
            </a:rPr>
            <a:t>chitest</a:t>
          </a:r>
          <a:r>
            <a: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for calculation of the chi-square test score and the corresponding </a:t>
          </a:r>
          <a:r>
            <a:rPr sz="1200" b="0" i="1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</a:t>
          </a:r>
          <a:r>
            <a: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-value, respectively.</a:t>
          </a:r>
        </a:p>
        <a:p>
          <a:pPr marL="0" marR="0" indent="0" algn="l" defTabSz="457200" latinLnBrk="0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sz="12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The critical value, i.e. the level of significance, is conventionally set as </a:t>
          </a:r>
          <a:r>
            <a:rPr sz="1200" b="0" i="1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α</a:t>
          </a:r>
          <a:r>
            <a: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= 0.05.</a:t>
          </a:r>
        </a:p>
        <a:p>
          <a:pPr marL="0" marR="0" indent="0" algn="l" defTabSz="457200" latinLnBrk="0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sz="12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If the expected value was lower than 5, I used Yates’ correction to alter the subparts of the Pearson’s formula (1), although I am aware of its conservative outcomes.</a:t>
          </a:r>
        </a:p>
        <a:p>
          <a:pPr marL="0" marR="0" indent="0" algn="l" defTabSz="457200" latinLnBrk="0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sz="12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228600" marR="0" indent="-228600" algn="l" defTabSz="457200" latinLnBrk="0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arenBoth"/>
            <a:tabLst/>
            <a:def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((observed value – expected value)</a:t>
          </a:r>
          <a:r>
            <a:rPr sz="1200" b="0" i="0" u="none" strike="noStrike" cap="none" spc="0" baseline="31999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</a:t>
          </a:r>
          <a:r>
            <a: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− 0.5) ÷ expected value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GridLines="0" tabSelected="1" workbookViewId="0"/>
  </sheetViews>
  <sheetFormatPr baseColWidth="10" defaultColWidth="10" defaultRowHeight="13" customHeight="1" x14ac:dyDescent="0.15"/>
  <cols>
    <col min="1" max="1" width="10" customWidth="1"/>
  </cols>
  <sheetData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H53" sqref="H53"/>
    </sheetView>
  </sheetViews>
  <sheetFormatPr baseColWidth="10" defaultColWidth="16.33203125" defaultRowHeight="20" customHeight="1" x14ac:dyDescent="0.15"/>
  <cols>
    <col min="1" max="1" width="19.33203125" style="1" customWidth="1"/>
    <col min="2" max="6" width="16.33203125" style="1" customWidth="1"/>
    <col min="7" max="7" width="19.33203125" style="1" customWidth="1"/>
    <col min="8" max="16" width="16.33203125" style="1" customWidth="1"/>
    <col min="17" max="17" width="19.33203125" style="1" customWidth="1"/>
    <col min="18" max="22" width="16.33203125" style="1" customWidth="1"/>
    <col min="23" max="23" width="19.33203125" style="1" customWidth="1"/>
    <col min="24" max="29" width="16.33203125" style="1" customWidth="1"/>
    <col min="30" max="16384" width="16.33203125" style="1"/>
  </cols>
  <sheetData>
    <row r="1" spans="1:10" ht="27.75" customHeight="1" x14ac:dyDescent="0.15">
      <c r="A1" s="24" t="s">
        <v>0</v>
      </c>
      <c r="B1" s="24"/>
      <c r="C1" s="24"/>
      <c r="D1" s="24"/>
      <c r="E1" s="24"/>
      <c r="F1" s="24"/>
    </row>
    <row r="2" spans="1:10" ht="20.25" customHeight="1" x14ac:dyDescent="0.15">
      <c r="A2" s="2"/>
      <c r="B2" s="3" t="s">
        <v>1</v>
      </c>
      <c r="C2" s="3" t="s">
        <v>2</v>
      </c>
      <c r="D2" s="3" t="s">
        <v>3</v>
      </c>
      <c r="E2" s="3" t="str">
        <f>""&amp;B$2&amp;".expected"</f>
        <v>(j)si.expected</v>
      </c>
      <c r="F2" s="3" t="str">
        <f>""&amp;C$2&amp;".expected"</f>
        <v>s.expected</v>
      </c>
    </row>
    <row r="3" spans="1:10" ht="20.25" customHeight="1" x14ac:dyDescent="0.15">
      <c r="A3" s="4" t="s">
        <v>4</v>
      </c>
      <c r="B3" s="5">
        <v>233</v>
      </c>
      <c r="C3" s="6">
        <v>72</v>
      </c>
      <c r="D3" s="7">
        <f>SUM(B3:C3)</f>
        <v>305</v>
      </c>
      <c r="E3" s="8">
        <f>D3/D5*B5</f>
        <v>157.20767072029935</v>
      </c>
      <c r="F3" s="8">
        <f>D3/D5*C5</f>
        <v>147.79232927970065</v>
      </c>
    </row>
    <row r="4" spans="1:10" ht="20" customHeight="1" x14ac:dyDescent="0.15">
      <c r="A4" s="9" t="s">
        <v>5</v>
      </c>
      <c r="B4" s="10">
        <v>318</v>
      </c>
      <c r="C4" s="11">
        <v>446</v>
      </c>
      <c r="D4" s="12">
        <f>SUM(B4:C4)</f>
        <v>764</v>
      </c>
      <c r="E4" s="13">
        <f>D4/D5*B5</f>
        <v>393.79232927970065</v>
      </c>
      <c r="F4" s="13">
        <f>D4/D5*C5</f>
        <v>370.20767072029935</v>
      </c>
    </row>
    <row r="5" spans="1:10" ht="20" customHeight="1" x14ac:dyDescent="0.15">
      <c r="A5" s="9" t="s">
        <v>6</v>
      </c>
      <c r="B5" s="14">
        <f>SUM(B3:B4)</f>
        <v>551</v>
      </c>
      <c r="C5" s="12">
        <f>SUM(C3:C4)</f>
        <v>518</v>
      </c>
      <c r="D5" s="12">
        <f>SUM(B5:C5)</f>
        <v>1069</v>
      </c>
      <c r="E5" s="15"/>
      <c r="F5" s="15"/>
    </row>
    <row r="6" spans="1:10" ht="20" customHeight="1" x14ac:dyDescent="0.15">
      <c r="A6" s="16"/>
      <c r="B6" s="17"/>
      <c r="C6" s="15"/>
      <c r="D6" s="15"/>
      <c r="E6" s="15"/>
      <c r="F6" s="15"/>
    </row>
    <row r="7" spans="1:10" ht="20" customHeight="1" x14ac:dyDescent="0.15">
      <c r="A7" s="9" t="s">
        <v>7</v>
      </c>
      <c r="B7" s="14">
        <f>(COUNTA($A3:$A4)-1)*(COUNTA(B$2:C$2)-1)</f>
        <v>1</v>
      </c>
      <c r="C7" s="25" t="s">
        <v>8</v>
      </c>
      <c r="D7" s="26"/>
      <c r="E7" s="26"/>
      <c r="F7" s="26"/>
    </row>
    <row r="8" spans="1:10" ht="20" customHeight="1" x14ac:dyDescent="0.15">
      <c r="A8" s="9" t="s">
        <v>9</v>
      </c>
      <c r="B8" s="18" t="e">
        <f>CHIINV(B9,B7)</f>
        <v>#NUM!</v>
      </c>
      <c r="C8" s="25" t="s">
        <v>10</v>
      </c>
      <c r="D8" s="26"/>
      <c r="E8" s="26"/>
      <c r="F8" s="26"/>
    </row>
    <row r="9" spans="1:10" ht="20" customHeight="1" x14ac:dyDescent="0.15">
      <c r="A9" s="9" t="s">
        <v>11</v>
      </c>
      <c r="B9" s="19">
        <f>CHITEST(B3:C4,E3:F4)</f>
        <v>9.4241588647957653E-25</v>
      </c>
      <c r="C9" s="25" t="s">
        <v>12</v>
      </c>
      <c r="D9" s="26"/>
      <c r="E9" s="26"/>
      <c r="F9" s="26"/>
    </row>
    <row r="11" spans="1:10" ht="27.75" customHeight="1" x14ac:dyDescent="0.15">
      <c r="A11" s="24" t="s">
        <v>13</v>
      </c>
      <c r="B11" s="24"/>
      <c r="C11" s="24"/>
      <c r="D11" s="24"/>
      <c r="E11" s="24"/>
      <c r="F11" s="24"/>
      <c r="G11" s="24"/>
      <c r="H11" s="24"/>
      <c r="I11" s="24"/>
      <c r="J11" s="24"/>
    </row>
    <row r="12" spans="1:10" ht="20.25" customHeight="1" x14ac:dyDescent="0.15">
      <c r="A12" s="2"/>
      <c r="B12" s="3" t="s">
        <v>14</v>
      </c>
      <c r="C12" s="3" t="s">
        <v>15</v>
      </c>
      <c r="D12" s="3" t="s">
        <v>16</v>
      </c>
      <c r="E12" s="3" t="s">
        <v>17</v>
      </c>
      <c r="F12" s="3" t="s">
        <v>3</v>
      </c>
      <c r="G12" s="3" t="str">
        <f>""&amp;B$12&amp;".expected"</f>
        <v>LVA (j)si.expected</v>
      </c>
      <c r="H12" s="3" t="str">
        <f>""&amp;C$12&amp;".expected"</f>
        <v>GA (j)si.expected</v>
      </c>
      <c r="I12" s="3" t="str">
        <f>""&amp;D$12&amp;".expected"</f>
        <v>LVA s.expected</v>
      </c>
      <c r="J12" s="3" t="str">
        <f>""&amp;E$12&amp;".expected"</f>
        <v>GA s.expected</v>
      </c>
    </row>
    <row r="13" spans="1:10" ht="20.25" customHeight="1" x14ac:dyDescent="0.15">
      <c r="A13" s="4" t="s">
        <v>18</v>
      </c>
      <c r="B13" s="5">
        <v>25</v>
      </c>
      <c r="C13" s="6">
        <v>0</v>
      </c>
      <c r="D13" s="6">
        <v>0</v>
      </c>
      <c r="E13" s="6">
        <v>0</v>
      </c>
      <c r="F13" s="7">
        <f>SUM(B13:E13)</f>
        <v>25</v>
      </c>
      <c r="G13" s="8">
        <f>F13/F16*B16</f>
        <v>5.4490177736202057</v>
      </c>
      <c r="H13" s="8">
        <f>F13/F16*C16</f>
        <v>7.4368568755846587</v>
      </c>
      <c r="I13" s="8">
        <f>F13/F16*D16</f>
        <v>1.6838166510757717</v>
      </c>
      <c r="J13" s="8">
        <f>F13/F16*E16</f>
        <v>10.430308699719363</v>
      </c>
    </row>
    <row r="14" spans="1:10" ht="20" customHeight="1" x14ac:dyDescent="0.15">
      <c r="A14" s="9" t="s">
        <v>19</v>
      </c>
      <c r="B14" s="10">
        <v>178</v>
      </c>
      <c r="C14" s="11">
        <v>260</v>
      </c>
      <c r="D14" s="11">
        <v>72</v>
      </c>
      <c r="E14" s="11">
        <v>413</v>
      </c>
      <c r="F14" s="12">
        <f>SUM(B14:E14)</f>
        <v>923</v>
      </c>
      <c r="G14" s="13">
        <f>F14/F16*B16</f>
        <v>201.17773620205799</v>
      </c>
      <c r="H14" s="13">
        <f>F14/F16*C16</f>
        <v>274.56875584658559</v>
      </c>
      <c r="I14" s="13">
        <f>F14/F16*D16</f>
        <v>62.166510757717489</v>
      </c>
      <c r="J14" s="13">
        <f>F14/F16*E16</f>
        <v>385.08699719363892</v>
      </c>
    </row>
    <row r="15" spans="1:10" ht="20" customHeight="1" x14ac:dyDescent="0.15">
      <c r="A15" s="9" t="s">
        <v>20</v>
      </c>
      <c r="B15" s="10">
        <v>30</v>
      </c>
      <c r="C15" s="11">
        <v>58</v>
      </c>
      <c r="D15" s="11">
        <v>0</v>
      </c>
      <c r="E15" s="11">
        <v>33</v>
      </c>
      <c r="F15" s="12">
        <f>SUM(B15:E15)</f>
        <v>121</v>
      </c>
      <c r="G15" s="13">
        <f>F15/F16*B16</f>
        <v>26.373246024321794</v>
      </c>
      <c r="H15" s="13">
        <f>F15/F16*C16</f>
        <v>35.994387277829745</v>
      </c>
      <c r="I15" s="13">
        <f>F15/F16*D16</f>
        <v>8.1496725912067358</v>
      </c>
      <c r="J15" s="13">
        <f>F15/F16*E16</f>
        <v>50.482694106641716</v>
      </c>
    </row>
    <row r="16" spans="1:10" ht="20" customHeight="1" x14ac:dyDescent="0.15">
      <c r="A16" s="9" t="s">
        <v>6</v>
      </c>
      <c r="B16" s="14">
        <f>SUM(B13:B15)</f>
        <v>233</v>
      </c>
      <c r="C16" s="12">
        <f>SUM(C13:C15)</f>
        <v>318</v>
      </c>
      <c r="D16" s="12">
        <f>SUM(D13:D15)</f>
        <v>72</v>
      </c>
      <c r="E16" s="12">
        <f>SUM(E13:E15)</f>
        <v>446</v>
      </c>
      <c r="F16" s="12">
        <f>SUM(B16:E16)</f>
        <v>1069</v>
      </c>
      <c r="G16" s="15"/>
      <c r="H16" s="15"/>
      <c r="I16" s="15"/>
      <c r="J16" s="15"/>
    </row>
    <row r="17" spans="1:10" ht="20" customHeight="1" x14ac:dyDescent="0.15">
      <c r="A17" s="16"/>
      <c r="B17" s="17"/>
      <c r="C17" s="15"/>
      <c r="D17" s="15"/>
      <c r="E17" s="15"/>
      <c r="F17" s="15"/>
      <c r="G17" s="15"/>
      <c r="H17" s="15"/>
      <c r="I17" s="15"/>
      <c r="J17" s="15"/>
    </row>
    <row r="18" spans="1:10" ht="20" customHeight="1" x14ac:dyDescent="0.15">
      <c r="A18" s="9" t="s">
        <v>21</v>
      </c>
      <c r="B18" s="20">
        <f t="shared" ref="B18:E20" si="0">(ABS(B13-G13)-0.5)^2/G13</f>
        <v>66.606485584779008</v>
      </c>
      <c r="C18" s="21">
        <f t="shared" si="0"/>
        <v>6.4704732277859165</v>
      </c>
      <c r="D18" s="21">
        <f t="shared" si="0"/>
        <v>0.83228887329799395</v>
      </c>
      <c r="E18" s="21">
        <f t="shared" si="0"/>
        <v>9.4542773095848354</v>
      </c>
      <c r="F18" s="25" t="s">
        <v>22</v>
      </c>
      <c r="G18" s="28"/>
      <c r="H18" s="28"/>
      <c r="I18" s="28"/>
      <c r="J18" s="28"/>
    </row>
    <row r="19" spans="1:10" ht="20" customHeight="1" x14ac:dyDescent="0.15">
      <c r="A19" s="16"/>
      <c r="B19" s="20">
        <f t="shared" si="0"/>
        <v>2.5563450954314422</v>
      </c>
      <c r="C19" s="21">
        <f t="shared" si="0"/>
        <v>0.72087550697657998</v>
      </c>
      <c r="D19" s="21">
        <f t="shared" si="0"/>
        <v>1.4013014462933939</v>
      </c>
      <c r="E19" s="21">
        <f t="shared" si="0"/>
        <v>1.9514362425581624</v>
      </c>
      <c r="F19" s="22" t="s">
        <v>23</v>
      </c>
      <c r="G19" s="21"/>
      <c r="H19" s="21"/>
      <c r="I19" s="21"/>
      <c r="J19" s="23"/>
    </row>
    <row r="20" spans="1:10" ht="20" customHeight="1" x14ac:dyDescent="0.15">
      <c r="A20" s="16"/>
      <c r="B20" s="20">
        <f t="shared" si="0"/>
        <v>0.37070106635350653</v>
      </c>
      <c r="C20" s="21">
        <f t="shared" si="0"/>
        <v>12.848986009572567</v>
      </c>
      <c r="D20" s="21">
        <f t="shared" si="0"/>
        <v>7.1803486701782697</v>
      </c>
      <c r="E20" s="21">
        <f t="shared" si="0"/>
        <v>5.7130845376538373</v>
      </c>
      <c r="F20" s="15"/>
      <c r="G20" s="15"/>
      <c r="H20" s="15"/>
      <c r="I20" s="23"/>
      <c r="J20" s="23"/>
    </row>
    <row r="21" spans="1:10" ht="20" customHeight="1" x14ac:dyDescent="0.15">
      <c r="A21" s="16"/>
      <c r="B21" s="20"/>
      <c r="C21" s="23"/>
      <c r="D21" s="15"/>
      <c r="E21" s="15"/>
      <c r="F21" s="15"/>
      <c r="G21" s="15"/>
      <c r="H21" s="15"/>
      <c r="I21" s="23"/>
      <c r="J21" s="23"/>
    </row>
    <row r="22" spans="1:10" ht="20" customHeight="1" x14ac:dyDescent="0.15">
      <c r="A22" s="9" t="s">
        <v>7</v>
      </c>
      <c r="B22" s="14">
        <f>(COUNTA($A13:$A15)-1)*(COUNTA(B$12:E$12)-1)</f>
        <v>6</v>
      </c>
      <c r="C22" s="27" t="s">
        <v>24</v>
      </c>
      <c r="D22" s="26"/>
      <c r="E22" s="26"/>
      <c r="F22" s="26"/>
      <c r="G22" s="26"/>
      <c r="H22" s="26"/>
      <c r="I22" s="26"/>
      <c r="J22" s="26"/>
    </row>
    <row r="23" spans="1:10" ht="20" customHeight="1" x14ac:dyDescent="0.15">
      <c r="A23" s="9" t="s">
        <v>9</v>
      </c>
      <c r="B23" s="18">
        <f>SUM(B18:E20)</f>
        <v>116.10660357046552</v>
      </c>
      <c r="C23" s="27" t="s">
        <v>25</v>
      </c>
      <c r="D23" s="26"/>
      <c r="E23" s="26"/>
      <c r="F23" s="26"/>
      <c r="G23" s="26"/>
      <c r="H23" s="26"/>
      <c r="I23" s="26"/>
      <c r="J23" s="26"/>
    </row>
    <row r="24" spans="1:10" ht="20" customHeight="1" x14ac:dyDescent="0.15">
      <c r="A24" s="9" t="s">
        <v>11</v>
      </c>
      <c r="B24" s="19">
        <f>CHIDIST(B23,B22)</f>
        <v>1.0699273047701456E-22</v>
      </c>
      <c r="C24" s="27" t="s">
        <v>26</v>
      </c>
      <c r="D24" s="26"/>
      <c r="E24" s="26"/>
      <c r="F24" s="26"/>
      <c r="G24" s="26"/>
      <c r="H24" s="26"/>
      <c r="I24" s="26"/>
      <c r="J24" s="26"/>
    </row>
    <row r="26" spans="1:10" ht="27.75" customHeight="1" x14ac:dyDescent="0.15">
      <c r="A26" s="24" t="s">
        <v>27</v>
      </c>
      <c r="B26" s="24"/>
      <c r="C26" s="24"/>
      <c r="D26" s="24"/>
      <c r="E26" s="24"/>
      <c r="F26" s="24"/>
    </row>
    <row r="27" spans="1:10" ht="20.25" customHeight="1" x14ac:dyDescent="0.15">
      <c r="A27" s="2"/>
      <c r="B27" s="3" t="s">
        <v>1</v>
      </c>
      <c r="C27" s="3" t="s">
        <v>2</v>
      </c>
      <c r="D27" s="3" t="s">
        <v>3</v>
      </c>
      <c r="E27" s="3" t="str">
        <f>""&amp;B$27&amp;".expected"</f>
        <v>(j)si.expected</v>
      </c>
      <c r="F27" s="3" t="str">
        <f>""&amp;C$27&amp;".expected"</f>
        <v>s.expected</v>
      </c>
    </row>
    <row r="28" spans="1:10" ht="20.25" customHeight="1" x14ac:dyDescent="0.15">
      <c r="A28" s="4" t="s">
        <v>28</v>
      </c>
      <c r="B28" s="5">
        <v>105</v>
      </c>
      <c r="C28" s="6">
        <v>182</v>
      </c>
      <c r="D28" s="7">
        <f>SUM(B28:C28)</f>
        <v>287</v>
      </c>
      <c r="E28" s="8">
        <f>D28/D31*B31</f>
        <v>110.87667161961366</v>
      </c>
      <c r="F28" s="8">
        <f>D28/D31*C31</f>
        <v>176.12332838038631</v>
      </c>
    </row>
    <row r="29" spans="1:10" ht="20" customHeight="1" x14ac:dyDescent="0.15">
      <c r="A29" s="9" t="s">
        <v>29</v>
      </c>
      <c r="B29" s="10">
        <v>51</v>
      </c>
      <c r="C29" s="11">
        <v>51</v>
      </c>
      <c r="D29" s="12">
        <f>SUM(B29:C29)</f>
        <v>102</v>
      </c>
      <c r="E29" s="13">
        <f>D29/D31*B31</f>
        <v>39.405646359583947</v>
      </c>
      <c r="F29" s="13">
        <f>D29/D31*C31</f>
        <v>62.594353640416045</v>
      </c>
    </row>
    <row r="30" spans="1:10" ht="20" customHeight="1" x14ac:dyDescent="0.15">
      <c r="A30" s="9" t="s">
        <v>30</v>
      </c>
      <c r="B30" s="10">
        <v>104</v>
      </c>
      <c r="C30" s="11">
        <v>180</v>
      </c>
      <c r="D30" s="12">
        <f>SUM(B30:C30)</f>
        <v>284</v>
      </c>
      <c r="E30" s="13">
        <f>D30/D31*B31</f>
        <v>109.71768202080237</v>
      </c>
      <c r="F30" s="13">
        <f>D30/D31*C31</f>
        <v>174.28231797919761</v>
      </c>
    </row>
    <row r="31" spans="1:10" ht="20" customHeight="1" x14ac:dyDescent="0.15">
      <c r="A31" s="9" t="s">
        <v>6</v>
      </c>
      <c r="B31" s="14">
        <f>SUM(B28:B30)</f>
        <v>260</v>
      </c>
      <c r="C31" s="12">
        <f>SUM(C28:C30)</f>
        <v>413</v>
      </c>
      <c r="D31" s="12">
        <f>SUM(B31:C31)</f>
        <v>673</v>
      </c>
      <c r="E31" s="15"/>
      <c r="F31" s="15"/>
    </row>
    <row r="32" spans="1:10" ht="20" customHeight="1" x14ac:dyDescent="0.15">
      <c r="A32" s="16"/>
      <c r="B32" s="17"/>
      <c r="C32" s="15"/>
      <c r="D32" s="15"/>
      <c r="E32" s="15"/>
      <c r="F32" s="15"/>
    </row>
    <row r="33" spans="1:6" ht="20" customHeight="1" x14ac:dyDescent="0.15">
      <c r="A33" s="9" t="s">
        <v>7</v>
      </c>
      <c r="B33" s="14">
        <f>(COUNTA($A28:$A30)-1)*(COUNTA(B$27:C$27)-1)</f>
        <v>2</v>
      </c>
      <c r="C33" s="25" t="s">
        <v>31</v>
      </c>
      <c r="D33" s="26"/>
      <c r="E33" s="26"/>
      <c r="F33" s="26"/>
    </row>
    <row r="34" spans="1:6" ht="20" customHeight="1" x14ac:dyDescent="0.15">
      <c r="A34" s="9" t="s">
        <v>9</v>
      </c>
      <c r="B34" s="18">
        <f>CHIINV(B35,B33)</f>
        <v>6.5521421066226315</v>
      </c>
      <c r="C34" s="25" t="s">
        <v>10</v>
      </c>
      <c r="D34" s="26"/>
      <c r="E34" s="26"/>
      <c r="F34" s="26"/>
    </row>
    <row r="35" spans="1:6" ht="20" customHeight="1" x14ac:dyDescent="0.15">
      <c r="A35" s="9" t="s">
        <v>11</v>
      </c>
      <c r="B35" s="19">
        <f>CHITEST(B28:C30,E28:F30)</f>
        <v>3.7776387029480461E-2</v>
      </c>
      <c r="C35" s="25" t="s">
        <v>32</v>
      </c>
      <c r="D35" s="26"/>
      <c r="E35" s="26"/>
      <c r="F35" s="26"/>
    </row>
    <row r="37" spans="1:6" ht="27.75" customHeight="1" x14ac:dyDescent="0.15">
      <c r="A37" s="24" t="s">
        <v>33</v>
      </c>
      <c r="B37" s="24"/>
      <c r="C37" s="24"/>
      <c r="D37" s="24"/>
      <c r="E37" s="24"/>
      <c r="F37" s="24"/>
    </row>
    <row r="38" spans="1:6" ht="20.25" customHeight="1" x14ac:dyDescent="0.15">
      <c r="A38" s="2"/>
      <c r="B38" s="3" t="s">
        <v>1</v>
      </c>
      <c r="C38" s="3" t="s">
        <v>2</v>
      </c>
      <c r="D38" s="3" t="s">
        <v>3</v>
      </c>
      <c r="E38" s="3" t="str">
        <f>""&amp;B$38&amp;".expected"</f>
        <v>(j)si.expected</v>
      </c>
      <c r="F38" s="3" t="str">
        <f>""&amp;C$38&amp;".expected"</f>
        <v>s.expected</v>
      </c>
    </row>
    <row r="39" spans="1:6" ht="20.25" customHeight="1" x14ac:dyDescent="0.15">
      <c r="A39" s="4" t="s">
        <v>28</v>
      </c>
      <c r="B39" s="5">
        <v>9</v>
      </c>
      <c r="C39" s="6">
        <v>7</v>
      </c>
      <c r="D39" s="7">
        <f>SUM(B39:C39)</f>
        <v>16</v>
      </c>
      <c r="E39" s="8">
        <f>D39/D42*B42</f>
        <v>10.197802197802199</v>
      </c>
      <c r="F39" s="8">
        <f>D39/D42*C42</f>
        <v>5.8021978021978029</v>
      </c>
    </row>
    <row r="40" spans="1:6" ht="20" customHeight="1" x14ac:dyDescent="0.15">
      <c r="A40" s="9" t="s">
        <v>29</v>
      </c>
      <c r="B40" s="10">
        <v>46</v>
      </c>
      <c r="C40" s="11">
        <v>21</v>
      </c>
      <c r="D40" s="12">
        <f>SUM(B40:C40)</f>
        <v>67</v>
      </c>
      <c r="E40" s="13">
        <f>D40/D42*B42</f>
        <v>42.703296703296708</v>
      </c>
      <c r="F40" s="13">
        <f>D40/D42*C42</f>
        <v>24.296703296703299</v>
      </c>
    </row>
    <row r="41" spans="1:6" ht="20" customHeight="1" x14ac:dyDescent="0.15">
      <c r="A41" s="9" t="s">
        <v>30</v>
      </c>
      <c r="B41" s="10">
        <v>3</v>
      </c>
      <c r="C41" s="11">
        <v>5</v>
      </c>
      <c r="D41" s="12">
        <f>SUM(B41:C41)</f>
        <v>8</v>
      </c>
      <c r="E41" s="13">
        <f>D41/D42*B42</f>
        <v>5.0989010989010994</v>
      </c>
      <c r="F41" s="13">
        <f>D41/D42*C42</f>
        <v>2.9010989010989015</v>
      </c>
    </row>
    <row r="42" spans="1:6" ht="20" customHeight="1" x14ac:dyDescent="0.15">
      <c r="A42" s="9" t="s">
        <v>6</v>
      </c>
      <c r="B42" s="14">
        <f>SUM(B39:B41)</f>
        <v>58</v>
      </c>
      <c r="C42" s="12">
        <f>SUM(C39:C41)</f>
        <v>33</v>
      </c>
      <c r="D42" s="12">
        <f>SUM(B42:C42)</f>
        <v>91</v>
      </c>
      <c r="E42" s="15"/>
      <c r="F42" s="15"/>
    </row>
    <row r="43" spans="1:6" ht="20" customHeight="1" x14ac:dyDescent="0.15">
      <c r="A43" s="16"/>
      <c r="B43" s="19"/>
      <c r="C43" s="29"/>
      <c r="D43" s="28"/>
      <c r="E43" s="28"/>
      <c r="F43" s="28"/>
    </row>
    <row r="44" spans="1:6" ht="20" customHeight="1" x14ac:dyDescent="0.15">
      <c r="A44" s="9" t="s">
        <v>21</v>
      </c>
      <c r="B44" s="20">
        <f t="shared" ref="B44:C46" si="1">(ABS(B39-E39)-0.5)^2/E39</f>
        <v>4.7748318491853112E-2</v>
      </c>
      <c r="C44" s="21">
        <f t="shared" si="1"/>
        <v>8.3921287046286874E-2</v>
      </c>
      <c r="D44" s="21"/>
      <c r="E44" s="21"/>
      <c r="F44" s="23"/>
    </row>
    <row r="45" spans="1:6" ht="20" customHeight="1" x14ac:dyDescent="0.15">
      <c r="A45" s="16"/>
      <c r="B45" s="20">
        <f t="shared" si="1"/>
        <v>0.18316031626633725</v>
      </c>
      <c r="C45" s="21">
        <f t="shared" si="1"/>
        <v>0.32191813161962468</v>
      </c>
      <c r="D45" s="21"/>
      <c r="E45" s="21"/>
      <c r="F45" s="23"/>
    </row>
    <row r="46" spans="1:6" ht="20" customHeight="1" x14ac:dyDescent="0.15">
      <c r="A46" s="16"/>
      <c r="B46" s="20">
        <f t="shared" si="1"/>
        <v>0.5013795471769612</v>
      </c>
      <c r="C46" s="21">
        <f t="shared" si="1"/>
        <v>0.88121253746253703</v>
      </c>
      <c r="D46" s="21"/>
      <c r="E46" s="21"/>
      <c r="F46" s="23"/>
    </row>
    <row r="47" spans="1:6" ht="20" customHeight="1" x14ac:dyDescent="0.15">
      <c r="A47" s="16"/>
      <c r="B47" s="20"/>
      <c r="C47" s="15"/>
      <c r="D47" s="15"/>
      <c r="E47" s="15"/>
      <c r="F47" s="23"/>
    </row>
    <row r="48" spans="1:6" ht="20" customHeight="1" x14ac:dyDescent="0.15">
      <c r="A48" s="9" t="s">
        <v>7</v>
      </c>
      <c r="B48" s="14">
        <f>(COUNTA($A39:$A41)-1)*(COUNTA(B$38:C$38)-1)</f>
        <v>2</v>
      </c>
      <c r="C48" s="25" t="s">
        <v>31</v>
      </c>
      <c r="D48" s="26"/>
      <c r="E48" s="26"/>
      <c r="F48" s="26"/>
    </row>
    <row r="49" spans="1:6" ht="20" customHeight="1" x14ac:dyDescent="0.15">
      <c r="A49" s="9" t="s">
        <v>9</v>
      </c>
      <c r="B49" s="19">
        <f>SUM(B44:C46)</f>
        <v>2.0193401380636002</v>
      </c>
      <c r="C49" s="25" t="s">
        <v>34</v>
      </c>
      <c r="D49" s="26"/>
      <c r="E49" s="26"/>
      <c r="F49" s="26"/>
    </row>
    <row r="50" spans="1:6" ht="30.25" customHeight="1" x14ac:dyDescent="0.15">
      <c r="A50" s="9" t="s">
        <v>11</v>
      </c>
      <c r="B50" s="19">
        <f>CHIDIST(B49,B48)</f>
        <v>0.36433916651769765</v>
      </c>
      <c r="C50" s="25" t="s">
        <v>35</v>
      </c>
      <c r="D50" s="26"/>
      <c r="E50" s="26"/>
      <c r="F50" s="26"/>
    </row>
  </sheetData>
  <mergeCells count="18">
    <mergeCell ref="C48:F48"/>
    <mergeCell ref="C49:F49"/>
    <mergeCell ref="C50:F50"/>
    <mergeCell ref="C35:F35"/>
    <mergeCell ref="C34:F34"/>
    <mergeCell ref="C33:F33"/>
    <mergeCell ref="A37:F37"/>
    <mergeCell ref="C43:F43"/>
    <mergeCell ref="C22:J22"/>
    <mergeCell ref="C23:J23"/>
    <mergeCell ref="C24:J24"/>
    <mergeCell ref="F18:J18"/>
    <mergeCell ref="A26:F26"/>
    <mergeCell ref="A1:F1"/>
    <mergeCell ref="C9:F9"/>
    <mergeCell ref="C8:F8"/>
    <mergeCell ref="C7:F7"/>
    <mergeCell ref="A11:J11"/>
  </mergeCells>
  <conditionalFormatting sqref="B9:F9">
    <cfRule type="cellIs" dxfId="15" priority="1" stopIfTrue="1" operator="greaterThan">
      <formula>0.05</formula>
    </cfRule>
    <cfRule type="cellIs" dxfId="14" priority="2" stopIfTrue="1" operator="lessThanOrEqual">
      <formula>0.05</formula>
    </cfRule>
  </conditionalFormatting>
  <conditionalFormatting sqref="B24:J24">
    <cfRule type="cellIs" dxfId="13" priority="3" stopIfTrue="1" operator="greaterThan">
      <formula>0.05</formula>
    </cfRule>
    <cfRule type="cellIs" dxfId="12" priority="3" stopIfTrue="1" operator="lessThanOrEqual">
      <formula>0.05</formula>
    </cfRule>
  </conditionalFormatting>
  <conditionalFormatting sqref="B35:F35">
    <cfRule type="cellIs" dxfId="11" priority="4" stopIfTrue="1" operator="greaterThan">
      <formula>0.05</formula>
    </cfRule>
    <cfRule type="cellIs" dxfId="10" priority="4" stopIfTrue="1" operator="lessThanOrEqual">
      <formula>0.05</formula>
    </cfRule>
  </conditionalFormatting>
  <conditionalFormatting sqref="B50:F50">
    <cfRule type="cellIs" dxfId="9" priority="5" stopIfTrue="1" operator="greaterThan">
      <formula>0.05</formula>
    </cfRule>
    <cfRule type="cellIs" dxfId="8" priority="5" stopIfTrue="1" operator="lessThanOrEqual">
      <formula>0.05</formula>
    </cfRule>
  </conditionalFormatting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"/>
  <sheetViews>
    <sheetView showGridLines="0" zoomScale="75" workbookViewId="0">
      <pane xSplit="1" ySplit="2" topLeftCell="B3" activePane="bottomRight" state="frozen"/>
      <selection pane="topRight"/>
      <selection pane="bottomLeft"/>
      <selection pane="bottomRight" activeCell="G7" sqref="G7"/>
    </sheetView>
  </sheetViews>
  <sheetFormatPr baseColWidth="10" defaultColWidth="16.33203125" defaultRowHeight="20" customHeight="1" x14ac:dyDescent="0.15"/>
  <cols>
    <col min="1" max="1" width="19.33203125" style="1" customWidth="1"/>
    <col min="2" max="6" width="16.33203125" style="1" customWidth="1"/>
    <col min="7" max="7" width="19.33203125" style="1" customWidth="1"/>
    <col min="8" max="16" width="16.33203125" style="1" customWidth="1"/>
    <col min="17" max="17" width="19.33203125" style="1" customWidth="1"/>
    <col min="18" max="22" width="16.33203125" style="1" customWidth="1"/>
    <col min="23" max="23" width="19.33203125" style="1" customWidth="1"/>
    <col min="24" max="29" width="16.33203125" style="1" customWidth="1"/>
    <col min="30" max="16384" width="16.33203125" style="1"/>
  </cols>
  <sheetData>
    <row r="1" spans="1:10" ht="27.75" customHeight="1" x14ac:dyDescent="0.15">
      <c r="A1" s="24" t="s">
        <v>36</v>
      </c>
      <c r="B1" s="24"/>
      <c r="C1" s="24"/>
      <c r="D1" s="24"/>
      <c r="E1" s="24"/>
      <c r="F1" s="24"/>
    </row>
    <row r="2" spans="1:10" ht="20.25" customHeight="1" x14ac:dyDescent="0.15">
      <c r="A2" s="2"/>
      <c r="B2" s="3" t="s">
        <v>37</v>
      </c>
      <c r="C2" s="3" t="s">
        <v>38</v>
      </c>
      <c r="D2" s="3" t="s">
        <v>3</v>
      </c>
      <c r="E2" s="3" t="str">
        <f>""&amp;B$2&amp;".expected"</f>
        <v>je(st).expected</v>
      </c>
      <c r="F2" s="3" t="str">
        <f>""&amp;C$2&amp;".expected"</f>
        <v>j.expected</v>
      </c>
    </row>
    <row r="3" spans="1:10" ht="20.25" customHeight="1" x14ac:dyDescent="0.15">
      <c r="A3" s="4" t="s">
        <v>4</v>
      </c>
      <c r="B3" s="5">
        <v>434</v>
      </c>
      <c r="C3" s="6">
        <v>252</v>
      </c>
      <c r="D3" s="7">
        <f>SUM(B3:C3)</f>
        <v>686</v>
      </c>
      <c r="E3" s="8">
        <f>D3/D5*B5</f>
        <v>432.20711462450589</v>
      </c>
      <c r="F3" s="8">
        <f>D3/D5*C5</f>
        <v>253.79288537549405</v>
      </c>
    </row>
    <row r="4" spans="1:10" ht="20" customHeight="1" x14ac:dyDescent="0.15">
      <c r="A4" s="9" t="s">
        <v>5</v>
      </c>
      <c r="B4" s="10">
        <v>363</v>
      </c>
      <c r="C4" s="11">
        <v>216</v>
      </c>
      <c r="D4" s="12">
        <f>SUM(B4:C4)</f>
        <v>579</v>
      </c>
      <c r="E4" s="13">
        <f>D4/D5*B5</f>
        <v>364.79288537549411</v>
      </c>
      <c r="F4" s="13">
        <f>D4/D5*C5</f>
        <v>214.20711462450595</v>
      </c>
    </row>
    <row r="5" spans="1:10" ht="20" customHeight="1" x14ac:dyDescent="0.15">
      <c r="A5" s="9" t="s">
        <v>6</v>
      </c>
      <c r="B5" s="14">
        <f>SUM(B3:B4)</f>
        <v>797</v>
      </c>
      <c r="C5" s="12">
        <f>SUM(C3:C4)</f>
        <v>468</v>
      </c>
      <c r="D5" s="12">
        <f>SUM(B5:C5)</f>
        <v>1265</v>
      </c>
      <c r="E5" s="15"/>
      <c r="F5" s="15"/>
    </row>
    <row r="6" spans="1:10" ht="20" customHeight="1" x14ac:dyDescent="0.15">
      <c r="A6" s="16"/>
      <c r="B6" s="17"/>
      <c r="C6" s="15"/>
      <c r="D6" s="15"/>
      <c r="E6" s="15"/>
      <c r="F6" s="15"/>
    </row>
    <row r="7" spans="1:10" ht="20" customHeight="1" x14ac:dyDescent="0.15">
      <c r="A7" s="9" t="s">
        <v>7</v>
      </c>
      <c r="B7" s="14">
        <f>(COUNTA($A3:$A4)-1)*(COUNTA(B$2:C$2)-1)</f>
        <v>1</v>
      </c>
      <c r="C7" s="30" t="s">
        <v>8</v>
      </c>
      <c r="D7" s="28"/>
      <c r="E7" s="28"/>
      <c r="F7" s="28"/>
    </row>
    <row r="8" spans="1:10" ht="20" customHeight="1" x14ac:dyDescent="0.15">
      <c r="A8" s="9" t="s">
        <v>9</v>
      </c>
      <c r="B8" s="18">
        <f>CHIINV(B9,B7)</f>
        <v>4.3920752471600676E-2</v>
      </c>
      <c r="C8" s="30" t="s">
        <v>39</v>
      </c>
      <c r="D8" s="28"/>
      <c r="E8" s="28"/>
      <c r="F8" s="28"/>
    </row>
    <row r="9" spans="1:10" ht="20" customHeight="1" x14ac:dyDescent="0.15">
      <c r="A9" s="9" t="s">
        <v>11</v>
      </c>
      <c r="B9" s="19">
        <f>CHITEST(B3:C4,E3:F4)</f>
        <v>0.83400112186770947</v>
      </c>
      <c r="C9" s="30" t="s">
        <v>40</v>
      </c>
      <c r="D9" s="28"/>
      <c r="E9" s="28"/>
      <c r="F9" s="28"/>
    </row>
    <row r="11" spans="1:10" ht="27.75" customHeight="1" x14ac:dyDescent="0.15">
      <c r="A11" s="24" t="s">
        <v>41</v>
      </c>
      <c r="B11" s="24"/>
      <c r="C11" s="24"/>
      <c r="D11" s="24"/>
      <c r="E11" s="24"/>
      <c r="F11" s="24"/>
      <c r="G11" s="24"/>
      <c r="H11" s="24"/>
      <c r="I11" s="24"/>
      <c r="J11" s="24"/>
    </row>
    <row r="12" spans="1:10" ht="32.25" customHeight="1" x14ac:dyDescent="0.15">
      <c r="A12" s="2"/>
      <c r="B12" s="3" t="s">
        <v>42</v>
      </c>
      <c r="C12" s="3" t="s">
        <v>43</v>
      </c>
      <c r="D12" s="3" t="s">
        <v>44</v>
      </c>
      <c r="E12" s="3" t="s">
        <v>45</v>
      </c>
      <c r="F12" s="3" t="s">
        <v>3</v>
      </c>
      <c r="G12" s="3" t="str">
        <f>""&amp;B$12&amp;".expected"</f>
        <v>LVA je(st).expected</v>
      </c>
      <c r="H12" s="3" t="str">
        <f>""&amp;C$12&amp;".expected"</f>
        <v>GA je(st).expected</v>
      </c>
      <c r="I12" s="3" t="str">
        <f>""&amp;D$12&amp;".expected"</f>
        <v>LVA j.expected</v>
      </c>
      <c r="J12" s="3" t="str">
        <f>""&amp;E$12&amp;".expected"</f>
        <v>GA j.expected</v>
      </c>
    </row>
    <row r="13" spans="1:10" ht="20.25" customHeight="1" x14ac:dyDescent="0.15">
      <c r="A13" s="4" t="s">
        <v>18</v>
      </c>
      <c r="B13" s="5">
        <v>11</v>
      </c>
      <c r="C13" s="6">
        <v>0</v>
      </c>
      <c r="D13" s="6">
        <v>0</v>
      </c>
      <c r="E13" s="6">
        <v>0</v>
      </c>
      <c r="F13" s="7">
        <f>SUM(B13:E13)</f>
        <v>11</v>
      </c>
      <c r="G13" s="8">
        <f>F13/F16*B16</f>
        <v>3.7739130434782608</v>
      </c>
      <c r="H13" s="8">
        <f>F13/F16*C16</f>
        <v>3.1565217391304348</v>
      </c>
      <c r="I13" s="8">
        <f>F13/F16*D16</f>
        <v>2.1913043478260872</v>
      </c>
      <c r="J13" s="8">
        <f>F13/F16*E16</f>
        <v>1.8782608695652174</v>
      </c>
    </row>
    <row r="14" spans="1:10" ht="20" customHeight="1" x14ac:dyDescent="0.15">
      <c r="A14" s="9" t="s">
        <v>19</v>
      </c>
      <c r="B14" s="10">
        <v>311</v>
      </c>
      <c r="C14" s="11">
        <v>279</v>
      </c>
      <c r="D14" s="11">
        <v>227</v>
      </c>
      <c r="E14" s="11">
        <v>199</v>
      </c>
      <c r="F14" s="12">
        <f>SUM(B14:E14)</f>
        <v>1016</v>
      </c>
      <c r="G14" s="13">
        <f>F14/F16*B16</f>
        <v>348.57233201581028</v>
      </c>
      <c r="H14" s="13">
        <f>F14/F16*C16</f>
        <v>291.54782608695655</v>
      </c>
      <c r="I14" s="13">
        <f>F14/F16*D16</f>
        <v>202.39683794466404</v>
      </c>
      <c r="J14" s="13">
        <f>F14/F16*E16</f>
        <v>173.48300395256916</v>
      </c>
    </row>
    <row r="15" spans="1:10" ht="20" customHeight="1" x14ac:dyDescent="0.15">
      <c r="A15" s="9" t="s">
        <v>20</v>
      </c>
      <c r="B15" s="10">
        <v>112</v>
      </c>
      <c r="C15" s="11">
        <v>84</v>
      </c>
      <c r="D15" s="11">
        <v>25</v>
      </c>
      <c r="E15" s="11">
        <v>17</v>
      </c>
      <c r="F15" s="12">
        <f>SUM(B15:E15)</f>
        <v>238</v>
      </c>
      <c r="G15" s="13">
        <f>F15/F16*B16</f>
        <v>81.653754940711465</v>
      </c>
      <c r="H15" s="13">
        <f>F15/F16*C16</f>
        <v>68.295652173913041</v>
      </c>
      <c r="I15" s="13">
        <f>F15/F16*D16</f>
        <v>47.411857707509881</v>
      </c>
      <c r="J15" s="13">
        <f>F15/F16*E16</f>
        <v>40.638735177865613</v>
      </c>
    </row>
    <row r="16" spans="1:10" ht="20" customHeight="1" x14ac:dyDescent="0.15">
      <c r="A16" s="9" t="s">
        <v>6</v>
      </c>
      <c r="B16" s="14">
        <f>SUM(B13:B15)</f>
        <v>434</v>
      </c>
      <c r="C16" s="12">
        <f>SUM(C13:C15)</f>
        <v>363</v>
      </c>
      <c r="D16" s="12">
        <f>SUM(D13:D15)</f>
        <v>252</v>
      </c>
      <c r="E16" s="12">
        <f>SUM(E13:E15)</f>
        <v>216</v>
      </c>
      <c r="F16" s="12">
        <f>SUM(B16:E16)</f>
        <v>1265</v>
      </c>
      <c r="G16" s="15"/>
      <c r="H16" s="15"/>
      <c r="I16" s="15"/>
      <c r="J16" s="15"/>
    </row>
    <row r="17" spans="1:10" ht="20" customHeight="1" x14ac:dyDescent="0.15">
      <c r="A17" s="16"/>
      <c r="B17" s="17"/>
      <c r="C17" s="15"/>
      <c r="D17" s="15"/>
      <c r="E17" s="15"/>
      <c r="F17" s="15"/>
      <c r="G17" s="15"/>
      <c r="H17" s="15"/>
      <c r="I17" s="15"/>
      <c r="J17" s="15"/>
    </row>
    <row r="18" spans="1:10" ht="20" customHeight="1" x14ac:dyDescent="0.15">
      <c r="A18" s="9" t="s">
        <v>21</v>
      </c>
      <c r="B18" s="20">
        <v>11.987622720897599</v>
      </c>
      <c r="C18" s="21">
        <v>2.2357228410587999</v>
      </c>
      <c r="D18" s="21">
        <v>1.3053916494133899</v>
      </c>
      <c r="E18" s="21">
        <v>1.01136272141707</v>
      </c>
      <c r="F18" s="31" t="s">
        <v>46</v>
      </c>
      <c r="G18" s="32"/>
      <c r="H18" s="32"/>
      <c r="I18" s="32"/>
      <c r="J18" s="33"/>
    </row>
    <row r="19" spans="1:10" ht="20" customHeight="1" x14ac:dyDescent="0.15">
      <c r="A19" s="16"/>
      <c r="B19" s="20">
        <v>3.94281953803526</v>
      </c>
      <c r="C19" s="21">
        <v>0.497860386646372</v>
      </c>
      <c r="D19" s="21">
        <v>2.87041253690251</v>
      </c>
      <c r="E19" s="21">
        <v>3.6075585329862498</v>
      </c>
      <c r="F19" s="22" t="s">
        <v>23</v>
      </c>
      <c r="G19" s="21"/>
      <c r="H19" s="21"/>
      <c r="I19" s="21"/>
      <c r="J19" s="23"/>
    </row>
    <row r="20" spans="1:10" ht="20" customHeight="1" x14ac:dyDescent="0.15">
      <c r="A20" s="16"/>
      <c r="B20" s="20">
        <v>10.9094596419468</v>
      </c>
      <c r="C20" s="21">
        <v>3.3848742263704099</v>
      </c>
      <c r="D20" s="21">
        <v>10.1267811768976</v>
      </c>
      <c r="E20" s="21">
        <v>13.1746488488896</v>
      </c>
      <c r="F20" s="21"/>
      <c r="G20" s="21"/>
      <c r="H20" s="21"/>
      <c r="I20" s="21"/>
      <c r="J20" s="23"/>
    </row>
    <row r="21" spans="1:10" ht="20" customHeight="1" x14ac:dyDescent="0.15">
      <c r="A21" s="16"/>
      <c r="B21" s="20"/>
      <c r="C21" s="23"/>
      <c r="D21" s="15"/>
      <c r="E21" s="15"/>
      <c r="F21" s="15"/>
      <c r="G21" s="15"/>
      <c r="H21" s="15"/>
      <c r="I21" s="23"/>
      <c r="J21" s="23"/>
    </row>
    <row r="22" spans="1:10" ht="20" customHeight="1" x14ac:dyDescent="0.15">
      <c r="A22" s="9" t="s">
        <v>7</v>
      </c>
      <c r="B22" s="14">
        <f>(COUNTA($A13:$A15)-1)*(COUNTA(B$12:E$12)-1)</f>
        <v>6</v>
      </c>
      <c r="C22" s="31" t="s">
        <v>24</v>
      </c>
      <c r="D22" s="32"/>
      <c r="E22" s="32"/>
      <c r="F22" s="32"/>
      <c r="G22" s="32"/>
      <c r="H22" s="32"/>
      <c r="I22" s="32"/>
      <c r="J22" s="33"/>
    </row>
    <row r="23" spans="1:10" ht="20" customHeight="1" x14ac:dyDescent="0.15">
      <c r="A23" s="9" t="s">
        <v>9</v>
      </c>
      <c r="B23" s="18">
        <f>SUM(B18:E20)</f>
        <v>65.054514821461666</v>
      </c>
      <c r="C23" s="31" t="s">
        <v>25</v>
      </c>
      <c r="D23" s="32"/>
      <c r="E23" s="32"/>
      <c r="F23" s="32"/>
      <c r="G23" s="32"/>
      <c r="H23" s="32"/>
      <c r="I23" s="32"/>
      <c r="J23" s="33"/>
    </row>
    <row r="24" spans="1:10" ht="20" customHeight="1" x14ac:dyDescent="0.15">
      <c r="A24" s="9" t="s">
        <v>11</v>
      </c>
      <c r="B24" s="19">
        <f>CHIDIST(B23,B22)</f>
        <v>4.2047854605195052E-12</v>
      </c>
      <c r="C24" s="31" t="s">
        <v>47</v>
      </c>
      <c r="D24" s="32"/>
      <c r="E24" s="32"/>
      <c r="F24" s="32"/>
      <c r="G24" s="32"/>
      <c r="H24" s="32"/>
      <c r="I24" s="32"/>
      <c r="J24" s="33"/>
    </row>
    <row r="26" spans="1:10" ht="27.75" customHeight="1" x14ac:dyDescent="0.15">
      <c r="A26" s="24" t="s">
        <v>48</v>
      </c>
      <c r="B26" s="24"/>
      <c r="C26" s="24"/>
      <c r="D26" s="24"/>
      <c r="E26" s="24"/>
      <c r="F26" s="24"/>
    </row>
    <row r="27" spans="1:10" ht="20.25" customHeight="1" x14ac:dyDescent="0.15">
      <c r="A27" s="2"/>
      <c r="B27" s="3" t="s">
        <v>37</v>
      </c>
      <c r="C27" s="3" t="s">
        <v>38</v>
      </c>
      <c r="D27" s="3" t="s">
        <v>3</v>
      </c>
      <c r="E27" s="3" t="str">
        <f>""&amp;B$27&amp;".expected"</f>
        <v>je(st).expected</v>
      </c>
      <c r="F27" s="3" t="str">
        <f>""&amp;C$27&amp;".expected"</f>
        <v>j.expected</v>
      </c>
    </row>
    <row r="28" spans="1:10" ht="20.25" customHeight="1" x14ac:dyDescent="0.15">
      <c r="A28" s="4" t="s">
        <v>28</v>
      </c>
      <c r="B28" s="5">
        <v>116</v>
      </c>
      <c r="C28" s="6">
        <v>99</v>
      </c>
      <c r="D28" s="7">
        <f>SUM(B28:C28)</f>
        <v>215</v>
      </c>
      <c r="E28" s="8">
        <f>D28/D31*B31</f>
        <v>125.49163179916317</v>
      </c>
      <c r="F28" s="8">
        <f>D28/D31*C31</f>
        <v>89.508368200836813</v>
      </c>
    </row>
    <row r="29" spans="1:10" ht="20" customHeight="1" x14ac:dyDescent="0.15">
      <c r="A29" s="9" t="s">
        <v>29</v>
      </c>
      <c r="B29" s="10">
        <v>45</v>
      </c>
      <c r="C29" s="11">
        <v>9</v>
      </c>
      <c r="D29" s="12">
        <f>SUM(B29:C29)</f>
        <v>54</v>
      </c>
      <c r="E29" s="13">
        <f>D29/D31*B31</f>
        <v>31.518828451882847</v>
      </c>
      <c r="F29" s="13">
        <f>D29/D31*C31</f>
        <v>22.481171548117157</v>
      </c>
    </row>
    <row r="30" spans="1:10" ht="20" customHeight="1" x14ac:dyDescent="0.15">
      <c r="A30" s="9" t="s">
        <v>30</v>
      </c>
      <c r="B30" s="10">
        <v>118</v>
      </c>
      <c r="C30" s="11">
        <v>91</v>
      </c>
      <c r="D30" s="12">
        <f>SUM(B30:C30)</f>
        <v>209</v>
      </c>
      <c r="E30" s="13">
        <f>D30/D31*B31</f>
        <v>121.98953974895397</v>
      </c>
      <c r="F30" s="13">
        <f>D30/D31*C31</f>
        <v>87.010460251046027</v>
      </c>
    </row>
    <row r="31" spans="1:10" ht="20" customHeight="1" x14ac:dyDescent="0.15">
      <c r="A31" s="9" t="s">
        <v>6</v>
      </c>
      <c r="B31" s="14">
        <f>SUM(B28:B30)</f>
        <v>279</v>
      </c>
      <c r="C31" s="12">
        <f>SUM(C28:C30)</f>
        <v>199</v>
      </c>
      <c r="D31" s="12">
        <f>SUM(B31:C31)</f>
        <v>478</v>
      </c>
      <c r="E31" s="15"/>
      <c r="F31" s="15"/>
    </row>
    <row r="32" spans="1:10" ht="20" customHeight="1" x14ac:dyDescent="0.15">
      <c r="A32" s="16"/>
      <c r="B32" s="17"/>
      <c r="C32" s="15"/>
      <c r="D32" s="15"/>
      <c r="E32" s="15"/>
      <c r="F32" s="15"/>
    </row>
    <row r="33" spans="1:6" ht="20" customHeight="1" x14ac:dyDescent="0.15">
      <c r="A33" s="9" t="s">
        <v>7</v>
      </c>
      <c r="B33" s="14">
        <f>(COUNTA($A28:$A30)-1)*(COUNTA(B$27:C$27)-1)</f>
        <v>2</v>
      </c>
      <c r="C33" s="25" t="s">
        <v>31</v>
      </c>
      <c r="D33" s="26"/>
      <c r="E33" s="26"/>
      <c r="F33" s="26"/>
    </row>
    <row r="34" spans="1:6" ht="20" customHeight="1" x14ac:dyDescent="0.15">
      <c r="A34" s="9" t="s">
        <v>9</v>
      </c>
      <c r="B34" s="18">
        <f>CHIINV(B35,B33)</f>
        <v>15.888141164830451</v>
      </c>
      <c r="C34" s="25" t="s">
        <v>49</v>
      </c>
      <c r="D34" s="26"/>
      <c r="E34" s="26"/>
      <c r="F34" s="26"/>
    </row>
    <row r="35" spans="1:6" ht="20" customHeight="1" x14ac:dyDescent="0.15">
      <c r="A35" s="9" t="s">
        <v>11</v>
      </c>
      <c r="B35" s="19">
        <f>CHITEST(B28:C30,E28:F30)</f>
        <v>3.5475945758684787E-4</v>
      </c>
      <c r="C35" s="25" t="s">
        <v>32</v>
      </c>
      <c r="D35" s="26"/>
      <c r="E35" s="26"/>
      <c r="F35" s="26"/>
    </row>
    <row r="37" spans="1:6" ht="27.75" customHeight="1" x14ac:dyDescent="0.15">
      <c r="A37" s="24" t="s">
        <v>50</v>
      </c>
      <c r="B37" s="24"/>
      <c r="C37" s="24"/>
      <c r="D37" s="24"/>
      <c r="E37" s="24"/>
      <c r="F37" s="24"/>
    </row>
    <row r="38" spans="1:6" ht="20.25" customHeight="1" x14ac:dyDescent="0.15">
      <c r="A38" s="2"/>
      <c r="B38" s="3" t="s">
        <v>37</v>
      </c>
      <c r="C38" s="3" t="s">
        <v>38</v>
      </c>
      <c r="D38" s="3" t="s">
        <v>3</v>
      </c>
      <c r="E38" s="3" t="str">
        <f>""&amp;B$38&amp;".expected"</f>
        <v>je(st).expected</v>
      </c>
      <c r="F38" s="3" t="str">
        <f>""&amp;C$38&amp;".expected"</f>
        <v>j.expected</v>
      </c>
    </row>
    <row r="39" spans="1:6" ht="20.25" customHeight="1" x14ac:dyDescent="0.15">
      <c r="A39" s="4" t="s">
        <v>28</v>
      </c>
      <c r="B39" s="5">
        <v>13</v>
      </c>
      <c r="C39" s="6">
        <v>3</v>
      </c>
      <c r="D39" s="7">
        <f>SUM(B39:C39)</f>
        <v>16</v>
      </c>
      <c r="E39" s="8">
        <f>D39/D42*B42</f>
        <v>13.252525252525254</v>
      </c>
      <c r="F39" s="8">
        <f>D39/D42*C42</f>
        <v>2.7474747474747478</v>
      </c>
    </row>
    <row r="40" spans="1:6" ht="20" customHeight="1" x14ac:dyDescent="0.15">
      <c r="A40" s="9" t="s">
        <v>29</v>
      </c>
      <c r="B40" s="10">
        <v>59</v>
      </c>
      <c r="C40" s="11">
        <v>10</v>
      </c>
      <c r="D40" s="12">
        <f>SUM(B40:C40)</f>
        <v>69</v>
      </c>
      <c r="E40" s="13">
        <f>D40/D42*B42</f>
        <v>57.151515151515156</v>
      </c>
      <c r="F40" s="13">
        <f>D40/D42*C42</f>
        <v>11.84848484848485</v>
      </c>
    </row>
    <row r="41" spans="1:6" ht="20" customHeight="1" x14ac:dyDescent="0.15">
      <c r="A41" s="9" t="s">
        <v>30</v>
      </c>
      <c r="B41" s="10">
        <v>10</v>
      </c>
      <c r="C41" s="11">
        <v>4</v>
      </c>
      <c r="D41" s="12">
        <f>SUM(B41:C41)</f>
        <v>14</v>
      </c>
      <c r="E41" s="13">
        <f>D41/D42*B42</f>
        <v>11.595959595959595</v>
      </c>
      <c r="F41" s="13">
        <f>D41/D42*C42</f>
        <v>2.404040404040404</v>
      </c>
    </row>
    <row r="42" spans="1:6" ht="20" customHeight="1" x14ac:dyDescent="0.15">
      <c r="A42" s="9" t="s">
        <v>6</v>
      </c>
      <c r="B42" s="14">
        <f>SUM(B39:B41)</f>
        <v>82</v>
      </c>
      <c r="C42" s="12">
        <f>SUM(C39:C41)</f>
        <v>17</v>
      </c>
      <c r="D42" s="12">
        <f>SUM(B42:C42)</f>
        <v>99</v>
      </c>
      <c r="E42" s="15"/>
      <c r="F42" s="15"/>
    </row>
    <row r="43" spans="1:6" ht="20" customHeight="1" x14ac:dyDescent="0.15">
      <c r="A43" s="16"/>
      <c r="B43" s="17"/>
      <c r="C43" s="15"/>
      <c r="D43" s="15"/>
      <c r="E43" s="15"/>
      <c r="F43" s="15"/>
    </row>
    <row r="44" spans="1:6" ht="20" customHeight="1" x14ac:dyDescent="0.15">
      <c r="A44" s="9" t="s">
        <v>21</v>
      </c>
      <c r="B44" s="20">
        <f t="shared" ref="B44:C46" si="0">(ABS(B39-E39)-0.5)^2/E39</f>
        <v>4.6212891106183094E-3</v>
      </c>
      <c r="C44" s="21">
        <f t="shared" si="0"/>
        <v>2.2290923945335772E-2</v>
      </c>
      <c r="D44" s="21"/>
      <c r="E44" s="21"/>
      <c r="F44" s="23"/>
    </row>
    <row r="45" spans="1:6" ht="20" customHeight="1" x14ac:dyDescent="0.15">
      <c r="A45" s="16"/>
      <c r="B45" s="20">
        <f t="shared" si="0"/>
        <v>3.1817378450464145E-2</v>
      </c>
      <c r="C45" s="21">
        <f t="shared" si="0"/>
        <v>0.15347206076106354</v>
      </c>
      <c r="D45" s="21"/>
      <c r="E45" s="21"/>
      <c r="F45" s="23"/>
    </row>
    <row r="46" spans="1:6" ht="20" customHeight="1" x14ac:dyDescent="0.15">
      <c r="A46" s="16"/>
      <c r="B46" s="20">
        <f t="shared" si="0"/>
        <v>0.103581547179108</v>
      </c>
      <c r="C46" s="21">
        <f t="shared" si="0"/>
        <v>0.49962863933452178</v>
      </c>
      <c r="D46" s="21"/>
      <c r="E46" s="21"/>
      <c r="F46" s="23"/>
    </row>
    <row r="47" spans="1:6" ht="20" customHeight="1" x14ac:dyDescent="0.15">
      <c r="A47" s="16"/>
      <c r="B47" s="20"/>
      <c r="C47" s="15"/>
      <c r="D47" s="15"/>
      <c r="E47" s="15"/>
      <c r="F47" s="23"/>
    </row>
    <row r="48" spans="1:6" ht="20" customHeight="1" x14ac:dyDescent="0.15">
      <c r="A48" s="9" t="s">
        <v>7</v>
      </c>
      <c r="B48" s="14">
        <f>(COUNTA($A39:$A41)-1)*(COUNTA(B$38:C$38)-1)</f>
        <v>2</v>
      </c>
      <c r="C48" s="25" t="s">
        <v>31</v>
      </c>
      <c r="D48" s="26"/>
      <c r="E48" s="26"/>
      <c r="F48" s="26"/>
    </row>
    <row r="49" spans="1:6" ht="20" customHeight="1" x14ac:dyDescent="0.15">
      <c r="A49" s="9" t="s">
        <v>9</v>
      </c>
      <c r="B49" s="19">
        <f>SUM(B44:C46)</f>
        <v>0.81541183878111156</v>
      </c>
      <c r="C49" s="25" t="s">
        <v>34</v>
      </c>
      <c r="D49" s="26"/>
      <c r="E49" s="26"/>
      <c r="F49" s="26"/>
    </row>
    <row r="50" spans="1:6" ht="30.25" customHeight="1" x14ac:dyDescent="0.15">
      <c r="A50" s="9" t="s">
        <v>11</v>
      </c>
      <c r="B50" s="19">
        <f>CHIDIST(B49,B48)</f>
        <v>0.66517446497399124</v>
      </c>
      <c r="C50" s="25" t="s">
        <v>51</v>
      </c>
      <c r="D50" s="26"/>
      <c r="E50" s="26"/>
      <c r="F50" s="26"/>
    </row>
  </sheetData>
  <mergeCells count="17">
    <mergeCell ref="C49:F49"/>
    <mergeCell ref="C50:F50"/>
    <mergeCell ref="C35:F35"/>
    <mergeCell ref="C34:F34"/>
    <mergeCell ref="C33:F33"/>
    <mergeCell ref="A37:F37"/>
    <mergeCell ref="C48:F48"/>
    <mergeCell ref="C22:J22"/>
    <mergeCell ref="C23:J23"/>
    <mergeCell ref="C24:J24"/>
    <mergeCell ref="F18:J18"/>
    <mergeCell ref="A26:F26"/>
    <mergeCell ref="A1:F1"/>
    <mergeCell ref="C9:F9"/>
    <mergeCell ref="C8:F8"/>
    <mergeCell ref="C7:F7"/>
    <mergeCell ref="A11:J11"/>
  </mergeCells>
  <conditionalFormatting sqref="B9">
    <cfRule type="cellIs" dxfId="7" priority="1" stopIfTrue="1" operator="greaterThan">
      <formula>0.05</formula>
    </cfRule>
    <cfRule type="cellIs" dxfId="6" priority="2" stopIfTrue="1" operator="lessThanOrEqual">
      <formula>0.05</formula>
    </cfRule>
  </conditionalFormatting>
  <conditionalFormatting sqref="B24:J24">
    <cfRule type="cellIs" dxfId="5" priority="3" stopIfTrue="1" operator="greaterThan">
      <formula>0.05</formula>
    </cfRule>
    <cfRule type="cellIs" dxfId="4" priority="3" stopIfTrue="1" operator="lessThanOrEqual">
      <formula>0.05</formula>
    </cfRule>
  </conditionalFormatting>
  <conditionalFormatting sqref="B35:F35">
    <cfRule type="cellIs" dxfId="3" priority="4" stopIfTrue="1" operator="greaterThan">
      <formula>0.05</formula>
    </cfRule>
    <cfRule type="cellIs" dxfId="2" priority="4" stopIfTrue="1" operator="lessThanOrEqual">
      <formula>0.05</formula>
    </cfRule>
  </conditionalFormatting>
  <conditionalFormatting sqref="B50:F50">
    <cfRule type="cellIs" dxfId="1" priority="5" stopIfTrue="1" operator="greaterThan">
      <formula>0.05</formula>
    </cfRule>
    <cfRule type="cellIs" dxfId="0" priority="5" stopIfTrue="1" operator="lessThanOrEqual">
      <formula>0.05</formula>
    </cfRule>
  </conditionalFormatting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2sg</vt:lpstr>
      <vt:lpstr>3sg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Březina</cp:lastModifiedBy>
  <dcterms:modified xsi:type="dcterms:W3CDTF">2023-01-26T10:15:45Z</dcterms:modified>
</cp:coreProperties>
</file>