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ij\Dropbox (MIT)\MIT\Research\ASML\Reticle levitation\6dof\Test Equipment\HV amplifier\"/>
    </mc:Choice>
  </mc:AlternateContent>
  <xr:revisionPtr revIDLastSave="0" documentId="13_ncr:1_{7C8BD3D1-32C5-4A55-BA95-A08A6935AF01}" xr6:coauthVersionLast="46" xr6:coauthVersionMax="46" xr10:uidLastSave="{00000000-0000-0000-0000-000000000000}"/>
  <bookViews>
    <workbookView xWindow="28680" yWindow="-120" windowWidth="29040" windowHeight="16440" xr2:uid="{BD086774-C895-5140-81F1-9F29F34C97EB}"/>
  </bookViews>
  <sheets>
    <sheet name="Lin Amplifer (±440V)" sheetId="1" r:id="rId1"/>
    <sheet name="Const. Volt (±440V)" sheetId="2" r:id="rId2"/>
    <sheet name="Cables" sheetId="4" r:id="rId3"/>
    <sheet name="Anti-alias filt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G11" i="4"/>
  <c r="F8" i="5"/>
  <c r="G8" i="5" s="1"/>
  <c r="F3" i="2"/>
  <c r="G3" i="2" s="1"/>
  <c r="F15" i="2"/>
  <c r="G15" i="2" s="1"/>
  <c r="F4" i="2"/>
  <c r="G4" i="2" s="1"/>
  <c r="F6" i="2"/>
  <c r="G6" i="2" s="1"/>
  <c r="F5" i="2"/>
  <c r="G5" i="2" s="1"/>
  <c r="F7" i="2"/>
  <c r="G7" i="2" s="1"/>
  <c r="F16" i="2"/>
  <c r="G16" i="2" s="1"/>
  <c r="F9" i="2"/>
  <c r="G9" i="2" s="1"/>
  <c r="F8" i="2"/>
  <c r="G8" i="2" s="1"/>
  <c r="F10" i="2"/>
  <c r="G10" i="2" s="1"/>
  <c r="F11" i="2"/>
  <c r="G11" i="2" s="1"/>
  <c r="F20" i="2"/>
  <c r="G20" i="2" s="1"/>
  <c r="F21" i="2"/>
  <c r="G21" i="2" s="1"/>
  <c r="F17" i="2"/>
  <c r="G17" i="2" s="1"/>
  <c r="F18" i="2"/>
  <c r="G18" i="2" s="1"/>
  <c r="F19" i="2"/>
  <c r="G19" i="2" s="1"/>
  <c r="F12" i="2"/>
  <c r="G12" i="2" s="1"/>
  <c r="F13" i="2"/>
  <c r="G13" i="2" s="1"/>
  <c r="F22" i="2"/>
  <c r="G22" i="2" s="1"/>
  <c r="F4" i="5"/>
  <c r="F5" i="5"/>
  <c r="G5" i="5" s="1"/>
  <c r="F6" i="5"/>
  <c r="G6" i="5" s="1"/>
  <c r="F7" i="5"/>
  <c r="G7" i="5" s="1"/>
  <c r="F9" i="5"/>
  <c r="G9" i="5" s="1"/>
  <c r="F10" i="5"/>
  <c r="G10" i="5" s="1"/>
  <c r="F11" i="5"/>
  <c r="F12" i="5"/>
  <c r="F13" i="5"/>
  <c r="G11" i="5"/>
  <c r="G4" i="5"/>
  <c r="F3" i="5"/>
  <c r="G3" i="5" s="1"/>
  <c r="G13" i="5"/>
  <c r="G12" i="5"/>
  <c r="G15" i="4"/>
  <c r="G14" i="4"/>
  <c r="G13" i="4"/>
  <c r="G12" i="4"/>
  <c r="G10" i="4"/>
  <c r="G9" i="4"/>
  <c r="G8" i="4"/>
  <c r="G6" i="4"/>
  <c r="G5" i="4"/>
  <c r="G7" i="4"/>
  <c r="G4" i="4"/>
  <c r="G3" i="4"/>
  <c r="G45" i="1"/>
  <c r="G44" i="1"/>
  <c r="F15" i="1"/>
  <c r="G15" i="1" s="1"/>
  <c r="F16" i="1"/>
  <c r="G16" i="1" s="1"/>
  <c r="F14" i="1"/>
  <c r="G14" i="1" s="1"/>
  <c r="F36" i="1"/>
  <c r="G36" i="1" s="1"/>
  <c r="F37" i="1"/>
  <c r="G37" i="1" s="1"/>
  <c r="F42" i="1"/>
  <c r="G42" i="1" s="1"/>
  <c r="F26" i="1"/>
  <c r="G26" i="1" s="1"/>
  <c r="F25" i="1"/>
  <c r="G25" i="1" s="1"/>
  <c r="F35" i="1"/>
  <c r="G35" i="1" s="1"/>
  <c r="F23" i="1"/>
  <c r="G23" i="1" s="1"/>
  <c r="F30" i="1"/>
  <c r="G30" i="1" s="1"/>
  <c r="F31" i="1"/>
  <c r="G31" i="1" s="1"/>
  <c r="F4" i="1"/>
  <c r="G4" i="1" s="1"/>
  <c r="F33" i="1"/>
  <c r="G33" i="1" s="1"/>
  <c r="F18" i="1"/>
  <c r="G18" i="1" s="1"/>
  <c r="F19" i="1"/>
  <c r="G19" i="1" s="1"/>
  <c r="F7" i="1"/>
  <c r="G7" i="1" s="1"/>
  <c r="F12" i="1"/>
  <c r="G12" i="1" s="1"/>
  <c r="F13" i="1"/>
  <c r="G13" i="1" s="1"/>
  <c r="F17" i="1"/>
  <c r="G17" i="1" s="1"/>
  <c r="F28" i="1"/>
  <c r="G28" i="1" s="1"/>
  <c r="F6" i="1"/>
  <c r="G6" i="1" s="1"/>
  <c r="F10" i="1"/>
  <c r="G10" i="1" s="1"/>
  <c r="F11" i="1"/>
  <c r="G11" i="1" s="1"/>
  <c r="F27" i="1"/>
  <c r="G27" i="1" s="1"/>
  <c r="F34" i="1"/>
  <c r="G34" i="1" s="1"/>
  <c r="F24" i="1"/>
  <c r="G24" i="1" s="1"/>
  <c r="F8" i="1"/>
  <c r="G8" i="1" s="1"/>
  <c r="F9" i="1"/>
  <c r="G9" i="1" s="1"/>
  <c r="F5" i="1"/>
  <c r="G5" i="1" s="1"/>
  <c r="F32" i="1"/>
  <c r="G32" i="1" s="1"/>
  <c r="F41" i="1"/>
  <c r="G41" i="1" s="1"/>
  <c r="F43" i="1"/>
  <c r="G43" i="1" s="1"/>
  <c r="F20" i="1"/>
  <c r="G20" i="1" s="1"/>
  <c r="F21" i="1"/>
  <c r="G21" i="1" s="1"/>
  <c r="F38" i="1"/>
  <c r="G38" i="1" s="1"/>
  <c r="F22" i="1"/>
  <c r="G22" i="1" s="1"/>
  <c r="F39" i="1"/>
  <c r="G39" i="1" s="1"/>
  <c r="F40" i="1"/>
  <c r="G40" i="1" s="1"/>
  <c r="F14" i="2"/>
  <c r="G14" i="2" s="1"/>
  <c r="G3" i="1"/>
  <c r="F1" i="2" l="1"/>
  <c r="D1" i="2" s="1"/>
  <c r="G1" i="5"/>
  <c r="D1" i="5" s="1"/>
  <c r="G1" i="4"/>
  <c r="D1" i="4" s="1"/>
  <c r="G1" i="1"/>
  <c r="D1" i="1" s="1"/>
</calcChain>
</file>

<file path=xl/sharedStrings.xml><?xml version="1.0" encoding="utf-8"?>
<sst xmlns="http://schemas.openxmlformats.org/spreadsheetml/2006/main" count="457" uniqueCount="238">
  <si>
    <t>Part Number</t>
  </si>
  <si>
    <t>Make</t>
  </si>
  <si>
    <t>Description</t>
  </si>
  <si>
    <t>Cost per unit</t>
  </si>
  <si>
    <t>Total cost</t>
  </si>
  <si>
    <t>PA 95</t>
  </si>
  <si>
    <t>Vendor</t>
  </si>
  <si>
    <t>Apex</t>
  </si>
  <si>
    <t>TTL Electronics</t>
  </si>
  <si>
    <t>HV Linear power amplifiers</t>
  </si>
  <si>
    <t>CUS600M-24/EF</t>
  </si>
  <si>
    <t>TDK-Lambda</t>
  </si>
  <si>
    <t>XP Power</t>
  </si>
  <si>
    <t>FS10CT-12</t>
  </si>
  <si>
    <t>110VAC to 24VDC convertor</t>
  </si>
  <si>
    <t>12V DC to +/- 500 V DC convertor</t>
  </si>
  <si>
    <t>(per ch.)</t>
  </si>
  <si>
    <t>(total)</t>
  </si>
  <si>
    <t>Analog Devices</t>
  </si>
  <si>
    <t>AD210BN</t>
  </si>
  <si>
    <t>UtSource</t>
  </si>
  <si>
    <t>Isolation amplifier to sense the current</t>
  </si>
  <si>
    <t>HS 27</t>
  </si>
  <si>
    <t>Heat-sink for linear power amplifiers</t>
  </si>
  <si>
    <t>RS-2415D</t>
  </si>
  <si>
    <t>Recom Power</t>
  </si>
  <si>
    <t>24 V to +/- 15 V DC-DC converter</t>
  </si>
  <si>
    <t>110VAC to 24VDC converter</t>
  </si>
  <si>
    <t>12V DC to +/- 500 V DC converter</t>
  </si>
  <si>
    <t>RS-2415S</t>
  </si>
  <si>
    <t>24 V to 15 V DC-DC converter</t>
  </si>
  <si>
    <t>D24V5F5</t>
  </si>
  <si>
    <t>5V, 500 mA step-down voltage regulator</t>
  </si>
  <si>
    <t>4-12V step-up/step-down voltage regulator</t>
  </si>
  <si>
    <t>S18V20ALV</t>
  </si>
  <si>
    <t>Sch. Name</t>
  </si>
  <si>
    <t>IC1</t>
  </si>
  <si>
    <t>H1</t>
  </si>
  <si>
    <t>-</t>
  </si>
  <si>
    <t>PS1</t>
  </si>
  <si>
    <t>IC3</t>
  </si>
  <si>
    <t>IC2</t>
  </si>
  <si>
    <t>PS2</t>
  </si>
  <si>
    <t>PS4</t>
  </si>
  <si>
    <t>PS5</t>
  </si>
  <si>
    <t>PS3</t>
  </si>
  <si>
    <t>#boards</t>
  </si>
  <si>
    <t># units per board</t>
  </si>
  <si>
    <t>total # of units</t>
  </si>
  <si>
    <t>S1</t>
  </si>
  <si>
    <t>CS12ANW03</t>
  </si>
  <si>
    <t>NKK Switches</t>
  </si>
  <si>
    <t>SPDT slider switch for on/off</t>
  </si>
  <si>
    <t>TW 13</t>
  </si>
  <si>
    <t>W1</t>
  </si>
  <si>
    <t>Thermal Washer, SIP, 10 per pkg (for PA95)</t>
  </si>
  <si>
    <t>R1</t>
  </si>
  <si>
    <t>Yageo</t>
  </si>
  <si>
    <t>R2 - R6</t>
  </si>
  <si>
    <t>RNF14BTE100K</t>
  </si>
  <si>
    <t>MFP-25BRD52-12K</t>
  </si>
  <si>
    <t>Stackpole Elec. Inc</t>
  </si>
  <si>
    <t>R7</t>
  </si>
  <si>
    <t>C1</t>
  </si>
  <si>
    <t>MFP-25BRD52-33R</t>
  </si>
  <si>
    <t>9004D7</t>
  </si>
  <si>
    <t>Capacitor ceramic, 4.7pF, 1kV, radial, thru hole</t>
  </si>
  <si>
    <t>Resistor 12Kohm, 1/4W, 0.1% axial, Thru hole</t>
  </si>
  <si>
    <t>Resistor 100Kohm, 1/4W, 0.1% axial, Thru hole</t>
  </si>
  <si>
    <t>Resistor 33ohm, 1/4W, 0.1% axial, Thru hole</t>
  </si>
  <si>
    <t>R8</t>
  </si>
  <si>
    <t>CMF60100R00BHEB70</t>
  </si>
  <si>
    <t>Vishay Dale</t>
  </si>
  <si>
    <t>Resistor 100ohm, 1W, 0.1% axial, Thru hole</t>
  </si>
  <si>
    <t>J1</t>
  </si>
  <si>
    <t>JP1</t>
  </si>
  <si>
    <t>C330C104KDR5TA</t>
  </si>
  <si>
    <t>C2 - C3</t>
  </si>
  <si>
    <t>Kemet</t>
  </si>
  <si>
    <t>Capacitor ceramic, 0.1uF, 1kV, X7R, radial, thru hole</t>
  </si>
  <si>
    <t>P6KE440A</t>
  </si>
  <si>
    <t>Littlefuse Inc</t>
  </si>
  <si>
    <t>Transient Voltage Supression (Zener) diode, protect PA-95 power supplies from transients</t>
  </si>
  <si>
    <t>D1 - D2</t>
  </si>
  <si>
    <t>1N4148TR</t>
  </si>
  <si>
    <t>Vishay</t>
  </si>
  <si>
    <t>Small Signal Fast Switching Diodes, 4 ns recovery</t>
  </si>
  <si>
    <t>D3 - D4</t>
  </si>
  <si>
    <t>LT6370AHS8E#PBF</t>
  </si>
  <si>
    <t>Instrumentation amplifier, used with G = -1</t>
  </si>
  <si>
    <t>TB007-508-02BE</t>
  </si>
  <si>
    <t>CUI Devices</t>
  </si>
  <si>
    <t>Digi-Key</t>
  </si>
  <si>
    <t>U2-U4</t>
  </si>
  <si>
    <t>2 Position Wire to Board Terminal Block Horizontal with Board 0.200" (5.08mm) Through Hole</t>
  </si>
  <si>
    <t>U1</t>
  </si>
  <si>
    <t>3 Position Wire to Board Terminal Block Horizontal with Board 0.200" (5.08mm) Through Hole</t>
  </si>
  <si>
    <t>R18</t>
  </si>
  <si>
    <t>1 kOhms ±5% 0.75W, 3/4W Chip Resistor 1206 (3216 Metric) Automotive AEC-Q200, Pulse Withstanding Thick Film</t>
  </si>
  <si>
    <t>C16</t>
  </si>
  <si>
    <t>440µF 50V Aluminum - Polymer Capacitors Radial, Can 28mOhm 2000 Hrs @ 125°C</t>
  </si>
  <si>
    <t>C6,C7,C10,C12,C15,C17,C19,C21,C25</t>
  </si>
  <si>
    <t>CL10B104KB8NNWC</t>
  </si>
  <si>
    <t>Samsung Electromechanics</t>
  </si>
  <si>
    <t>0.1µF ±10% 50V Ceramic Capacitor X7R 0603 (1608 Metric)</t>
  </si>
  <si>
    <t>C8,C9,C11,C13,C18,C20,C22,C26</t>
  </si>
  <si>
    <t>CL32B106KBJNNNE</t>
  </si>
  <si>
    <t>R14-R16</t>
  </si>
  <si>
    <t>10µF ±10% 50V Ceramic Capacitor X7R 1210 (3225 Metric)</t>
  </si>
  <si>
    <t>0 Ohms Jumper 0.25W, 1/4W Through Hole Resistor Axial  Metal Foil</t>
  </si>
  <si>
    <t>TE Connectivity Passive Product</t>
  </si>
  <si>
    <t>ZR0207C</t>
  </si>
  <si>
    <t>R9</t>
  </si>
  <si>
    <t>R10</t>
  </si>
  <si>
    <t>1 kOhms ±0.1% 1W Through Hole Resistor Axial Flame Retardant Coating, Moisture Resistant, Safety Metal Film</t>
  </si>
  <si>
    <t>CMF601K0000BHEB</t>
  </si>
  <si>
    <t>9 kOhms ±0.1% 0.5W, 1/2W Through Hole Resistor Axial Flame Retardant Coating, Moisture Resistant, Safety Metal Film</t>
  </si>
  <si>
    <t>CMF559K0000BHBF</t>
  </si>
  <si>
    <t>C23 - C24</t>
  </si>
  <si>
    <t>1000pF ±10% 1000V (1kV) Ceramic Capacitor B Radial, Disc</t>
  </si>
  <si>
    <t>CK45-B3AD102KYVNA</t>
  </si>
  <si>
    <t>TDK Corporation</t>
  </si>
  <si>
    <t>C4 - C5</t>
  </si>
  <si>
    <t>C4AQSBU4100A1WJ</t>
  </si>
  <si>
    <t>KEMET</t>
  </si>
  <si>
    <t>1µF Film Capacitor  1500V (1.5kV) Polypropylene (PP), Metallized Radial</t>
  </si>
  <si>
    <t>C14</t>
  </si>
  <si>
    <t>CL32B226KAJNNNE</t>
  </si>
  <si>
    <t>Samsung Electro-Mechanics</t>
  </si>
  <si>
    <t>22µF ±10% 25V Ceramic Capacitor X7R 1210 (3225 Metric)</t>
  </si>
  <si>
    <t>R7*</t>
  </si>
  <si>
    <t>MFP-25BRD52-75R</t>
  </si>
  <si>
    <t>75 Ohms ±0.1% 0.25W, 1/4W Through Hole Resistor Axial  Metal Film</t>
  </si>
  <si>
    <t>R13,R17</t>
  </si>
  <si>
    <t>ERA-3AEB104V</t>
  </si>
  <si>
    <t>Panasonic Electronic Components</t>
  </si>
  <si>
    <t>100 kOhms ±0.1% 0.1W, 1/10W Chip Resistor 0603 (1608 Metric) Automotive AEC-Q200 Thin Film</t>
  </si>
  <si>
    <t>R11, R12</t>
  </si>
  <si>
    <t>RMCF1206JT240R</t>
  </si>
  <si>
    <t>Stackpole Electronics Inc</t>
  </si>
  <si>
    <t>240 Ohms ±5% 0.25W, 1/4W Chip Resistor 1206 (3216 Metric) Automotive AEC-Q200 Thick Film</t>
  </si>
  <si>
    <t>D7</t>
  </si>
  <si>
    <t>SSL-LX5093SID</t>
  </si>
  <si>
    <t>Lumex Opto/Components Inc.</t>
  </si>
  <si>
    <t>Red  LED Indication - Discrete 2V Radial</t>
  </si>
  <si>
    <t>D8</t>
  </si>
  <si>
    <t>XLMYK65D</t>
  </si>
  <si>
    <t>SunLED</t>
  </si>
  <si>
    <t>Yellow 590nm LED Indication - Discrete 2V Radial</t>
  </si>
  <si>
    <t>D5 - D6</t>
  </si>
  <si>
    <t>NTE575</t>
  </si>
  <si>
    <t>NTE Electronics, Inc</t>
  </si>
  <si>
    <t>Diode Standard 1000V 1A Through Hole DO-41</t>
  </si>
  <si>
    <t>TBP01R1-508-02BE</t>
  </si>
  <si>
    <t>2 Position Terminal Block Header, Male Pins, Shrouded (4 Side) 0.200" (5.08mm) 90°, Right Angle  Through Hole</t>
  </si>
  <si>
    <t>TBP01P1-508-02BE</t>
  </si>
  <si>
    <t>2 Position Terminal Block Plug, Female Sockets 0.200" (5.08mm)  180° Free Hanging (In-Line)</t>
  </si>
  <si>
    <t>CF891-05-02</t>
  </si>
  <si>
    <t>Igus</t>
  </si>
  <si>
    <t>LAPP</t>
  </si>
  <si>
    <t>Electrode HV cable (ring electrodes) | 8 (4 Pair Twisted) Conductor Multi-Pair, Cat5e Cable Teal 24 AWG Foil, Braid, 1000 V</t>
  </si>
  <si>
    <t>Signal cable (HV reference, Current sense) | 2 (1 Pair Twisted) Conductor Multi-Conductor Cable Black 20 AWG Braid, 600 V</t>
  </si>
  <si>
    <t>Electrode HV cable (ring electrodes) | 4 (2 Pair Twisted) Conductor Multi-Pair, Cat5e Cable Teal 24 AWG Foil, Braid 1000 V</t>
  </si>
  <si>
    <t>BS</t>
  </si>
  <si>
    <t>BP</t>
  </si>
  <si>
    <t>1709 SL005</t>
  </si>
  <si>
    <t>Alpha Wire</t>
  </si>
  <si>
    <t>Electrode HV cable (main electrodes) |2 Conductor Microphone Cable Slate 24 AWG Spiral 100.0' (30.5m), 1000 V</t>
  </si>
  <si>
    <t>24V Power cable (to each board) | 2 (1 Pair Twisted) Conductor Multi-Conductor Cable Black 20 AWG Braid , 600 V</t>
  </si>
  <si>
    <t>BTB</t>
  </si>
  <si>
    <t>25-B500-08</t>
  </si>
  <si>
    <t>BTBS</t>
  </si>
  <si>
    <t>Molex</t>
  </si>
  <si>
    <t>ETS</t>
  </si>
  <si>
    <t>HE4HNWPR/12</t>
  </si>
  <si>
    <t>Altech Corporation</t>
  </si>
  <si>
    <t>for electrodes | 12 Circuit 0.394" (10.00mm) Eurostyle Terminal Strip Connector, Screws</t>
  </si>
  <si>
    <t>BS*</t>
  </si>
  <si>
    <t>44A1121-24-0/9-9-MX</t>
  </si>
  <si>
    <t>TE Connectivity</t>
  </si>
  <si>
    <t>Signal cable (HV reference, Current sense) | 2 Conductor Multi-Conductor Cable White 24 AWG Braid, 600 V</t>
  </si>
  <si>
    <t>TB007-508-03BE</t>
  </si>
  <si>
    <t>BE-M</t>
  </si>
  <si>
    <t>BE-R</t>
  </si>
  <si>
    <t>BE-R*</t>
  </si>
  <si>
    <t>RPC1206JT1K00-UP</t>
  </si>
  <si>
    <t>R</t>
  </si>
  <si>
    <t>C</t>
  </si>
  <si>
    <t>CL10C151JB8NFNC</t>
  </si>
  <si>
    <t>150pF ±5% 50V Ceramic Capacitor C0G, NP0 0603 (1608 Metric)</t>
  </si>
  <si>
    <t>A759MX447M1HAAE028</t>
  </si>
  <si>
    <t>R*</t>
  </si>
  <si>
    <t>CMF55100K00BHEB</t>
  </si>
  <si>
    <t>100 kOhms ±0.1% 0.5W, 1/2W Through Hole Resistor Axial Flame Retardant Coating, Moisture Resistant, Safety Metal Film</t>
  </si>
  <si>
    <t>C*</t>
  </si>
  <si>
    <t>FG18C0G1H151JNT00</t>
  </si>
  <si>
    <t>150pF ±5% 50V Ceramic Capacitor C0G, NP0 Radial</t>
  </si>
  <si>
    <t>C8</t>
  </si>
  <si>
    <t>R2,R3</t>
  </si>
  <si>
    <t>C3,C5,C6,C9</t>
  </si>
  <si>
    <t>C2,C4,C7</t>
  </si>
  <si>
    <t>D1</t>
  </si>
  <si>
    <t>D2</t>
  </si>
  <si>
    <t>JG1</t>
  </si>
  <si>
    <t>U2</t>
  </si>
  <si>
    <t>SBBTH1506-1</t>
  </si>
  <si>
    <t>BRD</t>
  </si>
  <si>
    <t>Chip Quik Inc.</t>
  </si>
  <si>
    <t xml:space="preserve">Breadboard, General Purpose Plated Through Hole (PTH) Pad Per Hole (Round) </t>
  </si>
  <si>
    <t>JPC1</t>
  </si>
  <si>
    <t>SPC02SYAN</t>
  </si>
  <si>
    <t>Sullins Connector Solutions</t>
  </si>
  <si>
    <t>2 (1 x 2) Position Shunt Connector Black Closed Top 0.100" (2.54mm) Gold</t>
  </si>
  <si>
    <t>TB007-508-10BE</t>
  </si>
  <si>
    <t>10 Position Wire to Board Terminal Block Horizontal with Board 0.200" (5.08mm) Through Hole</t>
  </si>
  <si>
    <t>PREC002SAAN-RC</t>
  </si>
  <si>
    <t>Connector Header Through Hole 2 position 0.100" (2.54mm)</t>
  </si>
  <si>
    <t>Pololu</t>
  </si>
  <si>
    <t>RACK</t>
  </si>
  <si>
    <t>RA-24CP</t>
  </si>
  <si>
    <t>Fancort Industries</t>
  </si>
  <si>
    <t>Fancort Industries, Inc.</t>
  </si>
  <si>
    <t>Rack to hold PCBs | 20 Slots with easy-to-load angle (.125” W x .325” D on a 1” pitch), Measures 8.375” x 23”</t>
  </si>
  <si>
    <t>RACK*</t>
  </si>
  <si>
    <t>‎C3RWT836‎</t>
  </si>
  <si>
    <t>Hammond Manufacturing</t>
  </si>
  <si>
    <t>Box Metal, Steel Gray Cover Included 36.000" L x 8.000" W (914.40mm x 203.20mm) X 8.000" (203.20mm)</t>
  </si>
  <si>
    <t>PRPC002SAAN-RC</t>
  </si>
  <si>
    <t>PPPC021LFBN-RC</t>
  </si>
  <si>
    <t>HDR-F</t>
  </si>
  <si>
    <t>HDR-M</t>
  </si>
  <si>
    <t>2 Position Header Connector 0.100" (2.54mm) Through Hole Gold</t>
  </si>
  <si>
    <t>to short all pins of one side | 8 Position Barrier Block Jumper Around Barrier, Flanged Spade</t>
  </si>
  <si>
    <t>for 24 V supply (2 wires/board), for eddy sensor power supply |8 Circuit 0.374" (9.50mm) Barrier Block Connector, Screws with Captive Plate</t>
  </si>
  <si>
    <t>BTB*</t>
  </si>
  <si>
    <t>R19-R22</t>
  </si>
  <si>
    <t>NTC Thermistor 2k 0603 (1608 Metric)</t>
  </si>
  <si>
    <t>ERT-J1VT202J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</si>
</sst>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0_);_(&quot;$&quot;* \(#,##0.00\);_(&quot;$&quot;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2" fontId="0" fillId="0" borderId="0" xfId="1" applyNumberFormat="1" applyFont="1"/>
    <xf numFmtId="0" fontId="3" fillId="0" borderId="0" xfId="0" applyFont="1" applyAlignment="1">
      <alignment wrapText="1"/>
    </xf>
    <xf numFmtId="0" fontId="4" fillId="0" borderId="0" xfId="4"/>
    <xf numFmtId="42" fontId="3" fillId="0" borderId="2" xfId="3" applyNumberFormat="1"/>
    <xf numFmtId="0" fontId="3" fillId="0" borderId="0" xfId="0" applyFont="1"/>
    <xf numFmtId="0" fontId="2" fillId="2" borderId="1" xfId="2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1" applyNumberFormat="1" applyFont="1" applyAlignment="1">
      <alignment horizontal="center"/>
    </xf>
    <xf numFmtId="0" fontId="0" fillId="0" borderId="0" xfId="0" applyAlignment="1"/>
    <xf numFmtId="1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left"/>
    </xf>
    <xf numFmtId="42" fontId="0" fillId="0" borderId="2" xfId="3" applyNumberFormat="1" applyFont="1"/>
    <xf numFmtId="1" fontId="0" fillId="0" borderId="0" xfId="1" applyNumberFormat="1" applyFont="1" applyAlignment="1">
      <alignment horizontal="center" vertical="center"/>
    </xf>
    <xf numFmtId="42" fontId="0" fillId="0" borderId="0" xfId="1" applyNumberFormat="1" applyFont="1" applyAlignment="1">
      <alignment horizontal="center" vertical="center"/>
    </xf>
    <xf numFmtId="164" fontId="3" fillId="0" borderId="2" xfId="3" applyNumberFormat="1"/>
    <xf numFmtId="0" fontId="0" fillId="0" borderId="0" xfId="0" applyAlignment="1">
      <alignment horizontal="left" vertical="top"/>
    </xf>
  </cellXfs>
  <cellStyles count="5">
    <cellStyle name="Currency" xfId="1" builtinId="4"/>
    <cellStyle name="Hyperlink" xfId="4" builtinId="8"/>
    <cellStyle name="Input" xfId="2" builtinId="20"/>
    <cellStyle name="Normal" xfId="0" builtinId="0"/>
    <cellStyle name="Total" xfId="3" builtinId="2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$&quot;* #,##0_);_(&quot;$&quot;* \(#,##0\);_(&quot;$&quot;* &quot;-&quot;_);_(@_)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.00_);_(&quot;$&quot;* \(#,##0.00\);_(&quot;$&quot;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$&quot;* #,##0_);_(&quot;$&quot;* \(#,##0\);_(&quot;$&quot;* &quot;-&quot;_);_(@_)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.00_);_(&quot;$&quot;* \(#,##0.00\);_(&quot;$&quot;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$&quot;* #,##0_);_(&quot;$&quot;* \(#,##0\);_(&quot;$&quot;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$&quot;* #,##0_);_(&quot;$&quot;* \(#,##0\);_(&quot;$&quot;* &quot;-&quot;_);_(@_)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.00_);_(&quot;$&quot;* \(#,##0.00\);_(&quot;$&quot;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0</xdr:rowOff>
    </xdr:from>
    <xdr:to>
      <xdr:col>18</xdr:col>
      <xdr:colOff>304800</xdr:colOff>
      <xdr:row>41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CFB7A7-B73D-BB40-A246-C9DB83D95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1" b="521"/>
        <a:stretch/>
      </xdr:blipFill>
      <xdr:spPr>
        <a:xfrm>
          <a:off x="9258300" y="0"/>
          <a:ext cx="7772400" cy="8664575"/>
        </a:xfrm>
        <a:prstGeom prst="rect">
          <a:avLst/>
        </a:prstGeom>
      </xdr:spPr>
    </xdr:pic>
    <xdr:clientData/>
  </xdr:twoCellAnchor>
  <xdr:twoCellAnchor editAs="oneCell">
    <xdr:from>
      <xdr:col>18</xdr:col>
      <xdr:colOff>355802</xdr:colOff>
      <xdr:row>0</xdr:row>
      <xdr:rowOff>152401</xdr:rowOff>
    </xdr:from>
    <xdr:to>
      <xdr:col>37</xdr:col>
      <xdr:colOff>267</xdr:colOff>
      <xdr:row>38</xdr:row>
      <xdr:rowOff>82055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1E124A-7CFF-8143-A4A3-492E7811E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081702" y="152401"/>
          <a:ext cx="15570265" cy="7892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28574</xdr:colOff>
      <xdr:row>1</xdr:row>
      <xdr:rowOff>238124</xdr:rowOff>
    </xdr:from>
    <xdr:to>
      <xdr:col>20</xdr:col>
      <xdr:colOff>76199</xdr:colOff>
      <xdr:row>26</xdr:row>
      <xdr:rowOff>76191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3BF044-ED85-4F04-B107-485AE52EC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4" y="454024"/>
          <a:ext cx="9267825" cy="5311767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27</xdr:row>
      <xdr:rowOff>31750</xdr:rowOff>
    </xdr:from>
    <xdr:to>
      <xdr:col>20</xdr:col>
      <xdr:colOff>63500</xdr:colOff>
      <xdr:row>46</xdr:row>
      <xdr:rowOff>31197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B82E24-233F-4267-B730-244EAA9FF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5924550"/>
          <a:ext cx="9188450" cy="38602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7FE6A-453A-4EEC-94E4-7D0493E5E138}" name="Table1" displayName="Table1" ref="A2:I45" headerRowDxfId="31">
  <autoFilter ref="A2:I45" xr:uid="{9E424C7B-06E2-6040-B2B5-643015D32898}"/>
  <sortState xmlns:xlrd2="http://schemas.microsoft.com/office/spreadsheetml/2017/richdata2" ref="A3:I45">
    <sortCondition ref="H2:H45"/>
  </sortState>
  <tableColumns count="9">
    <tableColumn id="2" xr3:uid="{58E4555D-4FF1-4B1C-9542-BE4ABD374F4D}" name="Sch. Name" totalsRowLabel="Total"/>
    <tableColumn id="3" xr3:uid="{576DEB95-24E1-490E-A31B-0CA3E7D8DB02}" name="Part Number"/>
    <tableColumn id="4" xr3:uid="{81AD24A5-5757-4FDA-A112-19C8B9CC4D6C}" name="Make"/>
    <tableColumn id="5" xr3:uid="{FCECE222-51AF-4951-A1AC-F4413BAACD2D}" name="Cost per unit" dataDxfId="30" totalsRowDxfId="29" dataCellStyle="Currency"/>
    <tableColumn id="11" xr3:uid="{6E360701-CB4D-4B7B-9F54-E98779F52472}" name="# units per board" dataDxfId="28" totalsRowDxfId="27" dataCellStyle="Currency"/>
    <tableColumn id="6" xr3:uid="{599E377A-E4FC-4E61-9F84-C1D3378620FA}" name="total # of units" dataDxfId="26" totalsRowDxfId="25" dataCellStyle="Currency"/>
    <tableColumn id="7" xr3:uid="{59E40214-C994-40C9-B62A-70366EC837C1}" name="Total cost" dataDxfId="24" totalsRowDxfId="23" dataCellStyle="Currency">
      <calculatedColumnFormula>F3*D3</calculatedColumnFormula>
    </tableColumn>
    <tableColumn id="8" xr3:uid="{8A50960B-6AA1-4088-AF0F-D384679C137B}" name="Vendor"/>
    <tableColumn id="9" xr3:uid="{E3AF6DF7-8098-487B-83F5-F85ACD23CD3C}" name="Description" totalsRowFunction="count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9D4147-D733-4374-9311-8A3FD590A6A4}" name="Table4" displayName="Table4" ref="A2:I22" totalsRowShown="0" headerRowDxfId="22">
  <autoFilter ref="A2:I22" xr:uid="{2CFC94C7-FDBF-400F-99C8-0A0B47869413}"/>
  <sortState xmlns:xlrd2="http://schemas.microsoft.com/office/spreadsheetml/2017/richdata2" ref="A3:I22">
    <sortCondition ref="H2:H22"/>
  </sortState>
  <tableColumns count="9">
    <tableColumn id="1" xr3:uid="{14ABA2D7-5139-418D-AE7B-8E732361B2B9}" name="Sch. Name"/>
    <tableColumn id="2" xr3:uid="{5434B8EF-6DBF-40CC-B037-05484205612D}" name="Part Number"/>
    <tableColumn id="3" xr3:uid="{BD028319-1875-4B66-928C-783313F4F62C}" name="Make"/>
    <tableColumn id="4" xr3:uid="{4F48ED6D-A3B9-49A2-BDD4-957271E18644}" name="Cost per unit" dataDxfId="21" dataCellStyle="Currency"/>
    <tableColumn id="5" xr3:uid="{E89295D9-025B-4766-A9B3-AA60EC329A25}" name="# units per board" dataDxfId="20" dataCellStyle="Currency"/>
    <tableColumn id="6" xr3:uid="{C0E20473-B9C0-4D98-9D0D-090D9546EDD5}" name="total # of units" dataDxfId="19" dataCellStyle="Currency">
      <calculatedColumnFormula>Table4[[#This Row],['# units per board]]*B$1</calculatedColumnFormula>
    </tableColumn>
    <tableColumn id="7" xr3:uid="{1081B071-D16A-4FF2-A1C7-252D3B5AA479}" name="Total cost" dataDxfId="18" dataCellStyle="Currency">
      <calculatedColumnFormula>Table4[[#This Row],[total '# of units]]*Table4[[#This Row],[Cost per unit]]</calculatedColumnFormula>
    </tableColumn>
    <tableColumn id="8" xr3:uid="{FAF9547D-6040-4603-AF1C-8B036FB1656A}" name="Vendor"/>
    <tableColumn id="9" xr3:uid="{4446F5A8-8B12-46D4-9D22-3F851B1CBA2A}" name="Description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0CC83C-B624-4F3D-A85E-3675ED81DEE1}" name="Table13" displayName="Table13" ref="A2:I15" headerRowDxfId="17">
  <autoFilter ref="A2:I15" xr:uid="{9E424C7B-06E2-6040-B2B5-643015D32898}"/>
  <sortState xmlns:xlrd2="http://schemas.microsoft.com/office/spreadsheetml/2017/richdata2" ref="A3:I15">
    <sortCondition ref="A2:A15"/>
  </sortState>
  <tableColumns count="9">
    <tableColumn id="2" xr3:uid="{EB1E4DD0-B3B0-487B-A036-8CCD9B127990}" name="Sch. Name" totalsRowLabel="Total"/>
    <tableColumn id="3" xr3:uid="{BD8465FD-8ED8-4854-90DC-A0F5BCB585A6}" name="Part Number"/>
    <tableColumn id="4" xr3:uid="{03161ED2-C702-4B1D-B8ED-9F4582071844}" name="Make"/>
    <tableColumn id="5" xr3:uid="{0445663E-D22D-4B0B-B7A6-692C9F1BF9EE}" name="Cost per unit" dataDxfId="16" totalsRowDxfId="15" dataCellStyle="Currency"/>
    <tableColumn id="11" xr3:uid="{A18D0F58-5A7D-4628-B382-3FFCC55A3532}" name="# units per board" dataDxfId="14" totalsRowDxfId="13" dataCellStyle="Currency"/>
    <tableColumn id="6" xr3:uid="{F0B6F398-CE02-40E4-B39A-3BCE8D8A6E67}" name="total # of units" dataDxfId="12" totalsRowDxfId="11" dataCellStyle="Currency"/>
    <tableColumn id="7" xr3:uid="{70A962A6-E72C-44B2-9C2C-85EF655296A0}" name="Total cost" dataDxfId="10" totalsRowDxfId="9" dataCellStyle="Currency">
      <calculatedColumnFormula>F3*D3</calculatedColumnFormula>
    </tableColumn>
    <tableColumn id="8" xr3:uid="{93E46D8E-5203-4673-931D-50331AAB4B14}" name="Vendor"/>
    <tableColumn id="9" xr3:uid="{A915F98C-9AAD-4535-B50B-16FE1941003F}" name="Description" totalsRowFunction="count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931DE7-796B-C54E-B647-126527D23C93}" name="Table134" displayName="Table134" ref="A2:I13" headerRowDxfId="8">
  <autoFilter ref="A2:I13" xr:uid="{9E424C7B-06E2-6040-B2B5-643015D32898}"/>
  <sortState xmlns:xlrd2="http://schemas.microsoft.com/office/spreadsheetml/2017/richdata2" ref="A3:I13">
    <sortCondition ref="A2:A13"/>
  </sortState>
  <tableColumns count="9">
    <tableColumn id="2" xr3:uid="{90525D5F-1A44-EF43-86B7-12AD0A4E7C6A}" name="Sch. Name" totalsRowLabel="Total"/>
    <tableColumn id="3" xr3:uid="{38AEA455-CF76-B74F-A332-F8265D7B8124}" name="Part Number"/>
    <tableColumn id="4" xr3:uid="{B9AC96C0-5E40-D240-8346-7B9E0B861BAB}" name="Make"/>
    <tableColumn id="5" xr3:uid="{2DA649C6-36CF-234D-8B3E-53F54B4F11D7}" name="Cost per unit" dataDxfId="7" totalsRowDxfId="6" dataCellStyle="Currency"/>
    <tableColumn id="11" xr3:uid="{DFEBF148-5C5A-5441-AF54-E9C2D4461F5D}" name="# units per board" dataDxfId="5" totalsRowDxfId="4" dataCellStyle="Currency"/>
    <tableColumn id="6" xr3:uid="{894EEEE0-DE81-2645-8118-00FAEFFDADB8}" name="total # of units" dataDxfId="3" totalsRowDxfId="2" dataCellStyle="Currency">
      <calculatedColumnFormula>Table134[[#This Row],['# units per board]]*$B$1</calculatedColumnFormula>
    </tableColumn>
    <tableColumn id="7" xr3:uid="{FA98A7F7-F10E-4A42-9418-32674E416855}" name="Total cost" dataDxfId="1" totalsRowDxfId="0" dataCellStyle="Currency">
      <calculatedColumnFormula>F3*D3</calculatedColumnFormula>
    </tableColumn>
    <tableColumn id="8" xr3:uid="{AB844FE6-1B6F-444B-B117-D70DC9AD8295}" name="Vendor"/>
    <tableColumn id="9" xr3:uid="{732AAC00-13E4-D44D-8EA4-F23E797E1B39}" name="Description" totalsRowFunction="cou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stackpole-electronics-inc/RNF14BTE100K/RNF14BTE100KCT-ND/2022685" TargetMode="External"/><Relationship Id="rId18" Type="http://schemas.openxmlformats.org/officeDocument/2006/relationships/hyperlink" Target="https://www.digikey.com/en/products/detail/cui-devices/TBP01P1-508-02BE/10238367" TargetMode="External"/><Relationship Id="rId26" Type="http://schemas.openxmlformats.org/officeDocument/2006/relationships/hyperlink" Target="https://www.digikey.com/en/products/detail/kemet/A759MX447M1HAAE028/6196518" TargetMode="External"/><Relationship Id="rId39" Type="http://schemas.openxmlformats.org/officeDocument/2006/relationships/hyperlink" Target="https://www.digikey.com/en/products/detail/sunled/XLMYK65D/13559343" TargetMode="External"/><Relationship Id="rId21" Type="http://schemas.openxmlformats.org/officeDocument/2006/relationships/hyperlink" Target="https://www.digikey.com/product-detail/en/vishay-general-semiconductor-diodes-division/1N4148TR/1N4148VSCT-ND/3104297" TargetMode="External"/><Relationship Id="rId34" Type="http://schemas.openxmlformats.org/officeDocument/2006/relationships/hyperlink" Target="https://www.digikey.com/en/products/detail/samsung-electro-mechanics/CL32B226KAJNNNE/3891478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recom-power/RS-2415D/945-1316-ND/2256496" TargetMode="External"/><Relationship Id="rId2" Type="http://schemas.openxmlformats.org/officeDocument/2006/relationships/hyperlink" Target="https://www.digikey.com/product-detail/en/FS10CT-12/1470-3291-ND/5873591/?itemSeq=351345335" TargetMode="External"/><Relationship Id="rId16" Type="http://schemas.openxmlformats.org/officeDocument/2006/relationships/hyperlink" Target="https://www.digikey.com/product-detail/en/vishay-dale/CMF60100R00BHEB70/541-CMF60100R00BHEB70CT-ND/11561982" TargetMode="External"/><Relationship Id="rId20" Type="http://schemas.openxmlformats.org/officeDocument/2006/relationships/hyperlink" Target="https://www.digikey.com/product-detail/en/littelfuse-inc/P6KE440A/P6KE440ALFCT-ND/1530656" TargetMode="External"/><Relationship Id="rId29" Type="http://schemas.openxmlformats.org/officeDocument/2006/relationships/hyperlink" Target="https://www.digikey.com/en/products/detail/te-connectivity-passive-product/ZR0207C/3477589" TargetMode="External"/><Relationship Id="rId41" Type="http://schemas.openxmlformats.org/officeDocument/2006/relationships/hyperlink" Target="https://www.digikey.com/en/products/detail/panasonic-electronic-components/ERT-J1VT202J/269345" TargetMode="External"/><Relationship Id="rId1" Type="http://schemas.openxmlformats.org/officeDocument/2006/relationships/hyperlink" Target="https://www.digikey.com/product-detail/en/CUS600M-24%2fEF/285-CUS600M-24%2fEF-ND/12749522/?itemSeq=351333277" TargetMode="External"/><Relationship Id="rId6" Type="http://schemas.openxmlformats.org/officeDocument/2006/relationships/hyperlink" Target="https://www.digikey.com/product-detail/en/recom-power/RS-2415S/945-1317-ND/2256497" TargetMode="External"/><Relationship Id="rId11" Type="http://schemas.openxmlformats.org/officeDocument/2006/relationships/hyperlink" Target="https://ttlelectronics.net/shop/ols/products/tw13" TargetMode="External"/><Relationship Id="rId24" Type="http://schemas.openxmlformats.org/officeDocument/2006/relationships/hyperlink" Target="https://www.digikey.com/en/products/detail/cui-devices/TB007-508-03BE/10064128" TargetMode="External"/><Relationship Id="rId32" Type="http://schemas.openxmlformats.org/officeDocument/2006/relationships/hyperlink" Target="https://www.digikey.com/en/products/detail/tdk-corporation/CK45-B3AD102KYVNA/8119816" TargetMode="External"/><Relationship Id="rId37" Type="http://schemas.openxmlformats.org/officeDocument/2006/relationships/hyperlink" Target="https://www.digikey.com/en/products/detail/stackpole-electronics-inc/RMCF1206JT240R/1942774" TargetMode="External"/><Relationship Id="rId40" Type="http://schemas.openxmlformats.org/officeDocument/2006/relationships/hyperlink" Target="https://www.digikey.com/en/products/detail/nte-electronics-inc/NTE575/11647476" TargetMode="External"/><Relationship Id="rId5" Type="http://schemas.openxmlformats.org/officeDocument/2006/relationships/hyperlink" Target="https://ttlelectronics.net/shop/ols/products/hs27/v/HS27-1-9" TargetMode="External"/><Relationship Id="rId15" Type="http://schemas.openxmlformats.org/officeDocument/2006/relationships/hyperlink" Target="https://www.digikey.com/product-detail/en/nte-electronics-inc/9004D7/2368-9004D7-ND/11648790" TargetMode="External"/><Relationship Id="rId23" Type="http://schemas.openxmlformats.org/officeDocument/2006/relationships/hyperlink" Target="https://www.digikey.com/product-detail/en/cui-devices/TB007-508-02BE/102-6203-ND/10064127" TargetMode="External"/><Relationship Id="rId28" Type="http://schemas.openxmlformats.org/officeDocument/2006/relationships/hyperlink" Target="https://www.digikey.com/en/products/detail/samsung-electro-mechanics/CL32B106KBJNNNE/3891473" TargetMode="External"/><Relationship Id="rId36" Type="http://schemas.openxmlformats.org/officeDocument/2006/relationships/hyperlink" Target="https://www.digikey.com/en/products/detail/panasonic-electronic-components/ERA-3AEB104V/1466100" TargetMode="External"/><Relationship Id="rId10" Type="http://schemas.openxmlformats.org/officeDocument/2006/relationships/hyperlink" Target="https://www.digikey.com/product-detail/en/nkk-switches/CS12ANW03/360-2131-ND/1014827" TargetMode="External"/><Relationship Id="rId19" Type="http://schemas.openxmlformats.org/officeDocument/2006/relationships/hyperlink" Target="https://www.digikey.com/product-detail/en/kemet/C330C104KDR5TA/399-11994-ND/5267747" TargetMode="External"/><Relationship Id="rId31" Type="http://schemas.openxmlformats.org/officeDocument/2006/relationships/hyperlink" Target="https://www.digikey.com/en/products/detail/vishay-dale/CMF559K0000BHBF/3634478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ttlelectronics.net/shop/ols/products/pa95" TargetMode="External"/><Relationship Id="rId9" Type="http://schemas.openxmlformats.org/officeDocument/2006/relationships/hyperlink" Target="https://www.pololu.com/product/2572" TargetMode="External"/><Relationship Id="rId14" Type="http://schemas.openxmlformats.org/officeDocument/2006/relationships/hyperlink" Target="https://www.digikey.com/product-detail/en/yageo/MFP-25BRD52-33R/33ADCT-ND/2059133" TargetMode="External"/><Relationship Id="rId22" Type="http://schemas.openxmlformats.org/officeDocument/2006/relationships/hyperlink" Target="https://www.digikey.com/product-detail/en/analog-devices-inc/LT6370AHS8E-PBF/161-LT6370AHS8E-PBF-ND/10816302" TargetMode="External"/><Relationship Id="rId27" Type="http://schemas.openxmlformats.org/officeDocument/2006/relationships/hyperlink" Target="https://www.digikey.com/en/products/detail/samsung-electro-mechanics/CL10B104KB8NNWC/3890021" TargetMode="External"/><Relationship Id="rId30" Type="http://schemas.openxmlformats.org/officeDocument/2006/relationships/hyperlink" Target="https://www.digikey.com/en/products/detail/vishay-dale/CMF601K0000BHEB/11561885" TargetMode="External"/><Relationship Id="rId35" Type="http://schemas.openxmlformats.org/officeDocument/2006/relationships/hyperlink" Target="https://www.digikey.com/en/products/detail/yageo/MFP-25BRD52-75R/2059147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https://www.pololu.com/product/2843" TargetMode="External"/><Relationship Id="rId3" Type="http://schemas.openxmlformats.org/officeDocument/2006/relationships/hyperlink" Target="https://www.utsource.net/itm/p/1701914.html" TargetMode="External"/><Relationship Id="rId12" Type="http://schemas.openxmlformats.org/officeDocument/2006/relationships/hyperlink" Target="https://www.digikey.com/product-detail/en/yageo/MFP-25BRD52-12K/12KADCT-ND/2059116" TargetMode="External"/><Relationship Id="rId17" Type="http://schemas.openxmlformats.org/officeDocument/2006/relationships/hyperlink" Target="https://www.digikey.com/en/products/detail/cui-devices/TBP01R1-508-02BE/10238383" TargetMode="External"/><Relationship Id="rId25" Type="http://schemas.openxmlformats.org/officeDocument/2006/relationships/hyperlink" Target="https://www.digikey.com/en/products/detail/stackpole-electronics-inc/RPC1206JT1K00-UP/10109084" TargetMode="External"/><Relationship Id="rId33" Type="http://schemas.openxmlformats.org/officeDocument/2006/relationships/hyperlink" Target="https://www.digikey.com/en/products/detail/kemet/C4AQSBU4100A1WJ/8345907" TargetMode="External"/><Relationship Id="rId38" Type="http://schemas.openxmlformats.org/officeDocument/2006/relationships/hyperlink" Target="https://www.digikey.com/en/products/detail/lumex-opto-components-inc/SSL-LX5093SID/51934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MCF1206JT240R/1942774" TargetMode="External"/><Relationship Id="rId13" Type="http://schemas.openxmlformats.org/officeDocument/2006/relationships/hyperlink" Target="https://www.pololu.com/product/2843" TargetMode="External"/><Relationship Id="rId18" Type="http://schemas.openxmlformats.org/officeDocument/2006/relationships/hyperlink" Target="https://www.digikey.com/en/products/detail/cui-devices/TB007-508-10BE/10064134" TargetMode="External"/><Relationship Id="rId3" Type="http://schemas.openxmlformats.org/officeDocument/2006/relationships/hyperlink" Target="https://www.digikey.com/en/products/detail/stackpole-electronics-inc/RPC1206JT1K00-UP/10109084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digikey.com/en/products/detail/samsung-electro-mechanics/CL32B226KAJNNNE/3891478" TargetMode="External"/><Relationship Id="rId12" Type="http://schemas.openxmlformats.org/officeDocument/2006/relationships/hyperlink" Target="https://www.digikey.com/en/products/detail/cui-devices/TBP01P1-508-02BE/10238367" TargetMode="External"/><Relationship Id="rId17" Type="http://schemas.openxmlformats.org/officeDocument/2006/relationships/hyperlink" Target="https://www.digikey.com/en/products/detail/sullins-connector-solutions/SPC02SYAN/76375" TargetMode="External"/><Relationship Id="rId2" Type="http://schemas.openxmlformats.org/officeDocument/2006/relationships/hyperlink" Target="https://www.digikey.com/product-detail/en/FS10CT-12/1470-3291-ND/5873591" TargetMode="External"/><Relationship Id="rId16" Type="http://schemas.openxmlformats.org/officeDocument/2006/relationships/hyperlink" Target="https://www.digikey.com/product-detail/en/cui-devices/TB007-508-02BE/102-6203-ND/10064127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www.digikey.com/product-detail/en/CUS600M-24%2fEF/285-CUS600M-24%2fEF-ND/12749522/?itemSeq=351333277" TargetMode="External"/><Relationship Id="rId6" Type="http://schemas.openxmlformats.org/officeDocument/2006/relationships/hyperlink" Target="https://www.digikey.com/en/products/detail/samsung-electro-mechanics/CL32B106KBJNNNE/3891473" TargetMode="External"/><Relationship Id="rId11" Type="http://schemas.openxmlformats.org/officeDocument/2006/relationships/hyperlink" Target="https://www.digikey.com/en/products/detail/cui-devices/TBP01R1-508-02BE/10238383" TargetMode="External"/><Relationship Id="rId5" Type="http://schemas.openxmlformats.org/officeDocument/2006/relationships/hyperlink" Target="https://www.digikey.com/en/products/detail/samsung-electro-mechanics/CL10B104KB8NNWC/3890021" TargetMode="External"/><Relationship Id="rId15" Type="http://schemas.openxmlformats.org/officeDocument/2006/relationships/hyperlink" Target="https://www.digikey.com/product-detail/en/nkk-switches/CS12ANW03/360-2131-ND/1014827" TargetMode="External"/><Relationship Id="rId10" Type="http://schemas.openxmlformats.org/officeDocument/2006/relationships/hyperlink" Target="https://www.digikey.com/en/products/detail/sunled/XLMYK65D/13559343" TargetMode="External"/><Relationship Id="rId19" Type="http://schemas.openxmlformats.org/officeDocument/2006/relationships/hyperlink" Target="https://www.digikey.com/en/products/detail/sullins-connector-solutions/PREC002SAAN-RC/2774852" TargetMode="External"/><Relationship Id="rId4" Type="http://schemas.openxmlformats.org/officeDocument/2006/relationships/hyperlink" Target="https://www.digikey.com/en/products/detail/kemet/A759MX447M1HAAE028/6196518" TargetMode="External"/><Relationship Id="rId9" Type="http://schemas.openxmlformats.org/officeDocument/2006/relationships/hyperlink" Target="https://www.digikey.com/en/products/detail/lumex-opto-components-inc/SSL-LX5093SID/519349" TargetMode="External"/><Relationship Id="rId14" Type="http://schemas.openxmlformats.org/officeDocument/2006/relationships/hyperlink" Target="https://www.pololu.com/product/257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0380021290/604531" TargetMode="External"/><Relationship Id="rId13" Type="http://schemas.openxmlformats.org/officeDocument/2006/relationships/hyperlink" Target="https://www.digikey.com/en/products/detail/0387600308/WM13936-ND/3300995" TargetMode="External"/><Relationship Id="rId3" Type="http://schemas.openxmlformats.org/officeDocument/2006/relationships/hyperlink" Target="https://www.digikey.com/en/products/detail/lapp/2170297/12147937" TargetMode="External"/><Relationship Id="rId7" Type="http://schemas.openxmlformats.org/officeDocument/2006/relationships/hyperlink" Target="https://www.digikey.com/en/products/detail/nte-electronics-inc/25-B500-08/11653434" TargetMode="External"/><Relationship Id="rId12" Type="http://schemas.openxmlformats.org/officeDocument/2006/relationships/hyperlink" Target="https://www.digikey.com/en/products/detail/hammond-manufacturing/C3RWT836/3870294" TargetMode="External"/><Relationship Id="rId2" Type="http://schemas.openxmlformats.org/officeDocument/2006/relationships/hyperlink" Target="https://www.digikey.com/en/products/detail/igus/CF891-05-02/12179300" TargetMode="External"/><Relationship Id="rId1" Type="http://schemas.openxmlformats.org/officeDocument/2006/relationships/hyperlink" Target="https://www.digikey.com/product-detail/en/CUS600M-24%2fEF/285-CUS600M-24%2fEF-ND/12749522/?itemSeq=351333277" TargetMode="External"/><Relationship Id="rId6" Type="http://schemas.openxmlformats.org/officeDocument/2006/relationships/hyperlink" Target="https://www.digikey.com/en/products/detail/alpha-wire/1709-SL005/3702575" TargetMode="External"/><Relationship Id="rId11" Type="http://schemas.openxmlformats.org/officeDocument/2006/relationships/hyperlink" Target="https://fancort.com/collections/pcb-racks/products/model-ra-24" TargetMode="External"/><Relationship Id="rId5" Type="http://schemas.openxmlformats.org/officeDocument/2006/relationships/hyperlink" Target="https://www.digikey.com/en/products/detail/igus/CF891-05-02/12179300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www.digikey.com/en/products/detail/te-connectivity-aerospace-defense-and-marine/44A1121-24-0-9-9-MX/6058779" TargetMode="External"/><Relationship Id="rId4" Type="http://schemas.openxmlformats.org/officeDocument/2006/relationships/hyperlink" Target="https://www.digikey.com/en/products/detail/lapp/2170281/12148475" TargetMode="External"/><Relationship Id="rId9" Type="http://schemas.openxmlformats.org/officeDocument/2006/relationships/hyperlink" Target="https://www.digikey.com/en/products/detail/altech-corporation/HE4HNWPR-12/8547167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digikey.com/en/products/detail/vishay-dale/CMF55100K00BHEB/3622080" TargetMode="External"/><Relationship Id="rId7" Type="http://schemas.openxmlformats.org/officeDocument/2006/relationships/hyperlink" Target="https://www.digikey.com/en/products/detail/sullins-connector-solutions/PPPC021LFBN-RC/810174" TargetMode="External"/><Relationship Id="rId2" Type="http://schemas.openxmlformats.org/officeDocument/2006/relationships/hyperlink" Target="https://www.digikey.com/en/products/detail/samsung-electro-mechanics/CL10C151JB8NFNC/3887858" TargetMode="External"/><Relationship Id="rId1" Type="http://schemas.openxmlformats.org/officeDocument/2006/relationships/hyperlink" Target="https://www.digikey.com/en/products/detail/panasonic-electronic-components/ERA-3AEB104V/1466100" TargetMode="External"/><Relationship Id="rId6" Type="http://schemas.openxmlformats.org/officeDocument/2006/relationships/hyperlink" Target="https://www.digikey.com/en/products/detail/sullins-connector-solutions/PRPC002SAAN-RC/2775252" TargetMode="External"/><Relationship Id="rId5" Type="http://schemas.openxmlformats.org/officeDocument/2006/relationships/hyperlink" Target="https://www.digikey.com/en/products/detail/chip-quik-inc/SBBTH1506-1/5978222" TargetMode="External"/><Relationship Id="rId4" Type="http://schemas.openxmlformats.org/officeDocument/2006/relationships/hyperlink" Target="https://www.digikey.com/en/products/detail/tdk-corporation/FG18C0G1H151JNT00/7326694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13A2-0B4D-D244-95D5-A413B918A977}">
  <sheetPr>
    <pageSetUpPr fitToPage="1"/>
  </sheetPr>
  <dimension ref="A1:I45"/>
  <sheetViews>
    <sheetView tabSelected="1" topLeftCell="A7" zoomScaleNormal="100" workbookViewId="0">
      <selection activeCell="H29" sqref="H29"/>
    </sheetView>
  </sheetViews>
  <sheetFormatPr defaultColWidth="11" defaultRowHeight="15.75" x14ac:dyDescent="0.25"/>
  <cols>
    <col min="1" max="1" width="8" customWidth="1"/>
    <col min="2" max="2" width="21" bestFit="1" customWidth="1"/>
    <col min="3" max="3" width="12" customWidth="1"/>
    <col min="4" max="4" width="8.875" customWidth="1"/>
    <col min="5" max="5" width="7.125" style="7" customWidth="1"/>
    <col min="6" max="6" width="7.625" style="7" customWidth="1"/>
    <col min="7" max="7" width="7.625" bestFit="1" customWidth="1"/>
    <col min="8" max="8" width="7.875" customWidth="1"/>
    <col min="9" max="9" width="40.375" bestFit="1" customWidth="1"/>
  </cols>
  <sheetData>
    <row r="1" spans="1:9" ht="16.5" thickBot="1" x14ac:dyDescent="0.3">
      <c r="A1" s="5" t="s">
        <v>46</v>
      </c>
      <c r="B1" s="6">
        <v>6</v>
      </c>
      <c r="D1" s="4">
        <f>G1/B1</f>
        <v>507.53666666666669</v>
      </c>
      <c r="E1" s="7" t="s">
        <v>16</v>
      </c>
      <c r="G1" s="14">
        <f>SUM(G3:G45)</f>
        <v>3045.2200000000003</v>
      </c>
      <c r="H1" t="s">
        <v>17</v>
      </c>
    </row>
    <row r="2" spans="1:9" ht="43.5" customHeight="1" thickTop="1" x14ac:dyDescent="0.25">
      <c r="A2" s="2" t="s">
        <v>35</v>
      </c>
      <c r="B2" s="2" t="s">
        <v>0</v>
      </c>
      <c r="C2" s="2" t="s">
        <v>1</v>
      </c>
      <c r="D2" s="2" t="s">
        <v>3</v>
      </c>
      <c r="E2" s="8" t="s">
        <v>47</v>
      </c>
      <c r="F2" s="8" t="s">
        <v>48</v>
      </c>
      <c r="G2" s="2" t="s">
        <v>4</v>
      </c>
      <c r="H2" s="2" t="s">
        <v>6</v>
      </c>
      <c r="I2" s="2" t="s">
        <v>2</v>
      </c>
    </row>
    <row r="3" spans="1:9" x14ac:dyDescent="0.25">
      <c r="A3" t="s">
        <v>38</v>
      </c>
      <c r="B3" t="s">
        <v>10</v>
      </c>
      <c r="C3" t="s">
        <v>11</v>
      </c>
      <c r="D3" s="12">
        <v>190</v>
      </c>
      <c r="E3" s="11" t="s">
        <v>38</v>
      </c>
      <c r="F3" s="9">
        <v>1</v>
      </c>
      <c r="G3" s="1">
        <f t="shared" ref="G3:G45" si="0">F3*D3</f>
        <v>190</v>
      </c>
      <c r="H3" s="3" t="s">
        <v>92</v>
      </c>
      <c r="I3" t="s">
        <v>27</v>
      </c>
    </row>
    <row r="4" spans="1:9" x14ac:dyDescent="0.25">
      <c r="A4" t="s">
        <v>63</v>
      </c>
      <c r="B4" t="s">
        <v>65</v>
      </c>
      <c r="C4" t="s">
        <v>151</v>
      </c>
      <c r="D4" s="12">
        <v>0.2</v>
      </c>
      <c r="E4" s="11">
        <v>1</v>
      </c>
      <c r="F4" s="9">
        <f>$B$1*Table1[[#This Row],['# units per board]]</f>
        <v>6</v>
      </c>
      <c r="G4" s="1">
        <f t="shared" si="0"/>
        <v>1.2000000000000002</v>
      </c>
      <c r="H4" s="3" t="s">
        <v>92</v>
      </c>
      <c r="I4" t="s">
        <v>66</v>
      </c>
    </row>
    <row r="5" spans="1:9" x14ac:dyDescent="0.25">
      <c r="A5" t="s">
        <v>126</v>
      </c>
      <c r="B5" t="s">
        <v>127</v>
      </c>
      <c r="C5" t="s">
        <v>128</v>
      </c>
      <c r="D5" s="12">
        <v>0.6</v>
      </c>
      <c r="E5" s="11">
        <v>1</v>
      </c>
      <c r="F5" s="9">
        <f>$B$1*Table1[[#This Row],['# units per board]]</f>
        <v>6</v>
      </c>
      <c r="G5" s="1">
        <f t="shared" si="0"/>
        <v>3.5999999999999996</v>
      </c>
      <c r="H5" s="3" t="s">
        <v>92</v>
      </c>
      <c r="I5" t="s">
        <v>129</v>
      </c>
    </row>
    <row r="6" spans="1:9" x14ac:dyDescent="0.25">
      <c r="A6" t="s">
        <v>99</v>
      </c>
      <c r="B6" t="s">
        <v>190</v>
      </c>
      <c r="C6" t="s">
        <v>78</v>
      </c>
      <c r="D6" s="12">
        <v>3</v>
      </c>
      <c r="E6" s="11">
        <v>2</v>
      </c>
      <c r="F6" s="9">
        <f>$B$1*Table1[[#This Row],['# units per board]]</f>
        <v>12</v>
      </c>
      <c r="G6" s="1">
        <f t="shared" si="0"/>
        <v>36</v>
      </c>
      <c r="H6" s="3" t="s">
        <v>92</v>
      </c>
      <c r="I6" t="s">
        <v>100</v>
      </c>
    </row>
    <row r="7" spans="1:9" x14ac:dyDescent="0.25">
      <c r="A7" t="s">
        <v>77</v>
      </c>
      <c r="B7" t="s">
        <v>76</v>
      </c>
      <c r="C7" t="s">
        <v>78</v>
      </c>
      <c r="D7" s="12">
        <v>0.6</v>
      </c>
      <c r="E7" s="11">
        <v>2</v>
      </c>
      <c r="F7" s="9">
        <f>$B$1*Table1[[#This Row],['# units per board]]</f>
        <v>12</v>
      </c>
      <c r="G7" s="1">
        <f t="shared" si="0"/>
        <v>7.1999999999999993</v>
      </c>
      <c r="H7" s="3" t="s">
        <v>92</v>
      </c>
      <c r="I7" t="s">
        <v>79</v>
      </c>
    </row>
    <row r="8" spans="1:9" x14ac:dyDescent="0.25">
      <c r="A8" t="s">
        <v>118</v>
      </c>
      <c r="B8" t="s">
        <v>120</v>
      </c>
      <c r="C8" t="s">
        <v>121</v>
      </c>
      <c r="D8" s="12">
        <v>0.4</v>
      </c>
      <c r="E8" s="11">
        <v>2</v>
      </c>
      <c r="F8" s="9">
        <f>$B$1*Table1[[#This Row],['# units per board]]</f>
        <v>12</v>
      </c>
      <c r="G8" s="1">
        <f t="shared" si="0"/>
        <v>4.8000000000000007</v>
      </c>
      <c r="H8" s="3" t="s">
        <v>92</v>
      </c>
      <c r="I8" t="s">
        <v>119</v>
      </c>
    </row>
    <row r="9" spans="1:9" x14ac:dyDescent="0.25">
      <c r="A9" t="s">
        <v>122</v>
      </c>
      <c r="B9" t="s">
        <v>123</v>
      </c>
      <c r="C9" t="s">
        <v>124</v>
      </c>
      <c r="D9" s="12">
        <v>1.5</v>
      </c>
      <c r="E9" s="11">
        <v>2</v>
      </c>
      <c r="F9" s="9">
        <f>$B$1*Table1[[#This Row],['# units per board]]</f>
        <v>12</v>
      </c>
      <c r="G9" s="1">
        <f t="shared" si="0"/>
        <v>18</v>
      </c>
      <c r="H9" s="3" t="s">
        <v>92</v>
      </c>
      <c r="I9" t="s">
        <v>125</v>
      </c>
    </row>
    <row r="10" spans="1:9" x14ac:dyDescent="0.25">
      <c r="A10" t="s">
        <v>101</v>
      </c>
      <c r="B10" t="s">
        <v>102</v>
      </c>
      <c r="C10" t="s">
        <v>103</v>
      </c>
      <c r="D10" s="12">
        <v>0.09</v>
      </c>
      <c r="E10" s="11">
        <v>10</v>
      </c>
      <c r="F10" s="9">
        <f>$B$1*Table1[[#This Row],['# units per board]]</f>
        <v>60</v>
      </c>
      <c r="G10" s="1">
        <f t="shared" si="0"/>
        <v>5.3999999999999995</v>
      </c>
      <c r="H10" s="3" t="s">
        <v>92</v>
      </c>
      <c r="I10" t="s">
        <v>104</v>
      </c>
    </row>
    <row r="11" spans="1:9" x14ac:dyDescent="0.25">
      <c r="A11" t="s">
        <v>105</v>
      </c>
      <c r="B11" t="s">
        <v>106</v>
      </c>
      <c r="C11" t="s">
        <v>103</v>
      </c>
      <c r="D11" s="12">
        <v>0.51</v>
      </c>
      <c r="E11" s="11">
        <v>10</v>
      </c>
      <c r="F11" s="9">
        <f>$B$1*Table1[[#This Row],['# units per board]]</f>
        <v>60</v>
      </c>
      <c r="G11" s="1">
        <f t="shared" si="0"/>
        <v>30.6</v>
      </c>
      <c r="H11" s="3" t="s">
        <v>92</v>
      </c>
      <c r="I11" t="s">
        <v>108</v>
      </c>
    </row>
    <row r="12" spans="1:9" x14ac:dyDescent="0.25">
      <c r="A12" t="s">
        <v>83</v>
      </c>
      <c r="B12" t="s">
        <v>80</v>
      </c>
      <c r="C12" t="s">
        <v>81</v>
      </c>
      <c r="D12" s="12">
        <v>0.5</v>
      </c>
      <c r="E12" s="11">
        <v>2</v>
      </c>
      <c r="F12" s="9">
        <f>$B$1*Table1[[#This Row],['# units per board]]</f>
        <v>12</v>
      </c>
      <c r="G12" s="1">
        <f t="shared" si="0"/>
        <v>6</v>
      </c>
      <c r="H12" s="3" t="s">
        <v>92</v>
      </c>
      <c r="I12" t="s">
        <v>82</v>
      </c>
    </row>
    <row r="13" spans="1:9" x14ac:dyDescent="0.25">
      <c r="A13" t="s">
        <v>87</v>
      </c>
      <c r="B13" t="s">
        <v>84</v>
      </c>
      <c r="C13" t="s">
        <v>85</v>
      </c>
      <c r="D13" s="12">
        <v>0.06</v>
      </c>
      <c r="E13" s="11">
        <v>2</v>
      </c>
      <c r="F13" s="9">
        <f>$B$1*Table1[[#This Row],['# units per board]]</f>
        <v>12</v>
      </c>
      <c r="G13" s="1">
        <f t="shared" si="0"/>
        <v>0.72</v>
      </c>
      <c r="H13" s="3" t="s">
        <v>92</v>
      </c>
      <c r="I13" t="s">
        <v>86</v>
      </c>
    </row>
    <row r="14" spans="1:9" x14ac:dyDescent="0.25">
      <c r="A14" t="s">
        <v>149</v>
      </c>
      <c r="B14" t="s">
        <v>150</v>
      </c>
      <c r="C14" t="s">
        <v>151</v>
      </c>
      <c r="D14" s="12">
        <v>0.7</v>
      </c>
      <c r="E14" s="11">
        <v>2</v>
      </c>
      <c r="F14" s="9">
        <f>$B$1*Table1[[#This Row],['# units per board]]</f>
        <v>12</v>
      </c>
      <c r="G14" s="1">
        <f t="shared" si="0"/>
        <v>8.3999999999999986</v>
      </c>
      <c r="H14" s="3" t="s">
        <v>92</v>
      </c>
      <c r="I14" t="s">
        <v>152</v>
      </c>
    </row>
    <row r="15" spans="1:9" x14ac:dyDescent="0.25">
      <c r="A15" t="s">
        <v>141</v>
      </c>
      <c r="B15" t="s">
        <v>142</v>
      </c>
      <c r="C15" t="s">
        <v>143</v>
      </c>
      <c r="D15" s="12">
        <v>0.5</v>
      </c>
      <c r="E15" s="11">
        <v>1</v>
      </c>
      <c r="F15" s="9">
        <f>$B$1*Table1[[#This Row],['# units per board]]</f>
        <v>6</v>
      </c>
      <c r="G15" s="1">
        <f t="shared" si="0"/>
        <v>3</v>
      </c>
      <c r="H15" s="3" t="s">
        <v>92</v>
      </c>
      <c r="I15" t="s">
        <v>144</v>
      </c>
    </row>
    <row r="16" spans="1:9" x14ac:dyDescent="0.25">
      <c r="A16" t="s">
        <v>145</v>
      </c>
      <c r="B16" t="s">
        <v>146</v>
      </c>
      <c r="C16" t="s">
        <v>147</v>
      </c>
      <c r="D16" s="12">
        <v>0.4</v>
      </c>
      <c r="E16" s="11">
        <v>1</v>
      </c>
      <c r="F16" s="9">
        <f>$B$1*Table1[[#This Row],['# units per board]]</f>
        <v>6</v>
      </c>
      <c r="G16" s="1">
        <f t="shared" si="0"/>
        <v>2.4000000000000004</v>
      </c>
      <c r="H16" s="3" t="s">
        <v>92</v>
      </c>
      <c r="I16" t="s">
        <v>148</v>
      </c>
    </row>
    <row r="17" spans="1:9" x14ac:dyDescent="0.25">
      <c r="A17" t="s">
        <v>40</v>
      </c>
      <c r="B17" t="s">
        <v>88</v>
      </c>
      <c r="C17" t="s">
        <v>18</v>
      </c>
      <c r="D17" s="12">
        <v>7.5</v>
      </c>
      <c r="E17" s="11">
        <v>1</v>
      </c>
      <c r="F17" s="9">
        <f>$B$1*Table1[[#This Row],['# units per board]]</f>
        <v>6</v>
      </c>
      <c r="G17" s="1">
        <f t="shared" si="0"/>
        <v>45</v>
      </c>
      <c r="H17" s="3" t="s">
        <v>92</v>
      </c>
      <c r="I17" t="s">
        <v>89</v>
      </c>
    </row>
    <row r="18" spans="1:9" x14ac:dyDescent="0.25">
      <c r="A18" t="s">
        <v>74</v>
      </c>
      <c r="B18" s="13" t="s">
        <v>153</v>
      </c>
      <c r="C18" t="s">
        <v>91</v>
      </c>
      <c r="D18" s="12">
        <v>0.5</v>
      </c>
      <c r="E18" s="11">
        <v>1</v>
      </c>
      <c r="F18" s="9">
        <f>$B$1*Table1[[#This Row],['# units per board]]</f>
        <v>6</v>
      </c>
      <c r="G18" s="1">
        <f t="shared" si="0"/>
        <v>3</v>
      </c>
      <c r="H18" s="3" t="s">
        <v>92</v>
      </c>
      <c r="I18" t="s">
        <v>154</v>
      </c>
    </row>
    <row r="19" spans="1:9" x14ac:dyDescent="0.25">
      <c r="A19" t="s">
        <v>203</v>
      </c>
      <c r="B19" s="13" t="s">
        <v>155</v>
      </c>
      <c r="C19" t="s">
        <v>91</v>
      </c>
      <c r="D19" s="12">
        <v>0.7</v>
      </c>
      <c r="E19" s="11">
        <v>1</v>
      </c>
      <c r="F19" s="9">
        <f>$B$1*Table1[[#This Row],['# units per board]]</f>
        <v>6</v>
      </c>
      <c r="G19" s="1">
        <f t="shared" si="0"/>
        <v>4.1999999999999993</v>
      </c>
      <c r="H19" s="3" t="s">
        <v>92</v>
      </c>
      <c r="I19" t="s">
        <v>156</v>
      </c>
    </row>
    <row r="20" spans="1:9" x14ac:dyDescent="0.25">
      <c r="A20" t="s">
        <v>39</v>
      </c>
      <c r="B20" t="s">
        <v>13</v>
      </c>
      <c r="C20" t="s">
        <v>12</v>
      </c>
      <c r="D20" s="12">
        <v>165</v>
      </c>
      <c r="E20" s="11">
        <v>1</v>
      </c>
      <c r="F20" s="9">
        <f>$B$1*Table1[[#This Row],['# units per board]]</f>
        <v>6</v>
      </c>
      <c r="G20" s="1">
        <f t="shared" si="0"/>
        <v>990</v>
      </c>
      <c r="H20" s="3" t="s">
        <v>92</v>
      </c>
      <c r="I20" t="s">
        <v>28</v>
      </c>
    </row>
    <row r="21" spans="1:9" x14ac:dyDescent="0.25">
      <c r="A21" t="s">
        <v>42</v>
      </c>
      <c r="B21" t="s">
        <v>24</v>
      </c>
      <c r="C21" t="s">
        <v>25</v>
      </c>
      <c r="D21" s="12">
        <v>14</v>
      </c>
      <c r="E21" s="11">
        <v>1</v>
      </c>
      <c r="F21" s="9">
        <f>$B$1*Table1[[#This Row],['# units per board]]</f>
        <v>6</v>
      </c>
      <c r="G21" s="1">
        <f t="shared" si="0"/>
        <v>84</v>
      </c>
      <c r="H21" s="3" t="s">
        <v>92</v>
      </c>
      <c r="I21" t="s">
        <v>26</v>
      </c>
    </row>
    <row r="22" spans="1:9" x14ac:dyDescent="0.25">
      <c r="A22" t="s">
        <v>43</v>
      </c>
      <c r="B22" t="s">
        <v>29</v>
      </c>
      <c r="C22" t="s">
        <v>25</v>
      </c>
      <c r="D22" s="12">
        <v>13</v>
      </c>
      <c r="E22" s="11">
        <v>1</v>
      </c>
      <c r="F22" s="9">
        <f>$B$1*Table1[[#This Row],['# units per board]]</f>
        <v>6</v>
      </c>
      <c r="G22" s="1">
        <f t="shared" si="0"/>
        <v>78</v>
      </c>
      <c r="H22" s="3" t="s">
        <v>92</v>
      </c>
      <c r="I22" t="s">
        <v>30</v>
      </c>
    </row>
    <row r="23" spans="1:9" x14ac:dyDescent="0.25">
      <c r="A23" t="s">
        <v>56</v>
      </c>
      <c r="B23" t="s">
        <v>60</v>
      </c>
      <c r="C23" t="s">
        <v>57</v>
      </c>
      <c r="D23" s="12">
        <v>0.4</v>
      </c>
      <c r="E23" s="11">
        <v>1</v>
      </c>
      <c r="F23" s="9">
        <f>$B$1*Table1[[#This Row],['# units per board]]</f>
        <v>6</v>
      </c>
      <c r="G23" s="1">
        <f t="shared" si="0"/>
        <v>2.4000000000000004</v>
      </c>
      <c r="H23" s="3" t="s">
        <v>92</v>
      </c>
      <c r="I23" t="s">
        <v>67</v>
      </c>
    </row>
    <row r="24" spans="1:9" x14ac:dyDescent="0.25">
      <c r="A24" t="s">
        <v>113</v>
      </c>
      <c r="B24" t="s">
        <v>115</v>
      </c>
      <c r="C24" t="s">
        <v>72</v>
      </c>
      <c r="D24" s="12">
        <v>0.7</v>
      </c>
      <c r="E24" s="11">
        <v>1</v>
      </c>
      <c r="F24" s="9">
        <f>$B$1*Table1[[#This Row],['# units per board]]</f>
        <v>6</v>
      </c>
      <c r="G24" s="1">
        <f t="shared" si="0"/>
        <v>4.1999999999999993</v>
      </c>
      <c r="H24" s="3" t="s">
        <v>92</v>
      </c>
      <c r="I24" t="s">
        <v>114</v>
      </c>
    </row>
    <row r="25" spans="1:9" x14ac:dyDescent="0.25">
      <c r="A25" t="s">
        <v>137</v>
      </c>
      <c r="B25" t="s">
        <v>138</v>
      </c>
      <c r="C25" t="s">
        <v>139</v>
      </c>
      <c r="D25" s="12">
        <v>0.1</v>
      </c>
      <c r="E25" s="11">
        <v>2</v>
      </c>
      <c r="F25" s="9">
        <f>$B$1*Table1[[#This Row],['# units per board]]</f>
        <v>12</v>
      </c>
      <c r="G25" s="1">
        <f t="shared" si="0"/>
        <v>1.2000000000000002</v>
      </c>
      <c r="H25" s="3" t="s">
        <v>92</v>
      </c>
      <c r="I25" t="s">
        <v>140</v>
      </c>
    </row>
    <row r="26" spans="1:9" x14ac:dyDescent="0.25">
      <c r="A26" t="s">
        <v>133</v>
      </c>
      <c r="B26" t="s">
        <v>134</v>
      </c>
      <c r="C26" t="s">
        <v>135</v>
      </c>
      <c r="D26" s="12">
        <v>0.3</v>
      </c>
      <c r="E26" s="11">
        <v>2</v>
      </c>
      <c r="F26" s="9">
        <f>$B$1*Table1[[#This Row],['# units per board]]</f>
        <v>12</v>
      </c>
      <c r="G26" s="1">
        <f t="shared" si="0"/>
        <v>3.5999999999999996</v>
      </c>
      <c r="H26" s="3" t="s">
        <v>92</v>
      </c>
      <c r="I26" t="s">
        <v>136</v>
      </c>
    </row>
    <row r="27" spans="1:9" x14ac:dyDescent="0.25">
      <c r="A27" t="s">
        <v>107</v>
      </c>
      <c r="B27" t="s">
        <v>111</v>
      </c>
      <c r="C27" t="s">
        <v>110</v>
      </c>
      <c r="D27" s="12">
        <v>0.09</v>
      </c>
      <c r="E27" s="11">
        <v>3</v>
      </c>
      <c r="F27" s="9">
        <f>$B$1*Table1[[#This Row],['# units per board]]</f>
        <v>18</v>
      </c>
      <c r="G27" s="1">
        <f t="shared" si="0"/>
        <v>1.6199999999999999</v>
      </c>
      <c r="H27" s="3" t="s">
        <v>92</v>
      </c>
      <c r="I27" t="s">
        <v>109</v>
      </c>
    </row>
    <row r="28" spans="1:9" x14ac:dyDescent="0.25">
      <c r="A28" t="s">
        <v>97</v>
      </c>
      <c r="B28" t="s">
        <v>185</v>
      </c>
      <c r="C28" t="s">
        <v>61</v>
      </c>
      <c r="D28" s="12">
        <v>0.23</v>
      </c>
      <c r="E28" s="11">
        <v>1</v>
      </c>
      <c r="F28" s="9">
        <f>$B$1*Table1[[#This Row],['# units per board]]</f>
        <v>6</v>
      </c>
      <c r="G28" s="1">
        <f t="shared" si="0"/>
        <v>1.3800000000000001</v>
      </c>
      <c r="H28" s="3" t="s">
        <v>92</v>
      </c>
      <c r="I28" t="s">
        <v>98</v>
      </c>
    </row>
    <row r="29" spans="1:9" x14ac:dyDescent="0.25">
      <c r="A29" t="s">
        <v>235</v>
      </c>
      <c r="B29" t="s">
        <v>237</v>
      </c>
      <c r="C29" t="s">
        <v>135</v>
      </c>
      <c r="D29" s="12">
        <v>0.15</v>
      </c>
      <c r="E29" s="9">
        <v>4</v>
      </c>
      <c r="F29" s="9">
        <f>$B$1*Table1[[#This Row],['# units per board]]</f>
        <v>24</v>
      </c>
      <c r="G29" s="1">
        <f>F29*D29</f>
        <v>3.5999999999999996</v>
      </c>
      <c r="H29" s="3" t="s">
        <v>92</v>
      </c>
      <c r="I29" t="s">
        <v>236</v>
      </c>
    </row>
    <row r="30" spans="1:9" x14ac:dyDescent="0.25">
      <c r="A30" t="s">
        <v>58</v>
      </c>
      <c r="B30" t="s">
        <v>59</v>
      </c>
      <c r="C30" t="s">
        <v>61</v>
      </c>
      <c r="D30" s="12">
        <v>0.4</v>
      </c>
      <c r="E30" s="11">
        <v>5</v>
      </c>
      <c r="F30" s="9">
        <f>$B$1*Table1[[#This Row],['# units per board]]</f>
        <v>30</v>
      </c>
      <c r="G30" s="1">
        <f t="shared" si="0"/>
        <v>12</v>
      </c>
      <c r="H30" s="3" t="s">
        <v>92</v>
      </c>
      <c r="I30" t="s">
        <v>68</v>
      </c>
    </row>
    <row r="31" spans="1:9" x14ac:dyDescent="0.25">
      <c r="A31" t="s">
        <v>62</v>
      </c>
      <c r="B31" t="s">
        <v>64</v>
      </c>
      <c r="C31" t="s">
        <v>57</v>
      </c>
      <c r="D31" s="12">
        <v>0.4</v>
      </c>
      <c r="E31" s="11">
        <v>1</v>
      </c>
      <c r="F31" s="9">
        <f>$B$1*Table1[[#This Row],['# units per board]]</f>
        <v>6</v>
      </c>
      <c r="G31" s="1">
        <f t="shared" si="0"/>
        <v>2.4000000000000004</v>
      </c>
      <c r="H31" s="3" t="s">
        <v>92</v>
      </c>
      <c r="I31" t="s">
        <v>69</v>
      </c>
    </row>
    <row r="32" spans="1:9" x14ac:dyDescent="0.25">
      <c r="A32" t="s">
        <v>130</v>
      </c>
      <c r="B32" t="s">
        <v>131</v>
      </c>
      <c r="C32" t="s">
        <v>57</v>
      </c>
      <c r="D32" s="12">
        <v>0.6</v>
      </c>
      <c r="E32" s="11">
        <v>1</v>
      </c>
      <c r="F32" s="9">
        <f>$B$1*Table1[[#This Row],['# units per board]]</f>
        <v>6</v>
      </c>
      <c r="G32" s="1">
        <f t="shared" si="0"/>
        <v>3.5999999999999996</v>
      </c>
      <c r="H32" s="3" t="s">
        <v>92</v>
      </c>
      <c r="I32" t="s">
        <v>132</v>
      </c>
    </row>
    <row r="33" spans="1:9" x14ac:dyDescent="0.25">
      <c r="A33" t="s">
        <v>70</v>
      </c>
      <c r="B33" t="s">
        <v>71</v>
      </c>
      <c r="C33" t="s">
        <v>72</v>
      </c>
      <c r="D33" s="12">
        <v>0.6</v>
      </c>
      <c r="E33" s="11">
        <v>1</v>
      </c>
      <c r="F33" s="9">
        <f>$B$1*Table1[[#This Row],['# units per board]]</f>
        <v>6</v>
      </c>
      <c r="G33" s="1">
        <f t="shared" si="0"/>
        <v>3.5999999999999996</v>
      </c>
      <c r="H33" s="3" t="s">
        <v>92</v>
      </c>
      <c r="I33" t="s">
        <v>73</v>
      </c>
    </row>
    <row r="34" spans="1:9" x14ac:dyDescent="0.25">
      <c r="A34" t="s">
        <v>112</v>
      </c>
      <c r="B34" t="s">
        <v>117</v>
      </c>
      <c r="C34" t="s">
        <v>72</v>
      </c>
      <c r="D34" s="12">
        <v>0.7</v>
      </c>
      <c r="E34" s="11">
        <v>1</v>
      </c>
      <c r="F34" s="9">
        <f>$B$1*Table1[[#This Row],['# units per board]]</f>
        <v>6</v>
      </c>
      <c r="G34" s="1">
        <f t="shared" si="0"/>
        <v>4.1999999999999993</v>
      </c>
      <c r="H34" s="3" t="s">
        <v>92</v>
      </c>
      <c r="I34" t="s">
        <v>116</v>
      </c>
    </row>
    <row r="35" spans="1:9" x14ac:dyDescent="0.25">
      <c r="A35" t="s">
        <v>49</v>
      </c>
      <c r="B35" t="s">
        <v>50</v>
      </c>
      <c r="C35" t="s">
        <v>51</v>
      </c>
      <c r="D35" s="12">
        <v>2</v>
      </c>
      <c r="E35" s="11">
        <v>1</v>
      </c>
      <c r="F35" s="9">
        <f>$B$1*Table1[[#This Row],['# units per board]]</f>
        <v>6</v>
      </c>
      <c r="G35" s="1">
        <f t="shared" si="0"/>
        <v>12</v>
      </c>
      <c r="H35" s="3" t="s">
        <v>92</v>
      </c>
      <c r="I35" t="s">
        <v>52</v>
      </c>
    </row>
    <row r="36" spans="1:9" x14ac:dyDescent="0.25">
      <c r="A36" t="s">
        <v>95</v>
      </c>
      <c r="B36" t="s">
        <v>181</v>
      </c>
      <c r="C36" t="s">
        <v>91</v>
      </c>
      <c r="D36" s="12">
        <v>0.7</v>
      </c>
      <c r="E36" s="11">
        <v>1</v>
      </c>
      <c r="F36" s="9">
        <f>$B$1*Table1[[#This Row],['# units per board]]</f>
        <v>6</v>
      </c>
      <c r="G36" s="1">
        <f t="shared" si="0"/>
        <v>4.1999999999999993</v>
      </c>
      <c r="H36" s="3" t="s">
        <v>92</v>
      </c>
      <c r="I36" t="s">
        <v>96</v>
      </c>
    </row>
    <row r="37" spans="1:9" x14ac:dyDescent="0.25">
      <c r="A37" t="s">
        <v>93</v>
      </c>
      <c r="B37" t="s">
        <v>90</v>
      </c>
      <c r="C37" t="s">
        <v>91</v>
      </c>
      <c r="D37" s="12">
        <v>0.65</v>
      </c>
      <c r="E37" s="11">
        <v>3</v>
      </c>
      <c r="F37" s="9">
        <f>$B$1*Table1[[#This Row],['# units per board]]</f>
        <v>18</v>
      </c>
      <c r="G37" s="1">
        <f t="shared" si="0"/>
        <v>11.700000000000001</v>
      </c>
      <c r="H37" s="3" t="s">
        <v>92</v>
      </c>
      <c r="I37" t="s">
        <v>94</v>
      </c>
    </row>
    <row r="38" spans="1:9" x14ac:dyDescent="0.25">
      <c r="A38" t="s">
        <v>45</v>
      </c>
      <c r="B38" t="s">
        <v>31</v>
      </c>
      <c r="C38" t="s">
        <v>217</v>
      </c>
      <c r="D38" s="12">
        <v>5</v>
      </c>
      <c r="E38" s="11">
        <v>1</v>
      </c>
      <c r="F38" s="9">
        <f>$B$1*Table1[[#This Row],['# units per board]]</f>
        <v>6</v>
      </c>
      <c r="G38" s="1">
        <f t="shared" si="0"/>
        <v>30</v>
      </c>
      <c r="H38" s="3" t="s">
        <v>217</v>
      </c>
      <c r="I38" t="s">
        <v>32</v>
      </c>
    </row>
    <row r="39" spans="1:9" x14ac:dyDescent="0.25">
      <c r="A39" t="s">
        <v>44</v>
      </c>
      <c r="B39" t="s">
        <v>34</v>
      </c>
      <c r="C39" t="s">
        <v>217</v>
      </c>
      <c r="D39" s="12">
        <v>15</v>
      </c>
      <c r="E39" s="11">
        <v>1</v>
      </c>
      <c r="F39" s="9">
        <f>$B$1*Table1[[#This Row],['# units per board]]</f>
        <v>6</v>
      </c>
      <c r="G39" s="1">
        <f t="shared" si="0"/>
        <v>90</v>
      </c>
      <c r="H39" s="3" t="s">
        <v>217</v>
      </c>
      <c r="I39" t="s">
        <v>33</v>
      </c>
    </row>
    <row r="40" spans="1:9" x14ac:dyDescent="0.25">
      <c r="A40" t="s">
        <v>37</v>
      </c>
      <c r="B40" t="s">
        <v>22</v>
      </c>
      <c r="C40" t="s">
        <v>7</v>
      </c>
      <c r="D40" s="12">
        <v>35</v>
      </c>
      <c r="E40" s="11">
        <v>1</v>
      </c>
      <c r="F40" s="9">
        <f>$B$1*Table1[[#This Row],['# units per board]]</f>
        <v>6</v>
      </c>
      <c r="G40" s="1">
        <f t="shared" si="0"/>
        <v>210</v>
      </c>
      <c r="H40" s="3" t="s">
        <v>8</v>
      </c>
      <c r="I40" t="s">
        <v>23</v>
      </c>
    </row>
    <row r="41" spans="1:9" x14ac:dyDescent="0.25">
      <c r="A41" t="s">
        <v>36</v>
      </c>
      <c r="B41" t="s">
        <v>5</v>
      </c>
      <c r="C41" t="s">
        <v>7</v>
      </c>
      <c r="D41" s="12">
        <v>147</v>
      </c>
      <c r="E41" s="11">
        <v>1</v>
      </c>
      <c r="F41" s="9">
        <f>$B$1*Table1[[#This Row],['# units per board]]</f>
        <v>6</v>
      </c>
      <c r="G41" s="1">
        <f t="shared" si="0"/>
        <v>882</v>
      </c>
      <c r="H41" s="3" t="s">
        <v>8</v>
      </c>
      <c r="I41" t="s">
        <v>9</v>
      </c>
    </row>
    <row r="42" spans="1:9" x14ac:dyDescent="0.25">
      <c r="A42" t="s">
        <v>54</v>
      </c>
      <c r="B42" t="s">
        <v>53</v>
      </c>
      <c r="C42" t="s">
        <v>7</v>
      </c>
      <c r="D42" s="12">
        <v>10</v>
      </c>
      <c r="E42" s="11">
        <v>1</v>
      </c>
      <c r="F42" s="9">
        <f>$B$1*Table1[[#This Row],['# units per board]]</f>
        <v>6</v>
      </c>
      <c r="G42" s="1">
        <f t="shared" si="0"/>
        <v>60</v>
      </c>
      <c r="H42" s="3" t="s">
        <v>8</v>
      </c>
      <c r="I42" t="s">
        <v>55</v>
      </c>
    </row>
    <row r="43" spans="1:9" x14ac:dyDescent="0.25">
      <c r="A43" t="s">
        <v>41</v>
      </c>
      <c r="B43" t="s">
        <v>19</v>
      </c>
      <c r="C43" t="s">
        <v>18</v>
      </c>
      <c r="D43" s="12">
        <v>30</v>
      </c>
      <c r="E43" s="11">
        <v>1</v>
      </c>
      <c r="F43" s="9">
        <f>$B$1*Table1[[#This Row],['# units per board]]</f>
        <v>6</v>
      </c>
      <c r="G43" s="1">
        <f t="shared" si="0"/>
        <v>180</v>
      </c>
      <c r="H43" s="3" t="s">
        <v>20</v>
      </c>
      <c r="I43" t="s">
        <v>21</v>
      </c>
    </row>
    <row r="44" spans="1:9" x14ac:dyDescent="0.25">
      <c r="D44" s="12"/>
      <c r="E44" s="16"/>
      <c r="F44" s="9"/>
      <c r="G44" s="1">
        <f t="shared" si="0"/>
        <v>0</v>
      </c>
    </row>
    <row r="45" spans="1:9" x14ac:dyDescent="0.25">
      <c r="D45" s="12"/>
      <c r="E45" s="16"/>
      <c r="F45" s="9"/>
      <c r="G45" s="1">
        <f t="shared" si="0"/>
        <v>0</v>
      </c>
    </row>
  </sheetData>
  <hyperlinks>
    <hyperlink ref="H3" r:id="rId1" display="Digikey" xr:uid="{1594CB73-45CE-E44D-AD2E-6160A520A4B2}"/>
    <hyperlink ref="H20" r:id="rId2" display="Digikey" xr:uid="{C7C67934-570E-CD4F-8CDB-8A030D245AD7}"/>
    <hyperlink ref="H43" r:id="rId3" xr:uid="{ABEE248C-4248-DD43-959B-D1CA475B06C7}"/>
    <hyperlink ref="H41" r:id="rId4" xr:uid="{CA52BCD7-3329-48E3-8C9B-43AD1BB384AA}"/>
    <hyperlink ref="H40" r:id="rId5" xr:uid="{021AA23A-912D-4CF5-8FA7-2419A15FB034}"/>
    <hyperlink ref="H22" r:id="rId6" display="Digikey" xr:uid="{6152F3A6-C2F6-4E2A-AB95-94193BE8C34E}"/>
    <hyperlink ref="H21" r:id="rId7" display="Digikey" xr:uid="{F37CDFE2-7EF8-4F90-AF8C-A55307F459AD}"/>
    <hyperlink ref="H38" r:id="rId8" display="Polulu" xr:uid="{3D178F2A-9A65-441E-B42D-1D4762FB0285}"/>
    <hyperlink ref="H39" r:id="rId9" display="Polulu" xr:uid="{26B12A4C-23E6-42A2-BD9C-2C001FD9EA86}"/>
    <hyperlink ref="H35" r:id="rId10" display="Digikey" xr:uid="{B5004385-2C84-497F-A0BF-D8AD8C0BBC35}"/>
    <hyperlink ref="H42" r:id="rId11" xr:uid="{DBAE4497-0226-4849-8DCE-698F8F8049A2}"/>
    <hyperlink ref="H23" r:id="rId12" display="Digikey" xr:uid="{9AA40F9C-ED77-8443-9A85-6130EB763D10}"/>
    <hyperlink ref="H30" r:id="rId13" display="Digikey" xr:uid="{4255CCB3-CECF-AB46-B6F2-1195DC8CA3D8}"/>
    <hyperlink ref="H31" r:id="rId14" display="Digikey" xr:uid="{18C87A9C-6419-9C40-A091-083A9767854B}"/>
    <hyperlink ref="H4" r:id="rId15" display="Digikey" xr:uid="{9AAB7993-9CFC-6D4B-BEBD-2D66267C7251}"/>
    <hyperlink ref="H33" r:id="rId16" display="Digikey" xr:uid="{AD3DB87C-B6DA-3740-AB85-C8A34A3F4F0C}"/>
    <hyperlink ref="H18" r:id="rId17" xr:uid="{3E40B691-C329-0245-815E-D8A090ED852A}"/>
    <hyperlink ref="H19" r:id="rId18" xr:uid="{7A492689-7760-8045-A90C-BCFCB32BDB57}"/>
    <hyperlink ref="H7" r:id="rId19" display="Digikey" xr:uid="{46D60FDD-98FC-6A48-90DA-87094FC5878B}"/>
    <hyperlink ref="H12" r:id="rId20" display="Digikey" xr:uid="{D9A09A8D-3606-ED4A-AF56-EF9EA97FB51A}"/>
    <hyperlink ref="H13" r:id="rId21" display="Digikey" xr:uid="{0571579E-39C6-D24D-8F0B-4D447803FAA2}"/>
    <hyperlink ref="H17" r:id="rId22" display="Digikey" xr:uid="{277F376C-D580-4544-8E2D-831EFB849A65}"/>
    <hyperlink ref="H37" r:id="rId23" xr:uid="{3BCA96C8-34BC-4612-AE06-4F8F0A86CE61}"/>
    <hyperlink ref="H36" r:id="rId24" xr:uid="{C2E06750-B8CE-4B7A-A33D-142AE911591C}"/>
    <hyperlink ref="H28" r:id="rId25" xr:uid="{18EBD17E-2BA8-43AA-8257-832CDEF96D19}"/>
    <hyperlink ref="H6" r:id="rId26" xr:uid="{5FA5CECB-B54B-4FFB-93BF-27698F21E8F3}"/>
    <hyperlink ref="H10" r:id="rId27" xr:uid="{F19E4233-2BCB-4FA3-9867-8798DE9B9815}"/>
    <hyperlink ref="H11" r:id="rId28" xr:uid="{78B65EDB-EE09-4AE5-9FDB-AFA767B353D1}"/>
    <hyperlink ref="H27" r:id="rId29" xr:uid="{A0C3DFBB-28D6-4D52-9AB3-1352233CF8AE}"/>
    <hyperlink ref="H24" r:id="rId30" xr:uid="{80C4B5E3-A626-4682-8B14-FB4342D6F7C1}"/>
    <hyperlink ref="H34" r:id="rId31" xr:uid="{562BA554-7B11-4517-ACE3-38769369342B}"/>
    <hyperlink ref="H8" r:id="rId32" xr:uid="{90625B96-C147-4C6D-82F4-4671BF2B834E}"/>
    <hyperlink ref="H9" r:id="rId33" xr:uid="{89BBE0CF-90F7-4EC4-B3A1-BE3ECED85AD4}"/>
    <hyperlink ref="H5" r:id="rId34" xr:uid="{8AA23A32-F74D-4D8E-9D7F-EE688A2CDF4D}"/>
    <hyperlink ref="H32" r:id="rId35" xr:uid="{E3F34514-F7C5-4D40-8DA3-8DDB87C678D7}"/>
    <hyperlink ref="H26" r:id="rId36" xr:uid="{CE9930C2-5089-4D14-80D4-50FAEB76433D}"/>
    <hyperlink ref="H25" r:id="rId37" xr:uid="{CCF8178F-512A-4FD3-B0D3-FFAC9AA102A9}"/>
    <hyperlink ref="H15" r:id="rId38" xr:uid="{73976541-2D22-46D1-BEBB-FB8D3A8CAEF5}"/>
    <hyperlink ref="H16" r:id="rId39" xr:uid="{5A8EA979-C16E-4998-B485-CCACFBC2ECD9}"/>
    <hyperlink ref="H14" r:id="rId40" xr:uid="{8DA00DF4-67AF-4150-BE23-F3DFF2EC3E5A}"/>
    <hyperlink ref="H29" r:id="rId41" xr:uid="{32498D60-3101-4C71-A315-F9DC289F03B7}"/>
  </hyperlinks>
  <pageMargins left="0.25" right="0.25" top="0.75" bottom="0.75" header="0.3" footer="0.3"/>
  <pageSetup scale="21" orientation="portrait" horizontalDpi="1200" verticalDpi="1200" r:id="rId42"/>
  <colBreaks count="1" manualBreakCount="1">
    <brk id="9" max="1048575" man="1"/>
  </colBreaks>
  <drawing r:id="rId43"/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F347-EE7E-402D-8B7E-F990F88E1418}">
  <dimension ref="A1:I26"/>
  <sheetViews>
    <sheetView workbookViewId="0">
      <selection activeCell="H19" sqref="H19"/>
    </sheetView>
  </sheetViews>
  <sheetFormatPr defaultColWidth="11" defaultRowHeight="15.75" x14ac:dyDescent="0.25"/>
  <cols>
    <col min="1" max="1" width="6.125" customWidth="1"/>
    <col min="2" max="2" width="21" bestFit="1" customWidth="1"/>
    <col min="3" max="3" width="11.125" bestFit="1" customWidth="1"/>
    <col min="4" max="4" width="8.625" bestFit="1" customWidth="1"/>
    <col min="5" max="5" width="7.875" style="7" customWidth="1"/>
    <col min="6" max="6" width="6.125" customWidth="1"/>
    <col min="7" max="7" width="6.875" customWidth="1"/>
    <col min="8" max="8" width="9.125" bestFit="1" customWidth="1"/>
    <col min="9" max="9" width="31" customWidth="1"/>
  </cols>
  <sheetData>
    <row r="1" spans="1:9" ht="16.5" thickBot="1" x14ac:dyDescent="0.3">
      <c r="A1" s="5" t="s">
        <v>46</v>
      </c>
      <c r="B1" s="6">
        <v>2</v>
      </c>
      <c r="D1" s="4">
        <f>F1/B1</f>
        <v>205.85</v>
      </c>
      <c r="E1" s="10" t="s">
        <v>16</v>
      </c>
      <c r="F1" s="4">
        <f>SUM(G3:G22)</f>
        <v>411.7</v>
      </c>
      <c r="G1" t="s">
        <v>17</v>
      </c>
    </row>
    <row r="2" spans="1:9" ht="47.25" customHeight="1" thickTop="1" x14ac:dyDescent="0.25">
      <c r="A2" s="2" t="s">
        <v>35</v>
      </c>
      <c r="B2" s="2" t="s">
        <v>0</v>
      </c>
      <c r="C2" s="2" t="s">
        <v>1</v>
      </c>
      <c r="D2" s="2" t="s">
        <v>3</v>
      </c>
      <c r="E2" s="8" t="s">
        <v>47</v>
      </c>
      <c r="F2" s="8" t="s">
        <v>48</v>
      </c>
      <c r="G2" s="2" t="s">
        <v>4</v>
      </c>
      <c r="H2" s="2" t="s">
        <v>6</v>
      </c>
      <c r="I2" s="2" t="s">
        <v>2</v>
      </c>
    </row>
    <row r="3" spans="1:9" x14ac:dyDescent="0.25">
      <c r="A3" t="s">
        <v>38</v>
      </c>
      <c r="B3" t="s">
        <v>10</v>
      </c>
      <c r="C3" t="s">
        <v>11</v>
      </c>
      <c r="D3" s="12">
        <v>190</v>
      </c>
      <c r="E3" s="9">
        <v>0</v>
      </c>
      <c r="F3" s="9">
        <f>Table4[[#This Row],['# units per board]]*B$1</f>
        <v>0</v>
      </c>
      <c r="G3" s="1">
        <f>Table4[[#This Row],[total '# of units]]*Table4[[#This Row],[Cost per unit]]</f>
        <v>0</v>
      </c>
      <c r="H3" s="3" t="s">
        <v>92</v>
      </c>
      <c r="I3" t="s">
        <v>14</v>
      </c>
    </row>
    <row r="4" spans="1:9" x14ac:dyDescent="0.25">
      <c r="A4" t="s">
        <v>63</v>
      </c>
      <c r="B4" t="s">
        <v>190</v>
      </c>
      <c r="C4" t="s">
        <v>78</v>
      </c>
      <c r="D4" s="12">
        <v>3</v>
      </c>
      <c r="E4" s="11">
        <v>2</v>
      </c>
      <c r="F4" s="9">
        <f>Table4[[#This Row],['# units per board]]*B$1</f>
        <v>4</v>
      </c>
      <c r="G4" s="1">
        <f>Table4[[#This Row],[total '# of units]]*Table4[[#This Row],[Cost per unit]]</f>
        <v>12</v>
      </c>
      <c r="H4" s="3" t="s">
        <v>92</v>
      </c>
      <c r="I4" t="s">
        <v>100</v>
      </c>
    </row>
    <row r="5" spans="1:9" x14ac:dyDescent="0.25">
      <c r="A5" t="s">
        <v>200</v>
      </c>
      <c r="B5" t="s">
        <v>106</v>
      </c>
      <c r="C5" t="s">
        <v>103</v>
      </c>
      <c r="D5" s="12">
        <v>0.51</v>
      </c>
      <c r="E5" s="11">
        <v>10</v>
      </c>
      <c r="F5" s="9">
        <f>Table4[[#This Row],['# units per board]]*B$1</f>
        <v>20</v>
      </c>
      <c r="G5" s="1">
        <f>Table4[[#This Row],[total '# of units]]*Table4[[#This Row],[Cost per unit]]</f>
        <v>10.199999999999999</v>
      </c>
      <c r="H5" s="3" t="s">
        <v>92</v>
      </c>
      <c r="I5" t="s">
        <v>108</v>
      </c>
    </row>
    <row r="6" spans="1:9" x14ac:dyDescent="0.25">
      <c r="A6" t="s">
        <v>199</v>
      </c>
      <c r="B6" t="s">
        <v>102</v>
      </c>
      <c r="C6" t="s">
        <v>103</v>
      </c>
      <c r="D6" s="12">
        <v>0.09</v>
      </c>
      <c r="E6" s="11">
        <v>10</v>
      </c>
      <c r="F6" s="9">
        <f>Table4[[#This Row],['# units per board]]*B$1</f>
        <v>20</v>
      </c>
      <c r="G6" s="1">
        <f>Table4[[#This Row],[total '# of units]]*Table4[[#This Row],[Cost per unit]]</f>
        <v>1.7999999999999998</v>
      </c>
      <c r="H6" s="3" t="s">
        <v>92</v>
      </c>
      <c r="I6" t="s">
        <v>104</v>
      </c>
    </row>
    <row r="7" spans="1:9" x14ac:dyDescent="0.25">
      <c r="A7" t="s">
        <v>197</v>
      </c>
      <c r="B7" t="s">
        <v>127</v>
      </c>
      <c r="C7" t="s">
        <v>128</v>
      </c>
      <c r="D7" s="12">
        <v>0.6</v>
      </c>
      <c r="E7" s="11">
        <v>1</v>
      </c>
      <c r="F7" s="9">
        <f>Table4[[#This Row],['# units per board]]*B$1</f>
        <v>2</v>
      </c>
      <c r="G7" s="1">
        <f>Table4[[#This Row],[total '# of units]]*Table4[[#This Row],[Cost per unit]]</f>
        <v>1.2</v>
      </c>
      <c r="H7" s="3" t="s">
        <v>92</v>
      </c>
      <c r="I7" t="s">
        <v>129</v>
      </c>
    </row>
    <row r="8" spans="1:9" x14ac:dyDescent="0.25">
      <c r="A8" t="s">
        <v>201</v>
      </c>
      <c r="B8" t="s">
        <v>146</v>
      </c>
      <c r="C8" t="s">
        <v>147</v>
      </c>
      <c r="D8" s="12">
        <v>0.4</v>
      </c>
      <c r="E8" s="11">
        <v>1</v>
      </c>
      <c r="F8" s="9">
        <f>Table4[[#This Row],['# units per board]]*B$1</f>
        <v>2</v>
      </c>
      <c r="G8" s="1">
        <f>Table4[[#This Row],[total '# of units]]*Table4[[#This Row],[Cost per unit]]</f>
        <v>0.8</v>
      </c>
      <c r="H8" s="3" t="s">
        <v>92</v>
      </c>
      <c r="I8" t="s">
        <v>148</v>
      </c>
    </row>
    <row r="9" spans="1:9" x14ac:dyDescent="0.25">
      <c r="A9" t="s">
        <v>202</v>
      </c>
      <c r="B9" t="s">
        <v>142</v>
      </c>
      <c r="C9" t="s">
        <v>143</v>
      </c>
      <c r="D9" s="12">
        <v>0.5</v>
      </c>
      <c r="E9" s="11">
        <v>1</v>
      </c>
      <c r="F9" s="9">
        <f>Table4[[#This Row],['# units per board]]*B$1</f>
        <v>2</v>
      </c>
      <c r="G9" s="1">
        <f>Table4[[#This Row],[total '# of units]]*Table4[[#This Row],[Cost per unit]]</f>
        <v>1</v>
      </c>
      <c r="H9" s="3" t="s">
        <v>92</v>
      </c>
      <c r="I9" t="s">
        <v>144</v>
      </c>
    </row>
    <row r="10" spans="1:9" x14ac:dyDescent="0.25">
      <c r="A10" t="s">
        <v>74</v>
      </c>
      <c r="B10" s="13" t="s">
        <v>153</v>
      </c>
      <c r="C10" t="s">
        <v>91</v>
      </c>
      <c r="D10" s="12">
        <v>0.5</v>
      </c>
      <c r="E10" s="11">
        <v>1</v>
      </c>
      <c r="F10" s="9">
        <f>Table4[[#This Row],['# units per board]]*B$1</f>
        <v>2</v>
      </c>
      <c r="G10" s="1">
        <f>Table4[[#This Row],[total '# of units]]*Table4[[#This Row],[Cost per unit]]</f>
        <v>1</v>
      </c>
      <c r="H10" s="3" t="s">
        <v>92</v>
      </c>
      <c r="I10" t="s">
        <v>154</v>
      </c>
    </row>
    <row r="11" spans="1:9" x14ac:dyDescent="0.25">
      <c r="A11" t="s">
        <v>203</v>
      </c>
      <c r="B11" s="13" t="s">
        <v>155</v>
      </c>
      <c r="C11" t="s">
        <v>91</v>
      </c>
      <c r="D11" s="12">
        <v>0.7</v>
      </c>
      <c r="E11" s="11">
        <v>1</v>
      </c>
      <c r="F11" s="9">
        <f>Table4[[#This Row],['# units per board]]*B$1</f>
        <v>2</v>
      </c>
      <c r="G11" s="1">
        <f>Table4[[#This Row],[total '# of units]]*Table4[[#This Row],[Cost per unit]]</f>
        <v>1.4</v>
      </c>
      <c r="H11" s="3" t="s">
        <v>92</v>
      </c>
      <c r="I11" t="s">
        <v>156</v>
      </c>
    </row>
    <row r="12" spans="1:9" x14ac:dyDescent="0.25">
      <c r="A12" t="s">
        <v>75</v>
      </c>
      <c r="B12" t="s">
        <v>215</v>
      </c>
      <c r="C12" t="s">
        <v>211</v>
      </c>
      <c r="D12" s="12">
        <v>0.5</v>
      </c>
      <c r="E12" s="9">
        <v>1</v>
      </c>
      <c r="F12" s="9">
        <f>Table4[[#This Row],['# units per board]]*B$1</f>
        <v>2</v>
      </c>
      <c r="G12" s="1">
        <f>Table4[[#This Row],[total '# of units]]*Table4[[#This Row],[Cost per unit]]</f>
        <v>1</v>
      </c>
      <c r="H12" s="3" t="s">
        <v>92</v>
      </c>
      <c r="I12" t="s">
        <v>216</v>
      </c>
    </row>
    <row r="13" spans="1:9" x14ac:dyDescent="0.25">
      <c r="A13" t="s">
        <v>209</v>
      </c>
      <c r="B13" t="s">
        <v>210</v>
      </c>
      <c r="C13" t="s">
        <v>211</v>
      </c>
      <c r="D13" s="12">
        <v>0.5</v>
      </c>
      <c r="E13" s="9">
        <v>1</v>
      </c>
      <c r="F13" s="9">
        <f>Table4[[#This Row],['# units per board]]*B$1</f>
        <v>2</v>
      </c>
      <c r="G13" s="1">
        <f>Table4[[#This Row],[total '# of units]]*Table4[[#This Row],[Cost per unit]]</f>
        <v>1</v>
      </c>
      <c r="H13" s="3" t="s">
        <v>92</v>
      </c>
      <c r="I13" t="s">
        <v>212</v>
      </c>
    </row>
    <row r="14" spans="1:9" x14ac:dyDescent="0.25">
      <c r="A14" t="s">
        <v>45</v>
      </c>
      <c r="B14" t="s">
        <v>13</v>
      </c>
      <c r="C14" t="s">
        <v>12</v>
      </c>
      <c r="D14" s="12">
        <v>165</v>
      </c>
      <c r="E14" s="9">
        <v>1</v>
      </c>
      <c r="F14" s="9">
        <f>Table4[[#This Row],['# units per board]]*B$1</f>
        <v>2</v>
      </c>
      <c r="G14" s="1">
        <f>Table4[[#This Row],[total '# of units]]*Table4[[#This Row],[Cost per unit]]</f>
        <v>330</v>
      </c>
      <c r="H14" s="3" t="s">
        <v>92</v>
      </c>
      <c r="I14" t="s">
        <v>15</v>
      </c>
    </row>
    <row r="15" spans="1:9" x14ac:dyDescent="0.25">
      <c r="A15" t="s">
        <v>56</v>
      </c>
      <c r="B15" t="s">
        <v>185</v>
      </c>
      <c r="C15" t="s">
        <v>61</v>
      </c>
      <c r="D15" s="12">
        <v>0.3</v>
      </c>
      <c r="E15" s="11">
        <v>1</v>
      </c>
      <c r="F15" s="9">
        <f>Table4[[#This Row],['# units per board]]*B$1</f>
        <v>2</v>
      </c>
      <c r="G15" s="1">
        <f>Table4[[#This Row],[total '# of units]]*Table4[[#This Row],[Cost per unit]]</f>
        <v>0.6</v>
      </c>
      <c r="H15" s="3" t="s">
        <v>92</v>
      </c>
      <c r="I15" t="s">
        <v>98</v>
      </c>
    </row>
    <row r="16" spans="1:9" x14ac:dyDescent="0.25">
      <c r="A16" t="s">
        <v>198</v>
      </c>
      <c r="B16" t="s">
        <v>138</v>
      </c>
      <c r="C16" t="s">
        <v>139</v>
      </c>
      <c r="D16" s="12">
        <v>0.1</v>
      </c>
      <c r="E16" s="11">
        <v>2</v>
      </c>
      <c r="F16" s="9">
        <f>Table4[[#This Row],['# units per board]]*B$1</f>
        <v>4</v>
      </c>
      <c r="G16" s="1">
        <f>Table4[[#This Row],[total '# of units]]*Table4[[#This Row],[Cost per unit]]</f>
        <v>0.4</v>
      </c>
      <c r="H16" s="3" t="s">
        <v>92</v>
      </c>
      <c r="I16" t="s">
        <v>140</v>
      </c>
    </row>
    <row r="17" spans="1:9" x14ac:dyDescent="0.25">
      <c r="A17" t="s">
        <v>49</v>
      </c>
      <c r="B17" t="s">
        <v>50</v>
      </c>
      <c r="C17" t="s">
        <v>51</v>
      </c>
      <c r="D17" s="12">
        <v>2</v>
      </c>
      <c r="E17" s="11">
        <v>1</v>
      </c>
      <c r="F17" s="9">
        <f>Table4[[#This Row],['# units per board]]*B$1</f>
        <v>2</v>
      </c>
      <c r="G17" s="1">
        <f>Table4[[#This Row],[total '# of units]]*Table4[[#This Row],[Cost per unit]]</f>
        <v>4</v>
      </c>
      <c r="H17" s="3" t="s">
        <v>92</v>
      </c>
      <c r="I17" t="s">
        <v>52</v>
      </c>
    </row>
    <row r="18" spans="1:9" x14ac:dyDescent="0.25">
      <c r="A18" t="s">
        <v>95</v>
      </c>
      <c r="B18" t="s">
        <v>90</v>
      </c>
      <c r="C18" t="s">
        <v>91</v>
      </c>
      <c r="D18" s="12">
        <v>0.65</v>
      </c>
      <c r="E18" s="11">
        <v>1</v>
      </c>
      <c r="F18" s="9">
        <f>Table4[[#This Row],['# units per board]]*B$1</f>
        <v>2</v>
      </c>
      <c r="G18" s="1">
        <f>Table4[[#This Row],[total '# of units]]*Table4[[#This Row],[Cost per unit]]</f>
        <v>1.3</v>
      </c>
      <c r="H18" s="3" t="s">
        <v>92</v>
      </c>
      <c r="I18" t="s">
        <v>94</v>
      </c>
    </row>
    <row r="19" spans="1:9" x14ac:dyDescent="0.25">
      <c r="A19" t="s">
        <v>204</v>
      </c>
      <c r="B19" t="s">
        <v>213</v>
      </c>
      <c r="C19" t="s">
        <v>91</v>
      </c>
      <c r="D19" s="12">
        <v>2</v>
      </c>
      <c r="E19" s="9">
        <v>1</v>
      </c>
      <c r="F19" s="9">
        <f>Table4[[#This Row],['# units per board]]*B$1</f>
        <v>2</v>
      </c>
      <c r="G19" s="1">
        <f>Table4[[#This Row],[total '# of units]]*Table4[[#This Row],[Cost per unit]]</f>
        <v>4</v>
      </c>
      <c r="H19" s="3" t="s">
        <v>92</v>
      </c>
      <c r="I19" t="s">
        <v>214</v>
      </c>
    </row>
    <row r="20" spans="1:9" x14ac:dyDescent="0.25">
      <c r="A20" t="s">
        <v>39</v>
      </c>
      <c r="B20" t="s">
        <v>31</v>
      </c>
      <c r="C20" t="s">
        <v>217</v>
      </c>
      <c r="D20" s="12">
        <v>5</v>
      </c>
      <c r="E20" s="11">
        <v>1</v>
      </c>
      <c r="F20" s="9">
        <f>Table4[[#This Row],['# units per board]]*B$1</f>
        <v>2</v>
      </c>
      <c r="G20" s="1">
        <f>Table4[[#This Row],[total '# of units]]*Table4[[#This Row],[Cost per unit]]</f>
        <v>10</v>
      </c>
      <c r="H20" s="3" t="s">
        <v>217</v>
      </c>
      <c r="I20" t="s">
        <v>32</v>
      </c>
    </row>
    <row r="21" spans="1:9" x14ac:dyDescent="0.25">
      <c r="A21" t="s">
        <v>42</v>
      </c>
      <c r="B21" t="s">
        <v>34</v>
      </c>
      <c r="C21" t="s">
        <v>217</v>
      </c>
      <c r="D21" s="12">
        <v>15</v>
      </c>
      <c r="E21" s="11">
        <v>1</v>
      </c>
      <c r="F21" s="9">
        <f>Table4[[#This Row],['# units per board]]*B$1</f>
        <v>2</v>
      </c>
      <c r="G21" s="1">
        <f>Table4[[#This Row],[total '# of units]]*Table4[[#This Row],[Cost per unit]]</f>
        <v>30</v>
      </c>
      <c r="H21" s="3" t="s">
        <v>217</v>
      </c>
      <c r="I21" t="s">
        <v>33</v>
      </c>
    </row>
    <row r="22" spans="1:9" x14ac:dyDescent="0.25">
      <c r="D22" s="1"/>
      <c r="E22" s="9"/>
      <c r="F22" s="9">
        <f>Table4[[#This Row],['# units per board]]*B$1</f>
        <v>0</v>
      </c>
      <c r="G22" s="1">
        <f>Table4[[#This Row],[total '# of units]]*Table4[[#This Row],[Cost per unit]]</f>
        <v>0</v>
      </c>
    </row>
    <row r="23" spans="1:9" x14ac:dyDescent="0.25">
      <c r="D23" s="1"/>
      <c r="E23" s="9"/>
      <c r="F23" s="1"/>
    </row>
    <row r="24" spans="1:9" x14ac:dyDescent="0.25">
      <c r="D24" s="1"/>
      <c r="E24" s="9"/>
      <c r="F24" s="1"/>
    </row>
    <row r="25" spans="1:9" x14ac:dyDescent="0.25">
      <c r="D25" s="1"/>
      <c r="E25" s="9"/>
      <c r="F25" s="1"/>
    </row>
    <row r="26" spans="1:9" x14ac:dyDescent="0.25">
      <c r="D26" s="1"/>
      <c r="E26" s="9"/>
      <c r="F26" s="1"/>
    </row>
  </sheetData>
  <hyperlinks>
    <hyperlink ref="H3" r:id="rId1" display="Digikey" xr:uid="{6BC9B43D-F94C-4A31-BDF4-7CA338211CAC}"/>
    <hyperlink ref="H14" r:id="rId2" display="Digikey" xr:uid="{BA19AE14-D5FC-43C9-A67D-2F07B44BA27F}"/>
    <hyperlink ref="H15" r:id="rId3" xr:uid="{642F7698-886B-485C-A4C8-41B2A030097F}"/>
    <hyperlink ref="H4" r:id="rId4" xr:uid="{6C778BEB-E031-4870-A10F-DA545F2A1F7C}"/>
    <hyperlink ref="H6" r:id="rId5" xr:uid="{37A6EBE5-8721-4700-BA11-436233F255E5}"/>
    <hyperlink ref="H5" r:id="rId6" xr:uid="{10B5547C-46BC-4EF4-9AD1-252F737D5BBD}"/>
    <hyperlink ref="H7" r:id="rId7" xr:uid="{2DA0B189-C688-4E93-ABE3-2ABD7546F487}"/>
    <hyperlink ref="H16" r:id="rId8" xr:uid="{F195A392-A110-4064-9B6F-91DDA21E6BBB}"/>
    <hyperlink ref="H9" r:id="rId9" xr:uid="{E5B399BF-BA38-4ADE-873A-6C795B924B52}"/>
    <hyperlink ref="H8" r:id="rId10" xr:uid="{190F781C-4583-4474-8257-FDC03F2ED989}"/>
    <hyperlink ref="H10" r:id="rId11" xr:uid="{B04560A7-7008-49F7-9FBC-FB2FCDEC5121}"/>
    <hyperlink ref="H11" r:id="rId12" xr:uid="{15E79122-277F-45AF-B030-B0E2A75D16C3}"/>
    <hyperlink ref="H20" r:id="rId13" display="Polulu" xr:uid="{CF6D8F63-6888-4D24-B5B4-761F6F9F0476}"/>
    <hyperlink ref="H21" r:id="rId14" display="Polulu" xr:uid="{C3D4A446-D788-4C4B-A4EF-6EE88C8493CB}"/>
    <hyperlink ref="H17" r:id="rId15" display="Digikey" xr:uid="{C37DEA53-142E-46EB-8ACB-5C6E18808922}"/>
    <hyperlink ref="H18" r:id="rId16" xr:uid="{CBF0F431-5640-42CF-B636-DCF34B32822E}"/>
    <hyperlink ref="H13" r:id="rId17" xr:uid="{D513098A-B7D9-4095-94CA-2363FAC169E9}"/>
    <hyperlink ref="H19" r:id="rId18" xr:uid="{707A783B-8FD9-45E0-9BF9-8AB45189C047}"/>
    <hyperlink ref="H12" r:id="rId19" xr:uid="{F7392740-DBF4-40FD-BB63-38A7DC655E62}"/>
  </hyperlinks>
  <pageMargins left="0.7" right="0.7" top="0.75" bottom="0.75" header="0.3" footer="0.3"/>
  <drawing r:id="rId20"/>
  <tableParts count="1"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6CF9-8421-43E3-85FA-4D29D68AD44D}">
  <dimension ref="A1:I15"/>
  <sheetViews>
    <sheetView zoomScaleNormal="100" workbookViewId="0">
      <selection activeCell="I21" sqref="I21"/>
    </sheetView>
  </sheetViews>
  <sheetFormatPr defaultColWidth="11" defaultRowHeight="15.75" x14ac:dyDescent="0.25"/>
  <cols>
    <col min="1" max="1" width="8" customWidth="1"/>
    <col min="2" max="2" width="19.375" customWidth="1"/>
    <col min="3" max="3" width="12" customWidth="1"/>
    <col min="4" max="4" width="8.875" customWidth="1"/>
    <col min="5" max="5" width="7.125" style="7" customWidth="1"/>
    <col min="6" max="6" width="7.625" style="7" customWidth="1"/>
    <col min="7" max="7" width="7.625" bestFit="1" customWidth="1"/>
    <col min="8" max="8" width="7.875" customWidth="1"/>
    <col min="9" max="9" width="105.125" bestFit="1" customWidth="1"/>
  </cols>
  <sheetData>
    <row r="1" spans="1:9" ht="16.5" thickBot="1" x14ac:dyDescent="0.3">
      <c r="A1" s="5" t="s">
        <v>46</v>
      </c>
      <c r="B1" s="6">
        <v>8</v>
      </c>
      <c r="D1" s="4">
        <f>G1/B1</f>
        <v>134.875</v>
      </c>
      <c r="E1" s="7" t="s">
        <v>16</v>
      </c>
      <c r="G1" s="14">
        <f>SUM(G3:G15)</f>
        <v>1079</v>
      </c>
      <c r="H1" t="s">
        <v>17</v>
      </c>
    </row>
    <row r="2" spans="1:9" ht="50.1" customHeight="1" thickTop="1" x14ac:dyDescent="0.25">
      <c r="A2" s="2" t="s">
        <v>35</v>
      </c>
      <c r="B2" s="2" t="s">
        <v>0</v>
      </c>
      <c r="C2" s="2" t="s">
        <v>1</v>
      </c>
      <c r="D2" s="2" t="s">
        <v>3</v>
      </c>
      <c r="E2" s="8" t="s">
        <v>47</v>
      </c>
      <c r="F2" s="8" t="s">
        <v>48</v>
      </c>
      <c r="G2" s="2" t="s">
        <v>4</v>
      </c>
      <c r="H2" s="2" t="s">
        <v>6</v>
      </c>
      <c r="I2" s="2" t="s">
        <v>2</v>
      </c>
    </row>
    <row r="3" spans="1:9" x14ac:dyDescent="0.25">
      <c r="A3" t="s">
        <v>38</v>
      </c>
      <c r="B3" t="s">
        <v>10</v>
      </c>
      <c r="C3" t="s">
        <v>11</v>
      </c>
      <c r="D3" s="12">
        <v>190</v>
      </c>
      <c r="E3" s="11" t="s">
        <v>38</v>
      </c>
      <c r="F3" s="9">
        <v>1</v>
      </c>
      <c r="G3" s="1">
        <f t="shared" ref="G3:G15" si="0">F3*D3</f>
        <v>190</v>
      </c>
      <c r="H3" s="3" t="s">
        <v>92</v>
      </c>
      <c r="I3" t="s">
        <v>27</v>
      </c>
    </row>
    <row r="4" spans="1:9" x14ac:dyDescent="0.25">
      <c r="A4" t="s">
        <v>182</v>
      </c>
      <c r="B4" t="s">
        <v>165</v>
      </c>
      <c r="C4" t="s">
        <v>166</v>
      </c>
      <c r="D4" s="12">
        <v>2.5</v>
      </c>
      <c r="E4" s="15"/>
      <c r="F4" s="9">
        <v>100</v>
      </c>
      <c r="G4" s="1">
        <f t="shared" si="0"/>
        <v>250</v>
      </c>
      <c r="H4" s="3" t="s">
        <v>92</v>
      </c>
      <c r="I4" t="s">
        <v>167</v>
      </c>
    </row>
    <row r="5" spans="1:9" x14ac:dyDescent="0.25">
      <c r="A5" t="s">
        <v>183</v>
      </c>
      <c r="B5" s="13">
        <v>2170297</v>
      </c>
      <c r="C5" t="s">
        <v>159</v>
      </c>
      <c r="D5" s="12">
        <v>1.5</v>
      </c>
      <c r="E5" s="16" t="s">
        <v>38</v>
      </c>
      <c r="F5" s="9">
        <v>50</v>
      </c>
      <c r="G5" s="1">
        <f t="shared" si="0"/>
        <v>75</v>
      </c>
      <c r="H5" s="3" t="s">
        <v>92</v>
      </c>
      <c r="I5" t="s">
        <v>160</v>
      </c>
    </row>
    <row r="6" spans="1:9" x14ac:dyDescent="0.25">
      <c r="A6" t="s">
        <v>184</v>
      </c>
      <c r="B6" s="13">
        <v>2170281</v>
      </c>
      <c r="C6" t="s">
        <v>159</v>
      </c>
      <c r="D6" s="12">
        <v>1.25</v>
      </c>
      <c r="E6" s="16" t="s">
        <v>38</v>
      </c>
      <c r="F6" s="9">
        <v>50</v>
      </c>
      <c r="G6" s="1">
        <f t="shared" si="0"/>
        <v>62.5</v>
      </c>
      <c r="H6" s="3" t="s">
        <v>92</v>
      </c>
      <c r="I6" t="s">
        <v>162</v>
      </c>
    </row>
    <row r="7" spans="1:9" x14ac:dyDescent="0.25">
      <c r="A7" t="s">
        <v>164</v>
      </c>
      <c r="B7" t="s">
        <v>157</v>
      </c>
      <c r="C7" t="s">
        <v>158</v>
      </c>
      <c r="D7" s="12">
        <v>0.75</v>
      </c>
      <c r="E7" s="16" t="s">
        <v>38</v>
      </c>
      <c r="F7" s="9">
        <v>50</v>
      </c>
      <c r="G7" s="1">
        <f t="shared" si="0"/>
        <v>37.5</v>
      </c>
      <c r="H7" s="3" t="s">
        <v>92</v>
      </c>
      <c r="I7" t="s">
        <v>168</v>
      </c>
    </row>
    <row r="8" spans="1:9" x14ac:dyDescent="0.25">
      <c r="A8" t="s">
        <v>163</v>
      </c>
      <c r="B8" t="s">
        <v>157</v>
      </c>
      <c r="C8" t="s">
        <v>158</v>
      </c>
      <c r="D8" s="12">
        <v>0.75</v>
      </c>
      <c r="E8" s="15" t="s">
        <v>38</v>
      </c>
      <c r="F8" s="9">
        <v>100</v>
      </c>
      <c r="G8" s="1">
        <f t="shared" si="0"/>
        <v>75</v>
      </c>
      <c r="H8" s="3" t="s">
        <v>92</v>
      </c>
      <c r="I8" t="s">
        <v>161</v>
      </c>
    </row>
    <row r="9" spans="1:9" x14ac:dyDescent="0.25">
      <c r="A9" t="s">
        <v>177</v>
      </c>
      <c r="B9" t="s">
        <v>178</v>
      </c>
      <c r="C9" t="s">
        <v>179</v>
      </c>
      <c r="D9" s="12">
        <v>1</v>
      </c>
      <c r="E9" s="16" t="s">
        <v>38</v>
      </c>
      <c r="F9" s="9">
        <v>100</v>
      </c>
      <c r="G9" s="1">
        <f t="shared" si="0"/>
        <v>100</v>
      </c>
      <c r="H9" s="3" t="s">
        <v>92</v>
      </c>
      <c r="I9" t="s">
        <v>180</v>
      </c>
    </row>
    <row r="10" spans="1:9" x14ac:dyDescent="0.25">
      <c r="A10" t="s">
        <v>169</v>
      </c>
      <c r="B10" t="s">
        <v>170</v>
      </c>
      <c r="C10" t="s">
        <v>151</v>
      </c>
      <c r="D10" s="12">
        <v>4</v>
      </c>
      <c r="E10" s="16" t="s">
        <v>38</v>
      </c>
      <c r="F10" s="9">
        <v>6</v>
      </c>
      <c r="G10" s="1">
        <f t="shared" si="0"/>
        <v>24</v>
      </c>
      <c r="H10" s="3" t="s">
        <v>92</v>
      </c>
      <c r="I10" t="s">
        <v>233</v>
      </c>
    </row>
    <row r="11" spans="1:9" x14ac:dyDescent="0.25">
      <c r="A11" t="s">
        <v>234</v>
      </c>
      <c r="B11" s="18">
        <v>387600308</v>
      </c>
      <c r="C11" t="s">
        <v>172</v>
      </c>
      <c r="D11" s="12">
        <v>4</v>
      </c>
      <c r="E11" s="16" t="s">
        <v>38</v>
      </c>
      <c r="F11" s="9">
        <v>6</v>
      </c>
      <c r="G11" s="1">
        <f t="shared" ref="G11" si="1">F11*D11</f>
        <v>24</v>
      </c>
      <c r="H11" s="3" t="s">
        <v>92</v>
      </c>
      <c r="I11" t="s">
        <v>233</v>
      </c>
    </row>
    <row r="12" spans="1:9" x14ac:dyDescent="0.25">
      <c r="A12" t="s">
        <v>171</v>
      </c>
      <c r="B12" s="13">
        <v>380021290</v>
      </c>
      <c r="C12" t="s">
        <v>172</v>
      </c>
      <c r="D12" s="12">
        <v>2.5</v>
      </c>
      <c r="E12" s="16" t="s">
        <v>38</v>
      </c>
      <c r="F12" s="9">
        <v>3</v>
      </c>
      <c r="G12" s="1">
        <f t="shared" si="0"/>
        <v>7.5</v>
      </c>
      <c r="H12" s="3" t="s">
        <v>92</v>
      </c>
      <c r="I12" t="s">
        <v>232</v>
      </c>
    </row>
    <row r="13" spans="1:9" x14ac:dyDescent="0.25">
      <c r="A13" t="s">
        <v>173</v>
      </c>
      <c r="B13" t="s">
        <v>174</v>
      </c>
      <c r="C13" t="s">
        <v>175</v>
      </c>
      <c r="D13" s="12">
        <v>4.5</v>
      </c>
      <c r="E13" s="16" t="s">
        <v>38</v>
      </c>
      <c r="F13" s="9">
        <v>3</v>
      </c>
      <c r="G13" s="1">
        <f t="shared" si="0"/>
        <v>13.5</v>
      </c>
      <c r="H13" s="3" t="s">
        <v>92</v>
      </c>
      <c r="I13" t="s">
        <v>176</v>
      </c>
    </row>
    <row r="14" spans="1:9" x14ac:dyDescent="0.25">
      <c r="A14" t="s">
        <v>218</v>
      </c>
      <c r="B14" t="s">
        <v>219</v>
      </c>
      <c r="C14" t="s">
        <v>221</v>
      </c>
      <c r="D14" s="12">
        <v>40</v>
      </c>
      <c r="E14" s="16" t="s">
        <v>38</v>
      </c>
      <c r="F14" s="9">
        <v>3</v>
      </c>
      <c r="G14" s="1">
        <f t="shared" si="0"/>
        <v>120</v>
      </c>
      <c r="H14" s="3" t="s">
        <v>220</v>
      </c>
      <c r="I14" t="s">
        <v>222</v>
      </c>
    </row>
    <row r="15" spans="1:9" x14ac:dyDescent="0.25">
      <c r="A15" t="s">
        <v>223</v>
      </c>
      <c r="B15" t="s">
        <v>224</v>
      </c>
      <c r="C15" t="s">
        <v>225</v>
      </c>
      <c r="D15" s="12">
        <v>100</v>
      </c>
      <c r="E15" s="16" t="s">
        <v>38</v>
      </c>
      <c r="F15" s="9">
        <v>1</v>
      </c>
      <c r="G15" s="1">
        <f t="shared" si="0"/>
        <v>100</v>
      </c>
      <c r="H15" s="3" t="s">
        <v>92</v>
      </c>
      <c r="I15" t="s">
        <v>226</v>
      </c>
    </row>
  </sheetData>
  <hyperlinks>
    <hyperlink ref="H3" r:id="rId1" display="Digikey" xr:uid="{EA1DD6A4-A278-4D18-B39C-20FB5870A43A}"/>
    <hyperlink ref="H8" r:id="rId2" xr:uid="{0574A2F2-B201-477C-B553-902B8B0A509E}"/>
    <hyperlink ref="H5" r:id="rId3" xr:uid="{F8A3D80F-27AD-45B2-9FD9-FD3C03CD79F9}"/>
    <hyperlink ref="H6" r:id="rId4" xr:uid="{26152A17-D5E0-4A67-A765-D03A550046B3}"/>
    <hyperlink ref="H7" r:id="rId5" xr:uid="{158B267C-3D5B-4D02-BAAA-7870D400D7DA}"/>
    <hyperlink ref="H4" r:id="rId6" xr:uid="{659F8F5D-B6F0-411E-9253-F2B9557150F8}"/>
    <hyperlink ref="H10" r:id="rId7" xr:uid="{15C775AF-3F45-4323-BA67-5430447A8DB0}"/>
    <hyperlink ref="H12" r:id="rId8" xr:uid="{0128861A-830E-4508-B285-8DDED5C5249D}"/>
    <hyperlink ref="H13" r:id="rId9" xr:uid="{A3901FFD-D696-4BF7-999E-9BC4CB921372}"/>
    <hyperlink ref="H9" r:id="rId10" xr:uid="{A0F627D2-3F97-214B-835F-FC2CDC25591B}"/>
    <hyperlink ref="H14" r:id="rId11" xr:uid="{436435EC-142E-0F43-9336-D82FBDC1EB19}"/>
    <hyperlink ref="H15" r:id="rId12" xr:uid="{D551019C-0E54-4CA3-A004-8A450E37F6DF}"/>
    <hyperlink ref="H11" r:id="rId13" xr:uid="{87D6898E-D771-7340-BC1F-5E9333DC6F67}"/>
  </hyperlinks>
  <pageMargins left="0.7" right="0.7" top="0.75" bottom="0.75" header="0.3" footer="0.3"/>
  <pageSetup orientation="portrait" horizontalDpi="1200" verticalDpi="1200" r:id="rId14"/>
  <tableParts count="1"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BDFB-D178-0241-B8E9-49064C7DD650}">
  <dimension ref="A1:I13"/>
  <sheetViews>
    <sheetView zoomScaleNormal="100" workbookViewId="0">
      <selection activeCell="B11" sqref="B11"/>
    </sheetView>
  </sheetViews>
  <sheetFormatPr defaultColWidth="11" defaultRowHeight="15.75" x14ac:dyDescent="0.25"/>
  <cols>
    <col min="1" max="1" width="8" customWidth="1"/>
    <col min="2" max="2" width="18.625" bestFit="1" customWidth="1"/>
    <col min="3" max="3" width="12" customWidth="1"/>
    <col min="4" max="4" width="8.875" customWidth="1"/>
    <col min="5" max="5" width="7.125" style="7" customWidth="1"/>
    <col min="6" max="6" width="7.625" style="7" customWidth="1"/>
    <col min="7" max="7" width="7.625" bestFit="1" customWidth="1"/>
    <col min="8" max="8" width="7.875" customWidth="1"/>
    <col min="9" max="9" width="103.625" bestFit="1" customWidth="1"/>
  </cols>
  <sheetData>
    <row r="1" spans="1:9" ht="16.5" thickBot="1" x14ac:dyDescent="0.3">
      <c r="A1" s="5" t="s">
        <v>46</v>
      </c>
      <c r="B1" s="6">
        <v>20</v>
      </c>
      <c r="D1" s="17">
        <f>G1/B1</f>
        <v>4.5600000000000005</v>
      </c>
      <c r="E1" s="7" t="s">
        <v>16</v>
      </c>
      <c r="G1" s="14">
        <f>SUM(G3:G13)</f>
        <v>91.2</v>
      </c>
      <c r="H1" t="s">
        <v>17</v>
      </c>
    </row>
    <row r="2" spans="1:9" ht="43.5" customHeight="1" thickTop="1" x14ac:dyDescent="0.25">
      <c r="A2" s="2" t="s">
        <v>35</v>
      </c>
      <c r="B2" s="2" t="s">
        <v>0</v>
      </c>
      <c r="C2" s="2" t="s">
        <v>1</v>
      </c>
      <c r="D2" s="2" t="s">
        <v>3</v>
      </c>
      <c r="E2" s="8" t="s">
        <v>47</v>
      </c>
      <c r="F2" s="8" t="s">
        <v>48</v>
      </c>
      <c r="G2" s="2" t="s">
        <v>4</v>
      </c>
      <c r="H2" s="2" t="s">
        <v>6</v>
      </c>
      <c r="I2" s="2" t="s">
        <v>2</v>
      </c>
    </row>
    <row r="3" spans="1:9" x14ac:dyDescent="0.25">
      <c r="A3" t="s">
        <v>186</v>
      </c>
      <c r="B3" t="s">
        <v>134</v>
      </c>
      <c r="C3" t="s">
        <v>135</v>
      </c>
      <c r="D3" s="12">
        <v>0.3</v>
      </c>
      <c r="E3" s="15">
        <v>2</v>
      </c>
      <c r="F3" s="9">
        <f>Table134[[#This Row],['# units per board]]*$B$1</f>
        <v>40</v>
      </c>
      <c r="G3" s="1">
        <f t="shared" ref="G3:G11" si="0">F3*D3</f>
        <v>12</v>
      </c>
      <c r="H3" s="3" t="s">
        <v>92</v>
      </c>
      <c r="I3" t="s">
        <v>136</v>
      </c>
    </row>
    <row r="4" spans="1:9" x14ac:dyDescent="0.25">
      <c r="A4" t="s">
        <v>187</v>
      </c>
      <c r="B4" s="13" t="s">
        <v>188</v>
      </c>
      <c r="C4" t="s">
        <v>128</v>
      </c>
      <c r="D4" s="12">
        <v>0.1</v>
      </c>
      <c r="E4" s="15">
        <v>1</v>
      </c>
      <c r="F4" s="9">
        <f>Table134[[#This Row],['# units per board]]*$B$1</f>
        <v>20</v>
      </c>
      <c r="G4" s="1">
        <f t="shared" si="0"/>
        <v>2</v>
      </c>
      <c r="H4" s="3" t="s">
        <v>92</v>
      </c>
      <c r="I4" t="s">
        <v>189</v>
      </c>
    </row>
    <row r="5" spans="1:9" x14ac:dyDescent="0.25">
      <c r="A5" t="s">
        <v>191</v>
      </c>
      <c r="B5" t="s">
        <v>192</v>
      </c>
      <c r="C5" t="s">
        <v>72</v>
      </c>
      <c r="D5" s="12">
        <v>0.8</v>
      </c>
      <c r="E5" s="15">
        <v>2</v>
      </c>
      <c r="F5" s="9">
        <f>Table134[[#This Row],['# units per board]]*$B$1</f>
        <v>40</v>
      </c>
      <c r="G5" s="1">
        <f t="shared" si="0"/>
        <v>32</v>
      </c>
      <c r="H5" s="3" t="s">
        <v>92</v>
      </c>
      <c r="I5" t="s">
        <v>193</v>
      </c>
    </row>
    <row r="6" spans="1:9" x14ac:dyDescent="0.25">
      <c r="A6" t="s">
        <v>194</v>
      </c>
      <c r="B6" t="s">
        <v>195</v>
      </c>
      <c r="C6" t="s">
        <v>121</v>
      </c>
      <c r="D6" s="12">
        <v>0.1</v>
      </c>
      <c r="E6" s="15">
        <v>1</v>
      </c>
      <c r="F6" s="9">
        <f>Table134[[#This Row],['# units per board]]*$B$1</f>
        <v>20</v>
      </c>
      <c r="G6" s="1">
        <f t="shared" si="0"/>
        <v>2</v>
      </c>
      <c r="H6" s="3" t="s">
        <v>92</v>
      </c>
      <c r="I6" t="s">
        <v>196</v>
      </c>
    </row>
    <row r="7" spans="1:9" x14ac:dyDescent="0.25">
      <c r="A7" t="s">
        <v>206</v>
      </c>
      <c r="B7" t="s">
        <v>205</v>
      </c>
      <c r="C7" t="s">
        <v>207</v>
      </c>
      <c r="D7" s="12">
        <v>1</v>
      </c>
      <c r="E7" s="15">
        <v>1</v>
      </c>
      <c r="F7" s="9">
        <f>Table134[[#This Row],['# units per board]]*$B$1</f>
        <v>20</v>
      </c>
      <c r="G7" s="1">
        <f t="shared" si="0"/>
        <v>20</v>
      </c>
      <c r="H7" s="3" t="s">
        <v>92</v>
      </c>
      <c r="I7" t="s">
        <v>208</v>
      </c>
    </row>
    <row r="8" spans="1:9" x14ac:dyDescent="0.25">
      <c r="A8" t="s">
        <v>230</v>
      </c>
      <c r="B8" t="s">
        <v>227</v>
      </c>
      <c r="C8" t="s">
        <v>211</v>
      </c>
      <c r="D8" s="12">
        <v>0.08</v>
      </c>
      <c r="E8" s="15">
        <v>2</v>
      </c>
      <c r="F8" s="9">
        <f>Table134[[#This Row],['# units per board]]*$B$1</f>
        <v>40</v>
      </c>
      <c r="G8" s="1">
        <f t="shared" si="0"/>
        <v>3.2</v>
      </c>
      <c r="H8" s="3" t="s">
        <v>92</v>
      </c>
      <c r="I8" t="s">
        <v>216</v>
      </c>
    </row>
    <row r="9" spans="1:9" x14ac:dyDescent="0.25">
      <c r="A9" t="s">
        <v>229</v>
      </c>
      <c r="B9" t="s">
        <v>228</v>
      </c>
      <c r="C9" t="s">
        <v>211</v>
      </c>
      <c r="D9" s="12">
        <v>0.5</v>
      </c>
      <c r="E9" s="15">
        <v>2</v>
      </c>
      <c r="F9" s="9">
        <f>Table134[[#This Row],['# units per board]]*$B$1</f>
        <v>40</v>
      </c>
      <c r="G9" s="1">
        <f t="shared" si="0"/>
        <v>20</v>
      </c>
      <c r="H9" s="3" t="s">
        <v>92</v>
      </c>
      <c r="I9" t="s">
        <v>231</v>
      </c>
    </row>
    <row r="10" spans="1:9" x14ac:dyDescent="0.25">
      <c r="B10" s="13"/>
      <c r="D10" s="12"/>
      <c r="E10" s="15"/>
      <c r="F10" s="9">
        <f>Table134[[#This Row],['# units per board]]*$B$1</f>
        <v>0</v>
      </c>
      <c r="G10" s="1">
        <f t="shared" si="0"/>
        <v>0</v>
      </c>
      <c r="H10" s="3"/>
    </row>
    <row r="11" spans="1:9" x14ac:dyDescent="0.25">
      <c r="D11" s="12"/>
      <c r="E11" s="15"/>
      <c r="F11" s="9">
        <f>Table134[[#This Row],['# units per board]]*$B$1</f>
        <v>0</v>
      </c>
      <c r="G11" s="1">
        <f t="shared" si="0"/>
        <v>0</v>
      </c>
      <c r="H11" s="3"/>
    </row>
    <row r="12" spans="1:9" x14ac:dyDescent="0.25">
      <c r="D12" s="12"/>
      <c r="E12" s="15"/>
      <c r="F12" s="9">
        <f>Table134[[#This Row],['# units per board]]*$B$1</f>
        <v>0</v>
      </c>
      <c r="G12" s="1">
        <f>F12*D12</f>
        <v>0</v>
      </c>
    </row>
    <row r="13" spans="1:9" x14ac:dyDescent="0.25">
      <c r="D13" s="12"/>
      <c r="E13" s="15"/>
      <c r="F13" s="9">
        <f>Table134[[#This Row],['# units per board]]*$B$1</f>
        <v>0</v>
      </c>
      <c r="G13" s="1">
        <f>F13*D13</f>
        <v>0</v>
      </c>
    </row>
  </sheetData>
  <hyperlinks>
    <hyperlink ref="H3" r:id="rId1" xr:uid="{2FC43903-735C-D349-A155-482F0A6978B1}"/>
    <hyperlink ref="H4" r:id="rId2" xr:uid="{7D3A46E3-F837-9443-BDE8-206294ED1961}"/>
    <hyperlink ref="H5" r:id="rId3" xr:uid="{A211A052-5B6D-4AAA-9F5D-8393EE092AD6}"/>
    <hyperlink ref="H6" r:id="rId4" xr:uid="{A1C8D61B-FF91-4F59-BF4C-2AB04EE151D4}"/>
    <hyperlink ref="H7" r:id="rId5" xr:uid="{9956DCC7-DAC6-439B-86B5-EA8630FF9E44}"/>
    <hyperlink ref="H8" r:id="rId6" xr:uid="{C45FCE05-8C78-451B-8B97-FD3855E0F1B2}"/>
    <hyperlink ref="H9" r:id="rId7" xr:uid="{8BBFCB71-E92E-4B5E-868A-C0BF27493A29}"/>
  </hyperlinks>
  <pageMargins left="0.7" right="0.7" top="0.75" bottom="0.75" header="0.3" footer="0.3"/>
  <pageSetup orientation="portrait" horizontalDpi="1200" verticalDpi="120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 Amplifer (±440V)</vt:lpstr>
      <vt:lpstr>Const. Volt (±440V)</vt:lpstr>
      <vt:lpstr>Cables</vt:lpstr>
      <vt:lpstr>Anti-alias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Brij Bhushan</cp:lastModifiedBy>
  <cp:lastPrinted>2021-02-25T17:16:36Z</cp:lastPrinted>
  <dcterms:created xsi:type="dcterms:W3CDTF">2021-01-29T20:09:36Z</dcterms:created>
  <dcterms:modified xsi:type="dcterms:W3CDTF">2021-03-25T05:46:25Z</dcterms:modified>
</cp:coreProperties>
</file>