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broad/Desktop/UCB Data Analytics Bootcamp/Module 1 - Excel/"/>
    </mc:Choice>
  </mc:AlternateContent>
  <xr:revisionPtr revIDLastSave="0" documentId="13_ncr:1_{7CE6E8B8-472B-BF4D-8475-DD8DB3BF05B1}" xr6:coauthVersionLast="46" xr6:coauthVersionMax="46" xr10:uidLastSave="{00000000-0000-0000-0000-000000000000}"/>
  <bookViews>
    <workbookView xWindow="11460" yWindow="460" windowWidth="25660" windowHeight="16660" firstSheet="3" activeTab="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Kickstarter!$A$1:$T$4115</definedName>
    <definedName name="_xlchart.v1.0" hidden="1">'Outcomes Based on Goals'!$A$2:$A$15</definedName>
    <definedName name="_xlchart.v1.1" hidden="1">'Outcomes Based on Goals'!$F$1</definedName>
    <definedName name="_xlchart.v1.2" hidden="1">'Outcomes Based on Goals'!$F$2:$F$15</definedName>
    <definedName name="_xlchart.v1.3" hidden="1">'Outcomes Based on Goals'!$G$1</definedName>
    <definedName name="_xlchart.v1.4" hidden="1">'Outcomes Based on Goals'!$G$2:$G$15</definedName>
    <definedName name="_xlchart.v1.5" hidden="1">'Outcomes Based on Goals'!$H$1</definedName>
    <definedName name="_xlchart.v1.6" hidden="1">'Outcomes Based on Goals'!$H$2:$H$15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3" i="12"/>
  <c r="D13" i="12"/>
  <c r="D12" i="12"/>
  <c r="D11" i="12"/>
  <c r="D10" i="12"/>
  <c r="D9" i="12"/>
  <c r="D8" i="12"/>
  <c r="D7" i="12"/>
  <c r="D6" i="12"/>
  <c r="D5" i="12"/>
  <c r="D4" i="12"/>
  <c r="D2" i="12"/>
  <c r="C13" i="12"/>
  <c r="B13" i="12"/>
  <c r="C12" i="12"/>
  <c r="B12" i="12"/>
  <c r="C11" i="12"/>
  <c r="B11" i="12"/>
  <c r="C10" i="12"/>
  <c r="B10" i="12"/>
  <c r="C8" i="12"/>
  <c r="C7" i="12"/>
  <c r="C6" i="12"/>
  <c r="C5" i="12"/>
  <c r="C4" i="12"/>
  <c r="C3" i="12"/>
  <c r="C2" i="12"/>
  <c r="C9" i="12"/>
  <c r="B9" i="12"/>
  <c r="B6" i="12"/>
  <c r="B7" i="12"/>
  <c r="B8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5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E4" i="5" s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E5" i="5" s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E2" i="5" s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E3" i="5" s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<sst xmlns="http://schemas.openxmlformats.org/spreadsheetml/2006/main" count="33036" uniqueCount="8404">
  <si>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</si>
  <si>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</si>
  <si>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</si>
  <si>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</si>
  <si>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</si>
  <si>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</si>
  <si>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</si>
  <si>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</si>
  <si>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</si>
  <si>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</si>
  <si>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</si>
  <si>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</si>
  <si>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</si>
  <si>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</si>
  <si>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</si>
  <si>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</si>
  <si>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</si>
  <si>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</si>
  <si>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</si>
  <si>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</si>
  <si>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</si>
  <si>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</si>
  <si>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</si>
  <si>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</si>
  <si>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</si>
  <si>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</si>
  <si>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</si>
  <si>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</si>
  <si>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</si>
  <si>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</si>
  <si>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</si>
  <si>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</si>
  <si>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</si>
  <si>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</si>
  <si>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</si>
  <si>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</si>
  <si>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</si>
  <si>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</si>
  <si>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</si>
  <si>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</si>
  <si>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</si>
  <si>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</si>
  <si>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</si>
  <si>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</si>
  <si>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</si>
  <si>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</si>
  <si>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</si>
  <si>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</si>
  <si>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</si>
  <si>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</si>
  <si>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</si>
  <si>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</si>
  <si>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</si>
  <si>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</si>
  <si>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</si>
  <si>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</si>
  <si>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</si>
  <si>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</si>
  <si>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</si>
  <si>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</si>
  <si>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</si>
  <si>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</si>
  <si>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</si>
  <si>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</si>
  <si>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</si>
  <si>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</si>
  <si>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</si>
  <si>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</si>
  <si>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</si>
  <si>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</si>
  <si>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</si>
  <si>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</si>
  <si>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</si>
  <si>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</si>
  <si>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</si>
  <si>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</si>
  <si>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</si>
  <si>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</si>
  <si>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</si>
  <si>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</si>
  <si>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</si>
  <si>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</si>
  <si>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</si>
  <si>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</si>
  <si>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</si>
  <si>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</si>
  <si>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</si>
  <si>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</si>
  <si>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</si>
  <si>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</si>
  <si>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</si>
  <si>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</si>
  <si>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</si>
  <si>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</si>
  <si>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</si>
  <si>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</si>
  <si>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</si>
  <si>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</si>
  <si>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</si>
  <si>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</si>
  <si>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</si>
  <si>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</si>
  <si>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</si>
  <si>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</si>
  <si>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</si>
  <si>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</si>
  <si>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</si>
  <si>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</si>
  <si>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</si>
  <si>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</si>
  <si>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</si>
  <si>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</si>
  <si>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</si>
  <si>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</si>
  <si>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</si>
  <si>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</si>
  <si>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</si>
  <si>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</si>
  <si>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</si>
  <si>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</si>
  <si>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</si>
  <si>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</si>
  <si>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</si>
  <si>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</si>
  <si>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</si>
  <si>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</si>
  <si>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</si>
  <si>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</si>
  <si>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</si>
  <si>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</si>
  <si>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</si>
  <si>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</si>
  <si>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</si>
  <si>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</si>
  <si>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</si>
  <si>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</si>
  <si>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</si>
  <si>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</si>
  <si>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</si>
  <si>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</si>
  <si>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</si>
  <si>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</si>
  <si>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</si>
  <si>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</si>
  <si>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</si>
  <si>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</si>
  <si>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</si>
  <si>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</si>
  <si>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</si>
  <si>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</si>
  <si>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</si>
  <si>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</si>
  <si>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</si>
  <si>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</si>
  <si>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</si>
  <si>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</si>
  <si>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</si>
  <si>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</si>
  <si>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</si>
  <si>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</si>
  <si>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</si>
  <si>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</si>
  <si>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</si>
  <si>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</si>
  <si>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</si>
  <si>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</si>
  <si>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</si>
  <si>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</si>
  <si>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</si>
  <si>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</si>
  <si>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</si>
  <si>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</si>
  <si>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</si>
  <si>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</si>
  <si>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</si>
  <si>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</si>
  <si>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</si>
  <si>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</si>
  <si>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</si>
  <si>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</si>
  <si>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</si>
  <si>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</si>
  <si>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</si>
  <si>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</si>
  <si>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</si>
  <si>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</si>
  <si>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</si>
  <si>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</si>
  <si>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</si>
  <si>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</si>
  <si>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</si>
  <si>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</si>
  <si>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</si>
  <si>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</si>
  <si>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</si>
  <si>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</si>
  <si>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</si>
  <si>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</si>
  <si>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</si>
  <si>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</si>
  <si>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</si>
  <si>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</si>
  <si>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</si>
  <si>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</si>
  <si>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</si>
  <si>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</si>
  <si>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</si>
  <si>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</si>
  <si>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</si>
  <si>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</si>
  <si>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</si>
  <si>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</si>
  <si>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</si>
  <si>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</si>
  <si>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</si>
  <si>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</si>
  <si>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</si>
  <si>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</si>
  <si>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</si>
  <si>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</si>
  <si>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</si>
  <si>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</si>
  <si>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</si>
  <si>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</si>
  <si>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</si>
  <si>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</si>
  <si>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</si>
  <si>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</si>
  <si>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</si>
  <si>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</si>
  <si>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</si>
  <si>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</si>
  <si>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</si>
  <si>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</si>
  <si>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</si>
  <si>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</si>
  <si>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</si>
  <si>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</si>
  <si>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</si>
  <si>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</si>
  <si>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</si>
  <si>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</si>
  <si>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</si>
  <si>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</si>
  <si>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</si>
  <si>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</si>
  <si>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</si>
  <si>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</si>
  <si>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</si>
  <si>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</si>
  <si>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</si>
  <si>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</si>
  <si>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</si>
  <si>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</si>
  <si>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</si>
  <si>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</si>
  <si>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</si>
  <si>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</si>
  <si>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</si>
  <si>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</si>
  <si>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</si>
  <si>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</si>
  <si>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</si>
  <si>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</si>
  <si>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</si>
  <si>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</si>
  <si>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</si>
  <si>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</si>
  <si>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</si>
  <si>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</si>
  <si>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</si>
  <si>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</si>
  <si>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</si>
  <si>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</si>
  <si>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</si>
  <si>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</si>
  <si>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</si>
  <si>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</si>
  <si>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</si>
  <si>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</si>
  <si>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</si>
  <si>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</si>
  <si>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</si>
  <si>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</si>
  <si>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</si>
  <si>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</si>
  <si>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</si>
  <si>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</si>
  <si>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</si>
  <si>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</si>
  <si>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</si>
  <si>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</si>
  <si>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</si>
  <si>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</si>
  <si>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</si>
  <si>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</si>
  <si>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</si>
  <si>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</si>
  <si>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</si>
  <si>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</si>
  <si>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</si>
  <si>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</si>
  <si>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</si>
  <si>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</si>
  <si>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</si>
  <si>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</si>
  <si>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</si>
  <si>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</si>
  <si>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</si>
  <si>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</si>
  <si>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</si>
  <si>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</si>
  <si>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</si>
  <si>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</si>
  <si>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</si>
  <si>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</si>
  <si>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</si>
  <si>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</si>
  <si>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</si>
  <si>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</si>
  <si>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</si>
  <si>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</si>
  <si>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</si>
  <si>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</si>
  <si>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</si>
  <si>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</si>
  <si>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</si>
  <si>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</si>
  <si>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</si>
  <si>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</si>
  <si>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</si>
  <si>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</si>
  <si>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</si>
  <si>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</si>
  <si>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</si>
  <si>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</si>
  <si>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</si>
  <si>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</si>
  <si>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</si>
  <si>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</si>
  <si>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</si>
  <si>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</si>
  <si>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</si>
  <si>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</si>
  <si>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</si>
  <si>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</si>
  <si>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</si>
  <si>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</si>
  <si>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</si>
  <si>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</si>
  <si>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</si>
  <si>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</si>
  <si>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</si>
  <si>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</si>
  <si>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</si>
  <si>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</si>
  <si>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</si>
  <si>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</si>
  <si>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</si>
  <si>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</si>
  <si>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</si>
  <si>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</si>
  <si>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</si>
  <si>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</si>
  <si>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</si>
  <si>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</si>
  <si>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</si>
  <si>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</si>
  <si>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</si>
  <si>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</si>
  <si>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</si>
  <si>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</si>
  <si>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</si>
  <si>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</si>
  <si>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</si>
  <si>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</si>
  <si>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</si>
  <si>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</si>
  <si>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</si>
  <si>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</si>
  <si>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</si>
  <si>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</si>
  <si>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</si>
  <si>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</si>
  <si>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</si>
  <si>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</si>
  <si>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</si>
  <si>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</si>
  <si>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</si>
  <si>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</si>
  <si>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</si>
  <si>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</si>
  <si>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</si>
  <si>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</si>
  <si>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</si>
  <si>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</si>
  <si>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</si>
  <si>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</si>
  <si>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</si>
  <si>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</si>
  <si>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</si>
  <si>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</si>
  <si>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</si>
  <si>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</si>
  <si>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</si>
  <si>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</si>
  <si>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</si>
  <si>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</si>
  <si>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</si>
  <si>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</si>
  <si>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</si>
  <si>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</si>
  <si>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</si>
  <si>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</si>
  <si>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</si>
  <si>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</si>
  <si>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</si>
  <si>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</si>
  <si>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</si>
  <si>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</si>
  <si>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</si>
  <si>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</si>
  <si>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</si>
  <si>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</si>
  <si>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</si>
  <si>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</si>
  <si>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</si>
  <si>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</si>
  <si>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</si>
  <si>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</si>
  <si>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</si>
  <si>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</si>
  <si>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</si>
  <si>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</si>
  <si>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</si>
  <si>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</si>
  <si>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</si>
  <si>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</si>
  <si>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</si>
  <si>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</si>
  <si>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</si>
  <si>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</si>
  <si>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</si>
  <si>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</si>
  <si>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</si>
  <si>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</si>
  <si>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</si>
  <si>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</si>
  <si>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</si>
  <si>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</si>
  <si>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</si>
  <si>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</si>
  <si>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</si>
  <si>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</si>
  <si>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</si>
  <si>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</si>
  <si>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</si>
  <si>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</si>
  <si>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</si>
  <si>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</si>
  <si>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</si>
  <si>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</si>
  <si>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</si>
  <si>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</si>
  <si>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</si>
  <si>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</si>
  <si>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</si>
  <si>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</si>
  <si>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</si>
  <si>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</si>
  <si>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</si>
  <si>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</si>
  <si>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</si>
  <si>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</si>
  <si>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</si>
  <si>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</si>
  <si>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</si>
  <si>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</si>
  <si>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</si>
  <si>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</si>
  <si>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</si>
  <si>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</si>
  <si>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</si>
  <si>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</si>
  <si>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</si>
  <si>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</si>
  <si>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</si>
  <si>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</si>
  <si>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</si>
  <si>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</si>
  <si>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</si>
  <si>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</si>
  <si>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</si>
  <si>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</si>
  <si>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</si>
  <si>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</si>
  <si>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</si>
  <si>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</si>
  <si>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</si>
  <si>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</si>
  <si>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</si>
  <si>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</si>
  <si>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</si>
  <si>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</si>
  <si>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</si>
  <si>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</si>
  <si>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</si>
  <si>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</si>
  <si>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</si>
  <si>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</si>
  <si>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</si>
  <si>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</si>
  <si>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</si>
  <si>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</si>
  <si>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</si>
  <si>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</si>
  <si>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</si>
  <si>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</si>
  <si>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</si>
  <si>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</si>
  <si>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</si>
  <si>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</si>
  <si>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</si>
  <si>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</si>
  <si>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</si>
  <si>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</si>
  <si>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</si>
  <si>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</si>
  <si>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</si>
  <si>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</si>
  <si>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</si>
  <si>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</si>
  <si>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</si>
  <si>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</si>
  <si>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</si>
  <si>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</si>
  <si>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</si>
  <si>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</si>
  <si>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</si>
  <si>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</si>
  <si>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</si>
  <si>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</si>
  <si>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</si>
  <si>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</si>
  <si>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</si>
  <si>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</si>
  <si>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</si>
  <si>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</si>
  <si>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</si>
  <si>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</si>
  <si>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</si>
  <si>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</si>
  <si>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</si>
  <si>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</si>
  <si>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</si>
  <si>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</si>
  <si>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</si>
  <si>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</si>
  <si>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</si>
  <si>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</si>
  <si>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</si>
  <si>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</si>
  <si>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</si>
  <si>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</si>
  <si>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</si>
  <si>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</si>
  <si>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</si>
  <si>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</si>
  <si>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</si>
  <si>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</si>
  <si>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</si>
  <si>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</si>
  <si>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</si>
  <si>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</si>
  <si>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</si>
  <si>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</si>
  <si>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</si>
  <si>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</si>
  <si>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</si>
  <si>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</si>
  <si>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</si>
  <si>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</si>
  <si>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</si>
  <si>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</si>
  <si>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</si>
  <si>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</si>
  <si>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</si>
  <si>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</si>
  <si>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</si>
  <si>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</si>
  <si>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</si>
  <si>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</si>
  <si>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</si>
  <si>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</si>
  <si>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</si>
  <si>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</si>
  <si>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</si>
  <si>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</si>
  <si>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</si>
  <si>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</si>
  <si>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</si>
  <si>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</si>
  <si>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</si>
  <si>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</si>
  <si>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</si>
  <si>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</si>
  <si>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</si>
  <si>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</si>
  <si>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</si>
  <si>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</si>
  <si>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</si>
  <si>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</si>
  <si>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</si>
  <si>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</si>
  <si>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</si>
  <si>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</si>
  <si>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</si>
  <si>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</si>
  <si>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</si>
  <si>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</si>
  <si>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</si>
  <si>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</si>
  <si>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</si>
  <si>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</si>
  <si>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</si>
  <si>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</si>
  <si>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</si>
  <si>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</si>
  <si>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</si>
  <si>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</si>
  <si>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</si>
  <si>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</si>
  <si>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</si>
  <si>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</si>
  <si>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</si>
  <si>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</si>
  <si>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</si>
  <si>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</si>
  <si>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</si>
  <si>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</si>
  <si>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</si>
  <si>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</si>
  <si>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</si>
  <si>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</si>
  <si>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</si>
  <si>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</si>
  <si>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</si>
  <si>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</si>
  <si>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</si>
  <si>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</si>
  <si>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</si>
  <si>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</si>
  <si>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</si>
  <si>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</si>
  <si>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</si>
  <si>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</si>
  <si>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</si>
  <si>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</si>
  <si>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</si>
  <si>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</si>
  <si>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</si>
  <si>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</si>
  <si>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</si>
  <si>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</si>
  <si>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</si>
  <si>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</si>
  <si>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</si>
  <si>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</si>
  <si>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</si>
  <si>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</si>
  <si>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</si>
  <si>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</si>
  <si>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</si>
  <si>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</si>
  <si>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</si>
  <si>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</si>
  <si>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</si>
  <si>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</si>
  <si>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</si>
  <si>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</si>
  <si>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</si>
  <si>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</si>
  <si>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</si>
  <si>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</si>
  <si>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</si>
  <si>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</si>
  <si>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</si>
  <si>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</si>
  <si>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</si>
  <si>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</si>
  <si>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</si>
  <si>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</si>
  <si>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</si>
  <si>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</si>
  <si>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</si>
  <si>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</si>
  <si>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</si>
  <si>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</si>
  <si>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</si>
  <si>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</si>
  <si>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</si>
  <si>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</si>
  <si>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</si>
  <si>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</si>
  <si>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</si>
  <si>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</si>
  <si>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</si>
  <si>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</si>
  <si>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</si>
  <si>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</si>
  <si>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</si>
  <si>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</si>
  <si>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</si>
  <si>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</si>
  <si>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</si>
  <si>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</si>
  <si>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</si>
  <si>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</si>
  <si>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</si>
  <si>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</si>
  <si>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</si>
  <si>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</si>
  <si>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</si>
  <si>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</si>
  <si>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</si>
  <si>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</si>
  <si>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</si>
  <si>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</si>
  <si>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</si>
  <si>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</si>
  <si>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</si>
  <si>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</si>
  <si>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</si>
  <si>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</si>
  <si>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</si>
  <si>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</si>
  <si>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</si>
  <si>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</si>
  <si>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</si>
  <si>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</si>
  <si>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</si>
  <si>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</si>
  <si>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</si>
  <si>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</si>
  <si>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</si>
  <si>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</si>
  <si>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</si>
  <si>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</si>
  <si>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</si>
  <si>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</si>
  <si>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</si>
  <si>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</si>
  <si>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</si>
  <si>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</si>
  <si>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</si>
  <si>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</si>
  <si>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</si>
  <si>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</si>
  <si>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</si>
  <si>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</si>
  <si>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</si>
  <si>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</si>
  <si>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</si>
  <si>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</si>
  <si>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</si>
  <si>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</si>
  <si>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</si>
  <si>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</si>
  <si>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</si>
  <si>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</si>
  <si>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</si>
  <si>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</si>
  <si>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</si>
  <si>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</si>
  <si>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</si>
  <si>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</si>
  <si>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</si>
  <si>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</si>
  <si>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</si>
  <si>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</si>
  <si>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</si>
  <si>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</si>
  <si>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</si>
  <si>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</si>
  <si>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</si>
  <si>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</si>
  <si>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</si>
  <si>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</si>
  <si>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</si>
  <si>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</si>
  <si>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</si>
  <si>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</si>
  <si>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</si>
  <si>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</si>
  <si>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</si>
  <si>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</si>
  <si>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</si>
  <si>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</si>
  <si>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</si>
  <si>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</si>
  <si>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</si>
  <si>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</si>
  <si>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</si>
  <si>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</si>
  <si>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</si>
  <si>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</si>
  <si>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</si>
  <si>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</si>
  <si>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</si>
  <si>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</si>
  <si>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</si>
  <si>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</si>
  <si>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</si>
  <si>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</si>
  <si>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</si>
  <si>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</si>
  <si>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</si>
  <si>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</si>
  <si>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</si>
  <si>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</si>
  <si>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</si>
  <si>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</si>
  <si>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</si>
  <si>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</si>
  <si>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</si>
  <si>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</si>
  <si>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</si>
  <si>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</si>
  <si>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</si>
  <si>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</si>
  <si>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</si>
  <si>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</si>
  <si>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</si>
  <si>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</si>
  <si>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</si>
  <si>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</si>
  <si>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</si>
  <si>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</si>
  <si>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</si>
  <si>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</si>
  <si>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</si>
  <si>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</si>
  <si>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</si>
  <si>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</si>
  <si>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</si>
  <si>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</si>
  <si>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</si>
  <si>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</si>
  <si>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</si>
  <si>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</si>
  <si>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</si>
  <si>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</si>
  <si>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</si>
  <si>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</si>
  <si>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</si>
  <si>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</si>
  <si>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</si>
  <si>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</si>
  <si>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</si>
  <si>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</si>
  <si>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</si>
  <si>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</si>
  <si>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</si>
  <si>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</si>
  <si>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</si>
  <si>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</si>
  <si>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</si>
  <si>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</si>
  <si>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</si>
  <si>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</si>
  <si>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</si>
  <si>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</si>
  <si>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</si>
  <si>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</si>
  <si>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</si>
  <si>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</si>
  <si>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</si>
  <si>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</si>
  <si>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</si>
  <si>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</si>
  <si>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</si>
  <si>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</si>
  <si>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</si>
  <si>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</si>
  <si>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</si>
  <si>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</si>
  <si>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</si>
  <si>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</si>
  <si>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</si>
  <si>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</si>
  <si>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</si>
  <si>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</si>
  <si>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</si>
  <si>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</si>
  <si>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</si>
  <si>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</si>
  <si>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</si>
  <si>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</si>
  <si>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</si>
  <si>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</si>
  <si>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</si>
  <si>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</si>
  <si>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</si>
  <si>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</si>
  <si>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</si>
  <si>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</si>
  <si>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</si>
  <si>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</si>
  <si>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</si>
  <si>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</si>
  <si>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</si>
  <si>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</si>
  <si>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</si>
  <si>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</si>
  <si>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</si>
  <si>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</si>
  <si>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</si>
  <si>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</si>
  <si>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</si>
  <si>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</si>
  <si>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</si>
  <si>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</si>
  <si>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</si>
  <si>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</si>
  <si>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</si>
  <si>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</si>
  <si>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</si>
  <si>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</si>
  <si>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</si>
  <si>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</si>
  <si>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</si>
  <si>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</si>
  <si>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</si>
  <si>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</si>
  <si>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</si>
  <si>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</si>
  <si>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</si>
  <si>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</si>
  <si>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</si>
  <si>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</si>
  <si>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</si>
  <si>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</si>
  <si>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</si>
  <si>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</si>
  <si>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</si>
  <si>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</si>
  <si>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</si>
  <si>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</si>
  <si>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</si>
  <si>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</si>
  <si>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</si>
  <si>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</si>
  <si>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</si>
  <si>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</si>
  <si>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</si>
  <si>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</si>
  <si>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</si>
  <si>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</si>
  <si>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</si>
  <si>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</si>
  <si>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</si>
  <si>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</si>
  <si>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</si>
  <si>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</si>
  <si>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</si>
  <si>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</si>
  <si>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</si>
  <si>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</si>
  <si>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</si>
  <si>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</si>
  <si>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</si>
  <si>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</si>
  <si>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</si>
  <si>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</si>
  <si>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</si>
  <si>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</si>
  <si>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</si>
  <si>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</si>
  <si>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</si>
  <si>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</si>
  <si>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</si>
  <si>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</si>
  <si>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</si>
  <si>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</si>
  <si>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</si>
  <si>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</si>
  <si>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</si>
  <si>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</si>
  <si>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</si>
  <si>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</si>
  <si>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</si>
  <si>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</si>
  <si>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</si>
  <si>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</si>
  <si>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</si>
  <si>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</si>
  <si>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</si>
  <si>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</si>
  <si>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</si>
  <si>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</si>
  <si>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</si>
  <si>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</si>
  <si>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</si>
  <si>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</si>
  <si>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</si>
  <si>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</si>
  <si>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</si>
  <si>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</si>
  <si>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</si>
  <si>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</si>
  <si>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</si>
  <si>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</si>
  <si>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</si>
  <si>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</si>
  <si>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</si>
  <si>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</si>
  <si>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</si>
  <si>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</si>
  <si>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</si>
  <si>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</si>
  <si>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</si>
  <si>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</si>
  <si>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</si>
  <si>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</si>
  <si>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</si>
  <si>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</si>
  <si>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</si>
  <si>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</si>
  <si>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</si>
  <si>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</si>
  <si>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</si>
  <si>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</si>
  <si>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</si>
  <si>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</si>
  <si>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</si>
  <si>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</si>
  <si>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</si>
  <si>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</si>
  <si>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</si>
  <si>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</si>
  <si>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</si>
  <si>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</si>
  <si>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</si>
  <si>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</si>
  <si>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</si>
  <si>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</si>
  <si>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</si>
  <si>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</si>
  <si>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</si>
  <si>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</si>
  <si>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</si>
  <si>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</si>
  <si>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</si>
  <si>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</si>
  <si>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</si>
  <si>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</si>
  <si>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</si>
  <si>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</si>
  <si>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</si>
  <si>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</si>
  <si>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</si>
  <si>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</si>
  <si>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</si>
  <si>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</si>
  <si>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</si>
  <si>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</si>
  <si>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</si>
  <si>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</si>
  <si>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</si>
  <si>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</si>
  <si>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</si>
  <si>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</si>
  <si>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</si>
  <si>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</si>
  <si>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</si>
  <si>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</si>
  <si>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</si>
  <si>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</si>
  <si>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</si>
  <si>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</si>
  <si>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</si>
  <si>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</si>
  <si>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</si>
  <si>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</si>
  <si>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</si>
  <si>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</si>
  <si>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</si>
  <si>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</si>
  <si>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</si>
  <si>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</si>
  <si>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</si>
  <si>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</si>
  <si>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</si>
  <si>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</si>
  <si>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</si>
  <si>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</si>
  <si>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</si>
  <si>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</si>
  <si>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</si>
  <si>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</si>
  <si>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</si>
  <si>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</si>
  <si>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</si>
  <si>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</si>
  <si>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</si>
  <si>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</si>
  <si>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</si>
  <si>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</si>
  <si>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</si>
  <si>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</si>
  <si>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</si>
  <si>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</si>
  <si>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</si>
  <si>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</si>
  <si>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</si>
  <si>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</si>
  <si>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</si>
  <si>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</si>
  <si>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</si>
  <si>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</si>
  <si>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</si>
  <si>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</si>
  <si>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</si>
  <si>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</si>
  <si>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</si>
  <si>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</si>
  <si>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</si>
  <si>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</si>
  <si>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</si>
  <si>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</si>
  <si>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</si>
  <si>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</si>
  <si>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</si>
  <si>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</si>
  <si>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</si>
  <si>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</si>
  <si>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</si>
  <si>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</si>
  <si>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</si>
  <si>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</si>
  <si>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</si>
  <si>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</si>
  <si>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</si>
  <si>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</si>
  <si>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</si>
  <si>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</si>
  <si>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</si>
  <si>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</si>
  <si>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</si>
  <si>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</si>
  <si>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</si>
  <si>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</si>
  <si>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</si>
  <si>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</si>
  <si>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</si>
  <si>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</si>
  <si>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</si>
  <si>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</si>
  <si>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</si>
  <si>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</si>
  <si>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</si>
  <si>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</si>
  <si>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</si>
  <si>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</si>
  <si>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</si>
  <si>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</si>
  <si>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</si>
  <si>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</si>
  <si>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</si>
  <si>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</si>
  <si>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</si>
  <si>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</si>
  <si>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</si>
  <si>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</si>
  <si>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</si>
  <si>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</si>
  <si>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</si>
  <si>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</si>
  <si>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</si>
  <si>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</si>
  <si>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</si>
  <si>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</si>
  <si>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</si>
  <si>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</si>
  <si>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</si>
  <si>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</si>
  <si>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</si>
  <si>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</si>
  <si>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</si>
  <si>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</si>
  <si>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</si>
  <si>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</si>
  <si>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</si>
  <si>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</si>
  <si>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</si>
  <si>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</si>
  <si>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</si>
  <si>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</si>
  <si>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</si>
  <si>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</si>
  <si>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</si>
  <si>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</si>
  <si>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</si>
  <si>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</si>
  <si>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</si>
  <si>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</si>
  <si>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</si>
  <si>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</si>
  <si>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</si>
  <si>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</si>
  <si>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</si>
  <si>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</si>
  <si>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</si>
  <si>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</si>
  <si>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</si>
  <si>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</si>
  <si>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</si>
  <si>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</si>
  <si>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</si>
  <si>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</si>
  <si>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</si>
  <si>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</si>
  <si>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</si>
  <si>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</si>
  <si>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</si>
  <si>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</si>
  <si>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</si>
  <si>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</si>
  <si>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</si>
  <si>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</si>
  <si>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</si>
  <si>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</si>
  <si>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</si>
  <si>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</si>
  <si>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</si>
  <si>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</si>
  <si>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</si>
  <si>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</si>
  <si>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</si>
  <si>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</si>
  <si>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</si>
  <si>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</si>
  <si>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</si>
  <si>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</si>
  <si>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</si>
  <si>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</si>
  <si>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</si>
  <si>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</si>
  <si>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</si>
  <si>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</si>
  <si>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</si>
  <si>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</si>
  <si>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</si>
  <si>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</si>
  <si>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</si>
  <si>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</si>
  <si>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</si>
  <si>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</si>
  <si>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</si>
  <si>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</si>
  <si>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</si>
  <si>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</si>
  <si>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</si>
  <si>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</si>
  <si>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</si>
  <si>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</si>
  <si>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</si>
  <si>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</si>
  <si>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</si>
  <si>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</si>
  <si>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</si>
  <si>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</si>
  <si>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</si>
  <si>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</si>
  <si>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</si>
  <si>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</si>
  <si>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</si>
  <si>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</si>
  <si>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</si>
  <si>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</si>
  <si>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</si>
  <si>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</si>
  <si>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</si>
  <si>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</si>
  <si>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</si>
  <si>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</si>
  <si>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</si>
  <si>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</si>
  <si>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</si>
  <si>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</si>
  <si>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</si>
  <si>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</si>
  <si>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</si>
  <si>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</si>
  <si>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</si>
  <si>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</si>
  <si>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</si>
  <si>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</si>
  <si>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</si>
  <si>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</si>
  <si>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</si>
  <si>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</si>
  <si>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</si>
  <si>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</si>
  <si>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</si>
  <si>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</si>
  <si>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</si>
  <si>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</si>
  <si>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</si>
  <si>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</si>
  <si>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</si>
  <si>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</si>
  <si>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</si>
  <si>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</si>
  <si>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</si>
  <si>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</si>
  <si>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</si>
  <si>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</si>
  <si>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</si>
  <si>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</si>
  <si>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</si>
  <si>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</si>
  <si>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</si>
  <si>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</si>
  <si>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</si>
  <si>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</si>
  <si>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</si>
  <si>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</si>
  <si>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</si>
  <si>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</si>
  <si>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</si>
  <si>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</si>
  <si>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</si>
  <si>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</si>
  <si>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</si>
  <si>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</si>
  <si>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</si>
  <si>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</si>
  <si>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</si>
  <si>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</si>
  <si>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</si>
  <si>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</si>
  <si>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</si>
  <si>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</si>
  <si>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</si>
  <si>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</si>
  <si>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</si>
  <si>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</si>
  <si>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</si>
  <si>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</si>
  <si>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</si>
  <si>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</si>
  <si>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</si>
  <si>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</si>
  <si>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</si>
  <si>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</si>
  <si>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</si>
  <si>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</si>
  <si>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</si>
  <si>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</si>
  <si>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</si>
  <si>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</si>
  <si>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</si>
  <si>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</si>
  <si>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</si>
  <si>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</si>
  <si>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</si>
  <si>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</si>
  <si>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</si>
  <si>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</si>
  <si>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</si>
  <si>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</si>
  <si>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</si>
  <si>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</si>
  <si>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</si>
  <si>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</si>
  <si>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</si>
  <si>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</si>
  <si>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</si>
  <si>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</si>
  <si>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</si>
  <si>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</si>
  <si>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</si>
  <si>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</si>
  <si>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</si>
  <si>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</si>
  <si>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</si>
  <si>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</si>
  <si>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</si>
  <si>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</si>
  <si>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</si>
  <si>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</si>
  <si>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</si>
  <si>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</si>
  <si>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</si>
  <si>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</si>
  <si>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</si>
  <si>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</si>
  <si>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</si>
  <si>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</si>
  <si>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</si>
  <si>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</si>
  <si>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</si>
  <si>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</si>
  <si>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</si>
  <si>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</si>
  <si>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</si>
  <si>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</si>
  <si>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</si>
  <si>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</si>
  <si>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</si>
  <si>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</si>
  <si>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</si>
  <si>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</si>
  <si>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</si>
  <si>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</si>
  <si>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</si>
  <si>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</si>
  <si>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</si>
  <si>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</si>
  <si>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</si>
  <si>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</si>
  <si>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</si>
  <si>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</si>
  <si>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</si>
  <si>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</si>
  <si>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</si>
  <si>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</si>
  <si>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</si>
  <si>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</si>
  <si>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</si>
  <si>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</si>
  <si>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</si>
  <si>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</si>
  <si>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</si>
  <si>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</si>
  <si>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</si>
  <si>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</si>
  <si>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</si>
  <si>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</si>
  <si>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</si>
  <si>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</si>
  <si>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</si>
  <si>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</si>
  <si>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</si>
  <si>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</si>
  <si>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</si>
  <si>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</si>
  <si>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</si>
  <si>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</si>
  <si>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</si>
  <si>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</si>
  <si>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</si>
  <si>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</si>
  <si>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</si>
  <si>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</si>
  <si>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</si>
  <si>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</si>
  <si>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</si>
  <si>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</si>
  <si>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</si>
  <si>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</si>
  <si>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</si>
  <si>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</si>
  <si>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</si>
  <si>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</si>
  <si>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</si>
  <si>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</si>
  <si>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</si>
  <si>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</si>
  <si>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</si>
  <si>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</si>
  <si>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</si>
  <si>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</si>
  <si>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</si>
  <si>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</si>
  <si>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</si>
  <si>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</si>
  <si>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</si>
  <si>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</si>
  <si>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</si>
  <si>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</si>
  <si>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</si>
  <si>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</si>
  <si>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</si>
  <si>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</si>
  <si>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</si>
  <si>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</si>
  <si>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</si>
  <si>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</si>
  <si>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</si>
  <si>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</si>
  <si>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</si>
  <si>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</si>
  <si>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</si>
  <si>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</si>
  <si>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</si>
  <si>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</si>
  <si>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</si>
  <si>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</si>
  <si>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</si>
  <si>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</si>
  <si>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</si>
  <si>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</si>
  <si>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</si>
  <si>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</si>
  <si>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</si>
  <si>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</si>
  <si>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</si>
  <si>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</si>
  <si>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</si>
  <si>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</si>
  <si>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</si>
  <si>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</si>
  <si>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</si>
  <si>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</si>
  <si>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</si>
  <si>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</si>
  <si>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</si>
  <si>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</si>
  <si>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</si>
  <si>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</si>
  <si>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</si>
  <si>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</si>
  <si>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</si>
  <si>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</si>
  <si>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</si>
  <si>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</si>
  <si>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</si>
  <si>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</si>
  <si>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</si>
  <si>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</si>
  <si>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</si>
  <si>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</si>
  <si>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</si>
  <si>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</si>
  <si>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</si>
  <si>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</si>
  <si>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</si>
  <si>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</si>
  <si>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</si>
  <si>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</si>
  <si>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</si>
  <si>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</si>
  <si>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</si>
  <si>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</si>
  <si>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</si>
  <si>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</si>
  <si>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</si>
  <si>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</si>
  <si>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</si>
  <si>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</si>
  <si>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</si>
  <si>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</si>
  <si>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</si>
  <si>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</si>
  <si>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</si>
  <si>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</si>
  <si>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</si>
  <si>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</si>
  <si>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</si>
  <si>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</si>
  <si>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</si>
  <si>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</si>
  <si>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</si>
  <si>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</si>
  <si>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</si>
  <si>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</si>
  <si>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</si>
  <si>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</si>
  <si>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</si>
  <si>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</si>
  <si>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</si>
  <si>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</si>
  <si>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</si>
  <si>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</si>
  <si>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</si>
  <si>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</si>
  <si>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</si>
  <si>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</si>
  <si>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</si>
  <si>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</si>
  <si>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</si>
  <si>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</si>
  <si>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</si>
  <si>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</si>
  <si>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</si>
  <si>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</si>
  <si>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</si>
  <si>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</si>
  <si>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</si>
  <si>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</si>
  <si>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</si>
  <si>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</si>
  <si>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</si>
  <si>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</si>
  <si>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</si>
  <si>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</si>
  <si>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</si>
  <si>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</si>
  <si>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</si>
  <si>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</si>
  <si>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</si>
  <si>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</si>
  <si>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</si>
  <si>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</si>
  <si>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</si>
  <si>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</si>
  <si>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</si>
  <si>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</si>
  <si>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</si>
  <si>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</si>
  <si>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</si>
  <si>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</si>
  <si>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</si>
  <si>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</si>
  <si>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</si>
  <si>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</si>
  <si>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</si>
  <si>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</si>
  <si>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</si>
  <si>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</si>
  <si>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</si>
  <si>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</si>
  <si>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</si>
  <si>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</si>
  <si>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</si>
  <si>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</si>
  <si>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</si>
  <si>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</si>
  <si>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</si>
  <si>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</si>
  <si>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</si>
  <si>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</si>
  <si>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</si>
  <si>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</si>
  <si>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</si>
  <si>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</si>
  <si>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</si>
  <si>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</si>
  <si>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</si>
  <si>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</si>
  <si>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</si>
  <si>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</si>
  <si>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</si>
  <si>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</si>
  <si>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</si>
  <si>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</si>
  <si>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</si>
  <si>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</si>
  <si>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</si>
  <si>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</si>
  <si>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</si>
  <si>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</si>
  <si>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</si>
  <si>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</si>
  <si>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</si>
  <si>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</si>
  <si>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</si>
  <si>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</si>
  <si>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</si>
  <si>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</si>
  <si>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</si>
  <si>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</si>
  <si>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</si>
  <si>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</si>
  <si>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</si>
  <si>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</si>
  <si>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</si>
  <si>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</si>
  <si>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</si>
  <si>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</si>
  <si>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</si>
  <si>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</si>
  <si>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</si>
  <si>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</si>
  <si>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</si>
  <si>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</si>
  <si>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</si>
  <si>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</si>
  <si>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</si>
  <si>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</si>
  <si>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</si>
  <si>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</si>
  <si>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</si>
  <si>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</si>
  <si>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</si>
  <si>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</si>
  <si>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</si>
  <si>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</si>
  <si>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</si>
  <si>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</si>
  <si>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</si>
  <si>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</si>
  <si>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</si>
  <si>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</si>
  <si>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</si>
  <si>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</si>
  <si>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</si>
  <si>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</si>
  <si>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</si>
  <si>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</si>
  <si>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</si>
  <si>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</si>
  <si>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</si>
  <si>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</si>
  <si>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</si>
  <si>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</si>
  <si>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</si>
  <si>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</si>
  <si>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</si>
  <si>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</si>
  <si>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</si>
  <si>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</si>
  <si>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</si>
  <si>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</si>
  <si>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</si>
  <si>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</si>
  <si>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</si>
  <si>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</si>
  <si>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</si>
  <si>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</si>
  <si>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</si>
  <si>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</si>
  <si>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</si>
  <si>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</si>
  <si>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</si>
  <si>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</si>
  <si>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</si>
  <si>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</si>
  <si>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</si>
  <si>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</si>
  <si>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</si>
  <si>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</si>
  <si>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</si>
  <si>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</si>
  <si>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</si>
  <si>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</si>
  <si>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</si>
  <si>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</si>
  <si>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</si>
  <si>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</si>
  <si>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</si>
  <si>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</si>
  <si>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</si>
  <si>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</si>
  <si>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</si>
  <si>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</si>
  <si>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</si>
  <si>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</si>
  <si>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</si>
  <si>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</si>
  <si>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</si>
  <si>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</si>
  <si>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</si>
  <si>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</si>
  <si>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</si>
  <si>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</si>
  <si>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</si>
  <si>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</si>
  <si>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</si>
  <si>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</si>
  <si>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</si>
  <si>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</si>
  <si>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</si>
  <si>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</si>
  <si>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</si>
  <si>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</si>
  <si>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</si>
  <si>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</si>
  <si>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</si>
  <si>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</si>
  <si>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</si>
  <si>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</si>
  <si>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</si>
  <si>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</si>
  <si>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</si>
  <si>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</si>
  <si>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</si>
  <si>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</si>
  <si>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</si>
  <si>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</si>
  <si>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</si>
  <si>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</si>
  <si>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</si>
  <si>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</si>
  <si>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</si>
  <si>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</si>
  <si>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</si>
  <si>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</si>
  <si>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</si>
  <si>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</si>
  <si>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</si>
  <si>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</si>
  <si>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</si>
  <si>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</si>
  <si>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</si>
  <si>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</si>
  <si>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</si>
  <si>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</si>
  <si>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</si>
  <si>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</si>
  <si>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</si>
  <si>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</si>
  <si>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</si>
  <si>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</si>
  <si>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</si>
  <si>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</si>
  <si>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</si>
  <si>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</si>
  <si>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</si>
  <si>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</si>
  <si>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</si>
  <si>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</si>
  <si>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</si>
  <si>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</si>
  <si>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</si>
  <si>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</si>
  <si>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</si>
  <si>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</si>
  <si>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</si>
  <si>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</si>
  <si>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</si>
  <si>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</si>
  <si>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</si>
  <si>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</si>
  <si>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</si>
  <si>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</si>
  <si>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</si>
  <si>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</si>
  <si>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</si>
  <si>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</si>
  <si>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</si>
  <si>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</si>
  <si>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</si>
  <si>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</si>
  <si>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</si>
  <si>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</si>
  <si>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</si>
  <si>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</si>
  <si>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</si>
  <si>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</si>
  <si>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</si>
  <si>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</si>
  <si>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</si>
  <si>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</si>
  <si>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</si>
  <si>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</si>
  <si>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</si>
  <si>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</si>
  <si>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</si>
  <si>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</si>
  <si>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</si>
  <si>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</si>
  <si>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</si>
  <si>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</si>
  <si>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</si>
  <si>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</si>
  <si>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</si>
  <si>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</si>
  <si>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</si>
  <si>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</si>
  <si>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</si>
  <si>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</si>
  <si>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</si>
  <si>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</si>
  <si>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</si>
  <si>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</si>
  <si>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</si>
  <si>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</si>
  <si>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</si>
  <si>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</si>
  <si>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</si>
  <si>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</si>
  <si>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</si>
  <si>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</si>
  <si>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</si>
  <si>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</si>
  <si>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</si>
  <si>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</si>
  <si>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</si>
  <si>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</si>
  <si>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</si>
  <si>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</si>
  <si>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</si>
  <si>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</si>
  <si>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</si>
  <si>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</si>
  <si>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</si>
  <si>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</si>
  <si>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</si>
  <si>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</si>
  <si>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</si>
  <si>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</si>
  <si>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</si>
  <si>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</si>
  <si>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</si>
  <si>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</si>
  <si>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</si>
  <si>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</si>
  <si>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</si>
  <si>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</si>
  <si>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</si>
  <si>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</si>
  <si>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</si>
  <si>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</si>
  <si>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</si>
  <si>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</si>
  <si>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</si>
  <si>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</si>
  <si>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</si>
  <si>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</si>
  <si>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</si>
  <si>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</si>
  <si>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</si>
  <si>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</si>
  <si>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</si>
  <si>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</si>
  <si>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</si>
  <si>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</si>
  <si>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</si>
  <si>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</si>
  <si>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</si>
  <si>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</si>
  <si>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</si>
  <si>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</si>
  <si>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</si>
  <si>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</si>
  <si>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</si>
  <si>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</si>
  <si>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</si>
  <si>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</si>
  <si>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</si>
  <si>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</si>
  <si>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</si>
  <si>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</si>
  <si>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</si>
  <si>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</si>
  <si>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</si>
  <si>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</si>
  <si>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</si>
  <si>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</si>
  <si>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</si>
  <si>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</si>
  <si>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</si>
  <si>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</si>
  <si>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</si>
  <si>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</si>
  <si>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</si>
  <si>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</si>
  <si>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</si>
  <si>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</si>
  <si>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</si>
  <si>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</si>
  <si>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</si>
  <si>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</si>
  <si>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</si>
  <si>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</si>
  <si>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</si>
  <si>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</si>
  <si>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</si>
  <si>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</si>
  <si>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</si>
  <si>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</si>
  <si>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</si>
  <si>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</si>
  <si>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</si>
  <si>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</si>
  <si>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</si>
  <si>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</si>
  <si>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</si>
  <si>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</si>
  <si>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</si>
  <si>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</si>
  <si>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</si>
  <si>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</si>
  <si>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</si>
  <si>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</si>
  <si>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</si>
  <si>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</si>
  <si>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</si>
  <si>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</si>
  <si>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</si>
  <si>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</si>
  <si>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</si>
  <si>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</si>
  <si>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</si>
  <si>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</si>
  <si>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</si>
  <si>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</si>
  <si>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</si>
  <si>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</si>
  <si>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</si>
  <si>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</si>
  <si>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</si>
  <si>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</si>
  <si>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</si>
  <si>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</si>
  <si>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</si>
  <si>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</si>
  <si>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</si>
  <si>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</si>
  <si>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</si>
  <si>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</si>
  <si>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</si>
  <si>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</si>
  <si>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</si>
  <si>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</si>
  <si>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</si>
  <si>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</si>
  <si>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</si>
  <si>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</si>
  <si>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</si>
  <si>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</si>
  <si>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</si>
  <si>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</si>
  <si>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</si>
  <si>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</si>
  <si>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</si>
  <si>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</si>
  <si>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</si>
  <si>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</si>
  <si>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</si>
  <si>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</si>
  <si>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</si>
  <si>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</si>
  <si>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</si>
  <si>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</si>
  <si>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</si>
  <si>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</si>
  <si>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</si>
  <si>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</si>
  <si>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</si>
  <si>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</si>
  <si>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</si>
  <si>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</si>
  <si>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</si>
  <si>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</si>
  <si>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</si>
  <si>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</si>
  <si>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</si>
  <si>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</si>
  <si>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</si>
  <si>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</si>
  <si>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</si>
  <si>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</si>
  <si>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</si>
  <si>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</si>
  <si>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</si>
  <si>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</si>
  <si>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</si>
  <si>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</si>
  <si>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</si>
  <si>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</si>
  <si>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</si>
  <si>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</si>
  <si>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</si>
  <si>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</si>
  <si>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</si>
  <si>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</si>
  <si>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</si>
  <si>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</si>
  <si>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</si>
  <si>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</si>
  <si>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</si>
  <si>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</si>
  <si>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</si>
  <si>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</si>
  <si>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</si>
  <si>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</si>
  <si>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</si>
  <si>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</si>
  <si>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</si>
  <si>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</si>
  <si>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</si>
  <si>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</si>
  <si>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</si>
  <si>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</si>
  <si>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</si>
  <si>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</si>
  <si>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</si>
  <si>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</si>
  <si>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</si>
  <si>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</si>
  <si>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</si>
  <si>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</si>
  <si>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</si>
  <si>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</si>
  <si>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</si>
  <si>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</si>
  <si>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</si>
  <si>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</si>
  <si>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</si>
  <si>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</si>
  <si>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</si>
  <si>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</si>
  <si>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</si>
  <si>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</si>
  <si>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</si>
  <si>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</si>
  <si>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</si>
  <si>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</si>
  <si>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</si>
  <si>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</si>
  <si>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</si>
  <si>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</si>
  <si>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</si>
  <si>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</si>
  <si>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</si>
  <si>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</si>
  <si>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</si>
  <si>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</si>
  <si>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</si>
  <si>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</si>
  <si>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</si>
  <si>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</si>
  <si>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</si>
  <si>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</si>
  <si>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</si>
  <si>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</si>
  <si>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</si>
  <si>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</si>
  <si>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</si>
  <si>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</si>
  <si>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</si>
  <si>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</si>
  <si>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</si>
  <si>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</si>
  <si>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</si>
  <si>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</si>
  <si>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</si>
  <si>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</si>
  <si>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</si>
  <si>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</si>
  <si>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</si>
  <si>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</si>
  <si>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</si>
  <si>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</si>
  <si>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</si>
  <si>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</si>
  <si>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</si>
  <si>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</si>
  <si>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</si>
  <si>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</si>
  <si>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</si>
  <si>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</si>
  <si>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</si>
  <si>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</si>
  <si>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</si>
  <si>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</si>
  <si>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</si>
  <si>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</si>
  <si>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</si>
  <si>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</si>
  <si>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</si>
  <si>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</si>
  <si>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</si>
  <si>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</si>
  <si>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</si>
  <si>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</si>
  <si>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</si>
  <si>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</si>
  <si>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</si>
  <si>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</si>
  <si>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</si>
  <si>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</si>
  <si>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</si>
  <si>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</si>
  <si>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</si>
  <si>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</si>
  <si>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</si>
  <si>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</si>
  <si>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</si>
  <si>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</si>
  <si>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</si>
  <si>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</si>
  <si>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</si>
  <si>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</si>
  <si>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</si>
  <si>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</si>
  <si>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</si>
  <si>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</si>
  <si>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</si>
  <si>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</si>
  <si>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</si>
  <si>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</si>
  <si>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</si>
  <si>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</si>
  <si>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</si>
  <si>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</si>
  <si>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</si>
  <si>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</si>
  <si>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</si>
  <si>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</si>
  <si>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</si>
  <si>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</si>
  <si>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</si>
  <si>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</si>
  <si>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</si>
  <si>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</si>
  <si>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</si>
  <si>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</si>
  <si>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</si>
  <si>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</si>
  <si>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</si>
  <si>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</si>
  <si>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</si>
  <si>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</si>
  <si>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</si>
  <si>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</si>
  <si>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</si>
  <si>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</si>
  <si>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</si>
  <si>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</si>
  <si>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</si>
  <si>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</si>
  <si>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</si>
  <si>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</si>
  <si>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</si>
  <si>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</si>
  <si>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</si>
  <si>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</si>
  <si>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</si>
  <si>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</si>
  <si>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</si>
  <si>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</si>
  <si>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</si>
  <si>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</si>
  <si>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</si>
  <si>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</si>
  <si>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</si>
  <si>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</si>
  <si>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</si>
  <si>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</si>
  <si>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</si>
  <si>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</si>
  <si>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</si>
  <si>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</si>
  <si>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</si>
  <si>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</si>
  <si>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</si>
  <si>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</si>
  <si>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</si>
  <si>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</si>
  <si>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</si>
  <si>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</si>
  <si>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</si>
  <si>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</si>
  <si>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</si>
  <si>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</si>
  <si>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</si>
  <si>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</si>
  <si>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</si>
  <si>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</si>
  <si>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</si>
  <si>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</si>
  <si>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</si>
  <si>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</si>
  <si>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</si>
  <si>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</si>
  <si>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</si>
  <si>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</si>
  <si>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</si>
  <si>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</si>
  <si>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</si>
  <si>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</si>
  <si>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</si>
  <si>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</si>
  <si>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</si>
  <si>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</si>
  <si>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</si>
  <si>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</si>
  <si>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</si>
  <si>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</si>
  <si>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</si>
  <si>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</si>
  <si>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</si>
  <si>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</si>
  <si>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</si>
  <si>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</si>
  <si>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</si>
  <si>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</si>
  <si>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</si>
  <si>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</si>
  <si>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</si>
  <si>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</si>
  <si>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</si>
  <si>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</si>
  <si>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</si>
  <si>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</si>
  <si>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</si>
  <si>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</si>
  <si>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</si>
  <si>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</si>
  <si>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</si>
  <si>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</si>
  <si>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</si>
  <si>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</si>
  <si>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</si>
  <si>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</si>
  <si>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</si>
  <si>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</si>
  <si>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</si>
  <si>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</si>
  <si>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</si>
  <si>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</si>
  <si>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</si>
  <si>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</si>
  <si>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</si>
  <si>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</si>
  <si>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</si>
  <si>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</si>
  <si>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</si>
  <si>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</si>
  <si>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</si>
  <si>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</si>
  <si>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</si>
  <si>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</si>
  <si>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</si>
  <si>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</si>
  <si>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</si>
  <si>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</si>
  <si>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</si>
  <si>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</si>
  <si>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</si>
  <si>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</si>
  <si>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</si>
  <si>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</si>
  <si>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</si>
  <si>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</si>
  <si>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</si>
  <si>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</si>
  <si>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</si>
  <si>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</si>
  <si>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</si>
  <si>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</si>
  <si>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</si>
  <si>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</si>
  <si>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</si>
  <si>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</si>
  <si>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</si>
  <si>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</si>
  <si>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</si>
  <si>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</si>
  <si>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</si>
  <si>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</si>
  <si>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</si>
  <si>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</si>
  <si>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</si>
  <si>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</si>
  <si>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</si>
  <si>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</si>
  <si>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</si>
  <si>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</si>
  <si>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</si>
  <si>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</si>
  <si>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</si>
  <si>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</si>
  <si>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</si>
  <si>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</si>
  <si>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</si>
  <si>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</si>
  <si>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</si>
  <si>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</si>
  <si>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</si>
  <si>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</si>
  <si>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</si>
  <si>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</si>
  <si>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</si>
  <si>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</si>
  <si>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</si>
  <si>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</si>
  <si>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</si>
  <si>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</si>
  <si>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</si>
  <si>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</si>
  <si>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</si>
  <si>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</si>
  <si>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</si>
  <si>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</si>
  <si>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</si>
  <si>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</si>
  <si>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</si>
  <si>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</si>
  <si>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</si>
  <si>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</si>
  <si>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</si>
  <si>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</si>
  <si>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</si>
  <si>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</si>
  <si>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</si>
  <si>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</si>
  <si>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</si>
  <si>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</si>
  <si>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</si>
  <si>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</si>
  <si>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</si>
  <si>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</si>
  <si>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</si>
  <si>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</si>
  <si>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</si>
  <si>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</si>
  <si>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</si>
  <si>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</si>
  <si>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</si>
  <si>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</si>
  <si>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</si>
  <si>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</si>
  <si>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</si>
  <si>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</si>
  <si>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</si>
  <si>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</si>
  <si>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</si>
  <si>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</si>
  <si>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</si>
  <si>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</si>
  <si>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</si>
  <si>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</si>
  <si>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</si>
  <si>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</si>
  <si>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</si>
  <si>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</si>
  <si>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</si>
  <si>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</si>
  <si>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</si>
  <si>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</si>
  <si>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</si>
  <si>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</si>
  <si>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</si>
  <si>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</si>
  <si>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</si>
  <si>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</si>
  <si>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</si>
  <si>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</si>
  <si>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</si>
  <si>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</si>
  <si>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</si>
  <si>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</si>
  <si>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</si>
  <si>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</si>
  <si>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</si>
  <si>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</si>
  <si>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</si>
  <si>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</si>
  <si>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</si>
  <si>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</si>
  <si>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</si>
  <si>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</si>
  <si>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</si>
  <si>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</si>
  <si>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</si>
  <si>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</si>
  <si>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</si>
  <si>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</si>
  <si>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</si>
  <si>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</si>
  <si>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</si>
  <si>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</si>
  <si>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</si>
  <si>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</si>
  <si>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</si>
  <si>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</si>
  <si>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</si>
  <si>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</si>
  <si>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</si>
  <si>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</si>
  <si>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</si>
  <si>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</si>
  <si>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</si>
  <si>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</si>
  <si>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</si>
  <si>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</si>
  <si>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</si>
  <si>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</si>
  <si>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</si>
  <si>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</si>
  <si>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</si>
  <si>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</si>
  <si>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</si>
  <si>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</si>
  <si>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</si>
  <si>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</si>
  <si>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</si>
  <si>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</si>
  <si>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</si>
  <si>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</si>
  <si>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</si>
  <si>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</si>
  <si>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</si>
  <si>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</si>
  <si>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</si>
  <si>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</si>
  <si>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</si>
  <si>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</si>
  <si>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</si>
  <si>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</si>
  <si>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</si>
  <si>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</si>
  <si>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</si>
  <si>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</si>
  <si>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</si>
  <si>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</si>
  <si>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</si>
  <si>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</si>
  <si>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</si>
  <si>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</si>
  <si>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</si>
  <si>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</si>
  <si>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</si>
  <si>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</si>
  <si>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</si>
  <si>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</si>
  <si>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</si>
  <si>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</si>
  <si>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</si>
  <si>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</si>
  <si>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</si>
  <si>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</si>
  <si>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</si>
  <si>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</si>
  <si>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</si>
  <si>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</si>
  <si>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</si>
  <si>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</si>
  <si>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</si>
  <si>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</si>
  <si>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</si>
  <si>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</si>
  <si>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</si>
  <si>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</si>
  <si>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</si>
  <si>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</si>
  <si>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</si>
  <si>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</si>
  <si>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</si>
  <si>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</si>
  <si>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</si>
  <si>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</si>
  <si>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</si>
  <si>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</si>
  <si>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</si>
  <si>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</si>
  <si>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</si>
  <si>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</si>
  <si>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</si>
  <si>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</si>
  <si>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</si>
  <si>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</si>
  <si>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</si>
  <si>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</si>
  <si>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</si>
  <si>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</si>
  <si>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</si>
  <si>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</si>
  <si>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</si>
  <si>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</si>
  <si>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</si>
  <si>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</si>
  <si>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</si>
  <si>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</si>
  <si>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</si>
  <si>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</si>
  <si>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</si>
  <si>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</si>
  <si>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</si>
  <si>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</si>
  <si>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</si>
  <si>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</si>
  <si>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</si>
  <si>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</si>
  <si>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</si>
  <si>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</si>
  <si>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</si>
  <si>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</si>
  <si>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</si>
  <si>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</si>
  <si>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</si>
  <si>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</si>
  <si>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</si>
  <si>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</si>
  <si>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</si>
  <si>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</si>
  <si>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</si>
  <si>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</si>
  <si>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</si>
  <si>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</si>
  <si>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</si>
  <si>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</si>
  <si>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</si>
  <si>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</si>
  <si>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</si>
  <si>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</si>
  <si>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</si>
  <si>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</si>
  <si>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</si>
  <si>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</si>
  <si>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</si>
  <si>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</si>
  <si>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</si>
  <si>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</si>
  <si>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</si>
  <si>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</si>
  <si>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</si>
  <si>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</si>
  <si>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</si>
  <si>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</si>
  <si>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</si>
  <si>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</si>
  <si>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</si>
  <si>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</si>
  <si>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</si>
  <si>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</si>
  <si>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</si>
  <si>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</si>
  <si>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</si>
  <si>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</si>
  <si>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</si>
  <si>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</si>
  <si>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</si>
  <si>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</si>
  <si>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</si>
  <si>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</si>
  <si>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</si>
  <si>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</si>
  <si>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</si>
  <si>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</si>
  <si>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</si>
  <si>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</si>
  <si>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</si>
  <si>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</si>
  <si>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</si>
  <si>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</si>
  <si>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</si>
  <si>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</si>
  <si>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</si>
  <si>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</si>
  <si>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</si>
  <si>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</si>
  <si>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</si>
  <si>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</si>
  <si>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</si>
  <si>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</si>
  <si>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</si>
  <si>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</si>
  <si>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</si>
  <si>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</si>
  <si>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</si>
  <si>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</si>
  <si>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</si>
  <si>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</si>
  <si>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</si>
  <si>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</si>
  <si>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</si>
  <si>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</si>
  <si>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</si>
  <si>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</si>
  <si>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</si>
  <si>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</si>
  <si>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</si>
  <si>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</si>
  <si>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</si>
  <si>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</si>
  <si>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</si>
  <si>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</si>
  <si>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</si>
  <si>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</si>
  <si>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</si>
  <si>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</si>
  <si>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</si>
  <si>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</si>
  <si>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</si>
  <si>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</si>
  <si>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</si>
  <si>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</si>
  <si>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</si>
  <si>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</si>
  <si>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</si>
  <si>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</si>
  <si>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</si>
  <si>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</si>
  <si>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</si>
  <si>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</si>
  <si>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</si>
  <si>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</si>
  <si>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</si>
  <si>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</si>
  <si>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</si>
  <si>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</si>
  <si>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</si>
  <si>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</si>
  <si>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</si>
  <si>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</si>
  <si>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</si>
  <si>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</si>
  <si>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</si>
  <si>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</si>
  <si>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</si>
  <si>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</si>
  <si>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</si>
  <si>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</si>
  <si>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</si>
  <si>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</si>
  <si>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</si>
  <si>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</si>
  <si>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</si>
  <si>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</si>
  <si>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</si>
  <si>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</si>
  <si>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</si>
  <si>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</si>
  <si>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</si>
  <si>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</si>
  <si>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</si>
  <si>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</si>
  <si>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</si>
  <si>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</si>
  <si>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</si>
  <si>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</si>
  <si>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</si>
  <si>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</si>
  <si>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</si>
  <si>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</si>
  <si>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</si>
  <si>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</si>
  <si>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</si>
  <si>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</si>
  <si>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</si>
  <si>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</si>
  <si>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</si>
  <si>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</si>
  <si>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</si>
  <si>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</si>
  <si>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</si>
  <si>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</si>
  <si>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</si>
  <si>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</si>
  <si>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</si>
  <si>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</si>
  <si>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</si>
  <si>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</si>
  <si>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</si>
  <si>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</si>
  <si>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</si>
  <si>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</si>
  <si>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</si>
  <si>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</si>
  <si>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</si>
  <si>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</si>
  <si>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</si>
  <si>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</si>
  <si>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</si>
  <si>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</si>
  <si>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</si>
  <si>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</si>
  <si>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</si>
  <si>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</si>
  <si>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</si>
  <si>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</si>
  <si>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</si>
  <si>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</si>
  <si>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</si>
  <si>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</si>
  <si>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</si>
  <si>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</si>
  <si>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</si>
  <si>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</si>
  <si>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</si>
  <si>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</si>
  <si>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</si>
  <si>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</si>
  <si>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</si>
  <si>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</si>
  <si>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</si>
  <si>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</si>
  <si>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</si>
  <si>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</si>
  <si>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</si>
  <si>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</si>
  <si>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</si>
  <si>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</si>
  <si>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</si>
  <si>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</si>
  <si>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</si>
  <si>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</si>
  <si>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</si>
  <si>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</si>
  <si>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</si>
  <si>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</si>
  <si>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</si>
  <si>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</si>
  <si>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</si>
  <si>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</si>
  <si>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</si>
  <si>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</si>
  <si>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</si>
  <si>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</si>
  <si>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</si>
  <si>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</si>
  <si>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</si>
  <si>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</si>
  <si>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</si>
  <si>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</si>
  <si>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</si>
  <si>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</si>
  <si>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</si>
  <si>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</si>
  <si>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</si>
  <si>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</si>
  <si>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</si>
  <si>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</si>
  <si>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</si>
  <si>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</si>
  <si>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</si>
  <si>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</si>
  <si>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</si>
  <si>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</si>
  <si>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</si>
  <si>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</si>
  <si>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</si>
  <si>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</si>
  <si>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</si>
  <si>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</si>
  <si>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</si>
  <si>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</si>
  <si>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</si>
  <si>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</si>
  <si>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</si>
  <si>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</si>
  <si>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</si>
  <si>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</si>
  <si>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</si>
  <si>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</si>
  <si>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</si>
  <si>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</si>
  <si>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</si>
  <si>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</si>
  <si>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</si>
  <si>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</si>
  <si>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</si>
  <si>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</si>
  <si>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</si>
  <si>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</si>
  <si>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</si>
  <si>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</si>
  <si>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</si>
  <si>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</si>
  <si>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</si>
  <si>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</si>
  <si>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</si>
  <si>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</si>
  <si>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</si>
  <si>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</si>
  <si>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</si>
  <si>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</si>
  <si>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</si>
  <si>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</si>
  <si>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</si>
  <si>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</si>
  <si>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</si>
  <si>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</si>
  <si>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</si>
  <si>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</si>
  <si>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</si>
  <si>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</si>
  <si>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</si>
  <si>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</si>
  <si>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</si>
  <si>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</si>
  <si>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</si>
  <si>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</si>
  <si>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</si>
  <si>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</si>
  <si>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</si>
  <si>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</si>
  <si>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</si>
  <si>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</si>
  <si>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</si>
  <si>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</si>
  <si>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</si>
  <si>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</si>
  <si>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</si>
  <si>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</si>
  <si>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</si>
  <si>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</si>
  <si>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</si>
  <si>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</si>
  <si>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</si>
  <si>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</si>
  <si>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</si>
  <si>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</si>
  <si>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</si>
  <si>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</si>
  <si>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</si>
  <si>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</si>
  <si>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</si>
  <si>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</si>
  <si>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</si>
  <si>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</si>
  <si>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</si>
  <si>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</si>
  <si>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</si>
  <si>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</si>
  <si>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</si>
  <si>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</si>
  <si>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</si>
  <si>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</si>
  <si>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</si>
  <si>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</si>
  <si>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</si>
  <si>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</si>
  <si>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</si>
  <si>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</si>
  <si>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</si>
  <si>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</si>
  <si>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</si>
  <si>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</si>
  <si>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</si>
  <si>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</si>
  <si>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</si>
  <si>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</si>
  <si>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</si>
  <si>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</si>
  <si>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</si>
  <si>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</si>
  <si>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</si>
  <si>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</si>
  <si>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</si>
  <si>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</si>
  <si>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</si>
  <si>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</si>
  <si>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</si>
  <si>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</si>
  <si>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</si>
  <si>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</si>
  <si>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</si>
  <si>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</si>
  <si>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</si>
  <si>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</si>
  <si>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</si>
  <si>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</si>
  <si>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</si>
  <si>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</si>
  <si>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</si>
  <si>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</si>
  <si>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</si>
  <si>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</si>
  <si>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</si>
  <si>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</si>
  <si>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</si>
  <si>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</si>
  <si>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</si>
  <si>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</si>
  <si>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</si>
  <si>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</si>
  <si>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</si>
  <si>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</si>
  <si>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</si>
  <si>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</si>
  <si>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</si>
  <si>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</si>
  <si>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</si>
  <si>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</si>
  <si>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</si>
  <si>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</si>
  <si>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</si>
  <si>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</si>
  <si>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</si>
  <si>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</si>
  <si>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</si>
  <si>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</si>
  <si>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</si>
  <si>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</si>
  <si>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</si>
  <si>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</si>
  <si>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</si>
  <si>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</si>
  <si>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</si>
  <si>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</si>
  <si>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</si>
  <si>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</si>
  <si>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</si>
  <si>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</si>
  <si>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</si>
  <si>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</si>
  <si>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</si>
  <si>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</si>
  <si>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</si>
  <si>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</si>
  <si>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</si>
  <si>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</si>
  <si>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</si>
  <si>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</si>
  <si>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</si>
  <si>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</si>
  <si>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</si>
  <si>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</si>
  <si>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</si>
  <si>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</si>
  <si>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</si>
  <si>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</si>
  <si>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</si>
  <si>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</si>
  <si>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</si>
  <si>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</si>
  <si>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</si>
  <si>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</si>
  <si>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</si>
  <si>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</si>
  <si>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</si>
  <si>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</si>
  <si>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</si>
  <si>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</si>
  <si>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</si>
  <si>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</si>
  <si>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</si>
  <si>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</si>
  <si>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</si>
  <si>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</si>
  <si>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</si>
  <si>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</si>
  <si>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</si>
  <si>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</si>
  <si>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</si>
  <si>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</si>
  <si>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</si>
  <si>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</si>
  <si>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</si>
  <si>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</si>
  <si>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</si>
  <si>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</si>
  <si>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</si>
  <si>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</si>
  <si>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</si>
  <si>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</si>
  <si>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</si>
  <si>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</si>
  <si>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</si>
  <si>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</si>
  <si>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</si>
  <si>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</si>
  <si>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</si>
  <si>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</si>
  <si>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</si>
  <si>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</si>
  <si>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</si>
  <si>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</si>
  <si>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</si>
  <si>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</si>
  <si>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</si>
  <si>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</si>
  <si>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</si>
  <si>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</si>
  <si>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</si>
  <si>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</si>
  <si>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</si>
  <si>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</si>
  <si>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</si>
  <si>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</si>
  <si>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</si>
  <si>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</si>
  <si>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</si>
  <si>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</si>
  <si>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</si>
  <si>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</si>
  <si>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</si>
  <si>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</si>
  <si>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</si>
  <si>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</si>
  <si>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</si>
  <si>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</si>
  <si>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</si>
  <si>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</si>
  <si>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</si>
  <si>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</si>
  <si>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</si>
  <si>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</si>
  <si>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</si>
  <si>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</si>
  <si>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</si>
  <si>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</si>
  <si>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</si>
  <si>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</si>
  <si>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</si>
  <si>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</si>
  <si>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</si>
  <si>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</si>
  <si>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</si>
  <si>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</si>
  <si>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</si>
  <si>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</si>
  <si>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</si>
  <si>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</si>
  <si>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</si>
  <si>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</si>
  <si>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</si>
  <si>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</si>
  <si>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</si>
  <si>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</si>
  <si>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</si>
  <si>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</si>
  <si>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</si>
  <si>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</si>
  <si>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</si>
  <si>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</si>
  <si>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</si>
  <si>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</si>
  <si>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</si>
  <si>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</si>
  <si>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</si>
  <si>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</si>
  <si>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</si>
  <si>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</si>
  <si>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</si>
  <si>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</si>
  <si>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</si>
  <si>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</si>
  <si>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</si>
  <si>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</si>
  <si>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</si>
  <si>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</si>
  <si>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</si>
  <si>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</si>
  <si>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</si>
  <si>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</si>
  <si>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</si>
  <si>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</si>
  <si>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</si>
  <si>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</si>
  <si>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</si>
  <si>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</si>
  <si>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</si>
  <si>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</si>
  <si>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</si>
  <si>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</si>
  <si>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</si>
  <si>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</si>
  <si>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</si>
  <si>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</si>
  <si>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</si>
  <si>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</si>
  <si>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</si>
  <si>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</si>
  <si>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</si>
  <si>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</si>
  <si>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</si>
  <si>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</si>
  <si>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</si>
  <si>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</si>
  <si>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</si>
  <si>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</si>
  <si>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</si>
  <si>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</si>
  <si>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</si>
  <si>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</si>
  <si>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</si>
  <si>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</si>
  <si>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</si>
  <si>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</si>
  <si>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</si>
  <si>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</si>
  <si>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</si>
  <si>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</si>
  <si>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</si>
  <si>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</si>
  <si>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</si>
  <si>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</si>
  <si>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</si>
  <si>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</si>
  <si>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</si>
  <si>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</si>
  <si>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</si>
  <si>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</si>
  <si>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</si>
  <si>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</si>
  <si>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</si>
  <si>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</si>
  <si>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</si>
  <si>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</si>
  <si>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</si>
  <si>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</si>
  <si>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</si>
  <si>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</si>
  <si>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</si>
  <si>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</si>
  <si>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</si>
  <si>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</si>
  <si>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</si>
  <si>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</si>
  <si>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</si>
  <si>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</si>
  <si>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</si>
  <si>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</si>
  <si>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</si>
  <si>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</si>
  <si>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</si>
  <si>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</si>
  <si>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</si>
  <si>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</si>
  <si>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</si>
  <si>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</si>
  <si>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</si>
  <si>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</si>
  <si>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</si>
  <si>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</si>
  <si>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</si>
  <si>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</si>
  <si>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</si>
  <si>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</si>
  <si>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</si>
  <si>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</si>
  <si>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</si>
  <si>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</si>
  <si>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</si>
  <si>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</si>
  <si>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</si>
  <si>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</si>
  <si>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</si>
  <si>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</si>
  <si>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</si>
  <si>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</si>
  <si>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</si>
  <si>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</si>
  <si>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</si>
  <si>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</si>
  <si>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</si>
  <si>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</si>
  <si>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</si>
  <si>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</si>
  <si>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</si>
  <si>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</si>
  <si>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</si>
  <si>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</si>
  <si>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</si>
  <si>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</si>
  <si>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</si>
  <si>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</si>
  <si>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</si>
  <si>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</si>
  <si>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</si>
  <si>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</si>
  <si>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</si>
  <si>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</si>
  <si>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</si>
  <si>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</si>
  <si>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</si>
  <si>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</si>
  <si>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</si>
  <si>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</si>
  <si>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</si>
  <si>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</si>
  <si>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</si>
  <si>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</si>
  <si>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</si>
  <si>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</si>
  <si>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</si>
  <si>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</si>
  <si>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</si>
  <si>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</si>
  <si>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</si>
  <si>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</si>
  <si>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</si>
  <si>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</si>
  <si>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</si>
  <si>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</si>
  <si>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</si>
  <si>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</si>
  <si>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</si>
  <si>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</si>
  <si>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</si>
  <si>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</si>
  <si>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</si>
  <si>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</si>
  <si>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</si>
  <si>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</si>
  <si>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</si>
  <si>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</si>
  <si>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</si>
  <si>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</si>
  <si>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</si>
  <si>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</si>
  <si>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</si>
  <si>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</si>
  <si>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</si>
  <si>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</si>
  <si>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</si>
  <si>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</si>
  <si>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</si>
  <si>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</si>
  <si>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</si>
  <si>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</si>
  <si>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</si>
  <si>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</si>
  <si>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</si>
  <si>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</si>
  <si>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</si>
  <si>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</si>
  <si>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</si>
  <si>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</si>
  <si>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</si>
  <si>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</si>
  <si>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</si>
  <si>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</si>
  <si>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</si>
  <si>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</si>
  <si>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</si>
  <si>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</si>
  <si>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</si>
  <si>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</si>
  <si>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</si>
  <si>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</si>
  <si>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</si>
  <si>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</si>
  <si>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</si>
  <si>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</si>
  <si>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</si>
  <si>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</si>
  <si>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</si>
  <si>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</si>
  <si>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</si>
  <si>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</si>
  <si>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</si>
  <si>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</si>
  <si>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</si>
  <si>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</si>
  <si>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</si>
  <si>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</si>
  <si>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</si>
  <si>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</si>
  <si>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</si>
  <si>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</si>
  <si>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</si>
  <si>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</si>
  <si>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</si>
  <si>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</si>
  <si>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</si>
  <si>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</si>
  <si>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</si>
  <si>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</si>
  <si>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</si>
  <si>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</si>
  <si>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</si>
  <si>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</si>
  <si>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</si>
  <si>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</si>
  <si>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</si>
  <si>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</si>
  <si>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</si>
  <si>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</si>
  <si>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</si>
  <si>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</si>
  <si>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</si>
  <si>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</si>
  <si>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</si>
  <si>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</si>
  <si>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</si>
  <si>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</si>
  <si>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</si>
  <si>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</si>
  <si>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</si>
  <si>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</si>
  <si>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</si>
  <si>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</si>
  <si>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</si>
  <si>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</si>
  <si>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</si>
  <si>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</si>
  <si>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</si>
  <si>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</si>
  <si>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</si>
  <si>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</si>
  <si>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</si>
  <si>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</si>
  <si>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</si>
  <si>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</si>
  <si>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</si>
  <si>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</si>
  <si>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</si>
  <si>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</si>
  <si>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</si>
  <si>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</si>
  <si>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</si>
  <si>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</si>
  <si>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</si>
  <si>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</si>
  <si>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</si>
  <si>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</si>
  <si>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</si>
  <si>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</si>
  <si>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</si>
  <si>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</si>
  <si>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</si>
  <si>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</si>
  <si>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</si>
  <si>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</si>
  <si>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</si>
  <si>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</si>
  <si>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</si>
  <si>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</si>
  <si>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</si>
  <si>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</si>
  <si>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</si>
  <si>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</si>
  <si>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</si>
  <si>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</si>
  <si>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</si>
  <si>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</si>
  <si>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</si>
  <si>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</si>
  <si>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</si>
  <si>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</si>
  <si>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</si>
  <si>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</si>
  <si>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</si>
  <si>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</si>
  <si>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</si>
  <si>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</si>
  <si>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</si>
  <si>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</si>
  <si>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</si>
  <si>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</si>
  <si>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</si>
  <si>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</si>
  <si>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</si>
  <si>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</si>
  <si>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</si>
  <si>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</si>
  <si>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</si>
  <si>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</si>
  <si>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</si>
  <si>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</si>
  <si>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</si>
  <si>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</si>
  <si>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</si>
  <si>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</si>
  <si>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</si>
  <si>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</si>
  <si>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</si>
  <si>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</si>
  <si>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</si>
  <si>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</si>
  <si>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</si>
  <si>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</si>
  <si>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</si>
  <si>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</si>
  <si>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</si>
  <si>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</si>
  <si>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</si>
  <si>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</si>
  <si>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</si>
  <si>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</si>
  <si>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</si>
  <si>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</si>
  <si>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</si>
  <si>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</si>
  <si>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</si>
  <si>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</si>
  <si>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</si>
  <si>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</si>
  <si>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</si>
  <si>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</si>
  <si>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</si>
  <si>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</si>
  <si>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</si>
  <si>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</si>
  <si>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</si>
  <si>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</si>
  <si>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</si>
  <si>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</si>
  <si>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</si>
  <si>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</si>
  <si>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</si>
  <si>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</si>
  <si>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</si>
  <si>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</si>
  <si>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</si>
  <si>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</si>
  <si>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</si>
  <si>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</si>
  <si>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</si>
  <si>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</si>
  <si>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</si>
  <si>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</si>
  <si>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</si>
  <si>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</si>
  <si>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</si>
  <si>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</si>
  <si>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</si>
  <si>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</si>
  <si>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</si>
  <si>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</si>
  <si>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</si>
  <si>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</si>
  <si>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</si>
  <si>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</si>
  <si>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</si>
  <si>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</si>
  <si>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</si>
  <si>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</si>
  <si>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</si>
  <si>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</si>
  <si>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</si>
  <si>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</si>
  <si>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</si>
  <si>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</si>
  <si>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</si>
  <si>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</si>
  <si>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</si>
  <si>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</si>
  <si>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</si>
  <si>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</si>
  <si>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</si>
  <si>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</si>
  <si>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</si>
  <si>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</si>
  <si>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</si>
  <si>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</si>
  <si>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</si>
  <si>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</si>
  <si>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</si>
  <si>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</si>
  <si>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</si>
  <si>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</si>
  <si>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</si>
  <si>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</si>
  <si>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</si>
  <si>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</si>
  <si>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</si>
  <si>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</si>
  <si>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</si>
  <si>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</si>
  <si>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</si>
  <si>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</si>
  <si>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</si>
  <si>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</si>
  <si>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</si>
  <si>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</si>
  <si>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</si>
  <si>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</si>
  <si>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</si>
  <si>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</si>
  <si>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</si>
  <si>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</si>
  <si>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</si>
  <si>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</si>
  <si>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</si>
  <si>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</si>
  <si>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</si>
  <si>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</si>
  <si>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</si>
  <si>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</si>
  <si>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</si>
  <si>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</si>
  <si>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</si>
  <si>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</si>
  <si>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</si>
  <si>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</si>
  <si>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</si>
  <si>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</si>
  <si>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</si>
  <si>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</si>
  <si>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</si>
  <si>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</si>
  <si>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</si>
  <si>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</si>
  <si>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</si>
  <si>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</si>
  <si>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</si>
  <si>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</si>
  <si>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</si>
  <si>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</si>
  <si>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</si>
  <si>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</si>
  <si>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</si>
  <si>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</si>
  <si>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</si>
  <si>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</si>
  <si>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</si>
  <si>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</si>
  <si>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</si>
  <si>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</si>
  <si>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</si>
  <si>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</si>
  <si>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</si>
  <si>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</si>
  <si>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</si>
  <si>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</si>
  <si>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</si>
  <si>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</si>
  <si>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</si>
  <si>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</si>
  <si>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</si>
  <si>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</si>
  <si>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</si>
  <si>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</si>
  <si>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</si>
  <si>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</si>
  <si>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</si>
  <si>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</si>
  <si>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</si>
  <si>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</si>
  <si>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</si>
  <si>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</si>
  <si>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</si>
  <si>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</si>
  <si>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</si>
  <si>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</si>
  <si>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</si>
  <si>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</si>
  <si>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</si>
  <si>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</si>
  <si>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</si>
  <si>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</si>
  <si>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</si>
  <si>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</si>
  <si>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</si>
  <si>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</si>
  <si>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</si>
  <si>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</si>
  <si>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</si>
  <si>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</si>
  <si>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</si>
  <si>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</si>
  <si>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</si>
  <si>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</si>
  <si>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</si>
  <si>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</si>
  <si>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</si>
  <si>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</si>
  <si>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</si>
  <si>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</si>
  <si>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</si>
  <si>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</si>
  <si>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</si>
  <si>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</si>
  <si>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</si>
  <si>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</si>
  <si>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</si>
  <si>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</si>
  <si>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</si>
  <si>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</si>
  <si>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</si>
  <si>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</si>
  <si>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</si>
  <si>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</si>
  <si>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</si>
  <si>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</si>
  <si>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</si>
  <si>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</si>
  <si>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</si>
  <si>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</si>
  <si>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</si>
  <si>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</si>
  <si>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</si>
  <si>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</si>
  <si>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</si>
  <si>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</si>
  <si>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</si>
  <si>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</si>
  <si>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</si>
  <si>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</si>
  <si>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</si>
  <si>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</si>
  <si>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</si>
  <si>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</si>
  <si>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</si>
  <si>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</si>
  <si>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</si>
  <si>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</si>
  <si>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</si>
  <si>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</si>
  <si>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</si>
  <si>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</si>
  <si>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</si>
  <si>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</si>
  <si>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</si>
  <si>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</si>
  <si>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</si>
  <si>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</si>
  <si>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</si>
  <si>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</si>
  <si>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</si>
  <si>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</si>
  <si>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</si>
  <si>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</si>
  <si>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</si>
  <si>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</si>
  <si>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</si>
  <si>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</si>
  <si>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</si>
  <si>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</si>
  <si>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</si>
  <si>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</si>
  <si>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</si>
  <si>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</si>
  <si>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</si>
  <si>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</si>
  <si>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</si>
  <si>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</si>
  <si>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</si>
  <si>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</si>
  <si>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</si>
  <si>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</si>
  <si>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</si>
  <si>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</si>
  <si>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</si>
  <si>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</si>
  <si>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</si>
  <si>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</si>
  <si>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</si>
  <si>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</si>
  <si>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</si>
  <si>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</si>
  <si>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</si>
  <si>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</si>
  <si>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</si>
  <si>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</si>
  <si>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</si>
  <si>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</si>
  <si>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</si>
  <si>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</si>
  <si>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</si>
  <si>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</si>
  <si>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</si>
  <si>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</si>
  <si>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</si>
  <si>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</si>
  <si>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</si>
  <si>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</si>
  <si>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</si>
  <si>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</si>
  <si>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</si>
  <si>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</si>
  <si>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</si>
  <si>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</si>
  <si>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</si>
  <si>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</si>
  <si>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</si>
  <si>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</si>
  <si>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</si>
  <si>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</si>
  <si>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</si>
  <si>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</si>
  <si>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</si>
  <si>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</si>
  <si>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</si>
  <si>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</si>
  <si>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</si>
  <si>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</si>
  <si>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</si>
  <si>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</si>
  <si>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</si>
  <si>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</si>
  <si>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</si>
  <si>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</si>
  <si>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</si>
  <si>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</si>
  <si>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</si>
  <si>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</si>
  <si>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</si>
  <si>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</si>
  <si>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</si>
  <si>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</si>
  <si>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</si>
  <si>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</si>
  <si>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</si>
  <si>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</si>
  <si>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</si>
  <si>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</si>
  <si>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</si>
  <si>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</si>
  <si>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</si>
  <si>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</si>
  <si>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</si>
  <si>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</si>
  <si>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</si>
  <si>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</si>
  <si>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</si>
  <si>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</si>
  <si>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</si>
  <si>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</si>
  <si>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</si>
  <si>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</si>
  <si>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</si>
  <si>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</si>
  <si>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</si>
  <si>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</si>
  <si>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</si>
  <si>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</si>
  <si>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</si>
  <si>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</si>
  <si>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</si>
  <si>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</si>
  <si>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</si>
  <si>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</si>
  <si>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</si>
  <si>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</si>
  <si>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</si>
  <si>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</si>
  <si>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</si>
  <si>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</si>
  <si>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</si>
  <si>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</si>
  <si>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</si>
  <si>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</si>
  <si>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</si>
  <si>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</si>
  <si>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</si>
  <si>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</si>
  <si>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</si>
  <si>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</si>
  <si>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</si>
  <si>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</si>
  <si>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</si>
  <si>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</si>
  <si>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</si>
  <si>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</si>
  <si>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</si>
  <si>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</si>
  <si>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</si>
  <si>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</si>
  <si>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</si>
  <si>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</si>
  <si>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</si>
  <si>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</si>
  <si>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</si>
  <si>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</si>
  <si>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</si>
  <si>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</si>
  <si>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</si>
  <si>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</si>
  <si>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</si>
  <si>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</si>
  <si>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</si>
  <si>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</si>
  <si>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</si>
  <si>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</si>
  <si>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</si>
  <si>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</si>
  <si>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</si>
  <si>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</si>
  <si>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</si>
  <si>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</si>
  <si>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</si>
  <si>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</si>
  <si>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</si>
  <si>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</si>
  <si>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</si>
  <si>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</si>
  <si>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</si>
  <si>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</si>
  <si>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</si>
  <si>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</si>
  <si>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</si>
  <si>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</si>
  <si>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</si>
  <si>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</si>
  <si>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</si>
  <si>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</si>
  <si>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</si>
  <si>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</si>
  <si>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</si>
  <si>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</si>
  <si>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</si>
  <si>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</si>
  <si>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</si>
  <si>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</si>
  <si>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</si>
  <si>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</si>
  <si>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</si>
  <si>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</si>
  <si>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</si>
  <si>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</si>
  <si>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</si>
  <si>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</si>
  <si>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</si>
  <si>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</si>
  <si>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</si>
  <si>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</si>
  <si>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</si>
  <si>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</si>
  <si>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</si>
  <si>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</si>
  <si>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</si>
  <si>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</si>
  <si>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</si>
  <si>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</si>
  <si>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</si>
  <si>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</si>
  <si>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</si>
  <si>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</si>
  <si>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</si>
  <si>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</si>
  <si>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</si>
  <si>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</si>
  <si>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</si>
  <si>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</si>
  <si>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</si>
  <si>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</si>
  <si>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</si>
  <si>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</si>
  <si>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</si>
  <si>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</si>
  <si>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</si>
  <si>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</si>
  <si>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</si>
  <si>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</si>
  <si>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</si>
  <si>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</si>
  <si>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</si>
  <si>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</si>
  <si>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</si>
  <si>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</si>
  <si>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</si>
  <si>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</si>
  <si>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</si>
  <si>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</si>
  <si>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</si>
  <si>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</si>
  <si>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</si>
  <si>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</si>
  <si>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</si>
  <si>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</si>
  <si>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</si>
  <si>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</si>
  <si>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</si>
  <si>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</si>
  <si>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</si>
  <si>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</si>
  <si>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</si>
  <si>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</si>
  <si>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</si>
  <si>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</si>
  <si>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</si>
  <si>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</si>
  <si>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</si>
  <si>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</si>
  <si>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</si>
  <si>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</si>
  <si>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</si>
  <si>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</si>
  <si>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</si>
  <si>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</si>
  <si>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</si>
  <si>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</si>
  <si>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</si>
  <si>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</si>
  <si>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</si>
  <si>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</si>
  <si>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</si>
  <si>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</si>
  <si>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</si>
  <si>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</si>
  <si>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</si>
  <si>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</si>
  <si>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</si>
  <si>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</si>
  <si>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</si>
  <si>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</si>
  <si>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</si>
  <si>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</si>
  <si>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</si>
  <si>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</si>
  <si>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</si>
  <si>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</si>
  <si>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</si>
  <si>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</si>
  <si>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</si>
  <si>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</si>
  <si>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</si>
  <si>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</si>
  <si>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</si>
  <si>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</si>
  <si>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</si>
  <si>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</si>
  <si>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</si>
  <si>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</si>
  <si>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</si>
  <si>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</si>
  <si>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</si>
  <si>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</si>
  <si>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</si>
  <si>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</si>
  <si>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</si>
  <si>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</si>
  <si>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</si>
  <si>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</si>
  <si>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</si>
  <si>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</si>
  <si>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</si>
  <si>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</si>
  <si>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</si>
  <si>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</si>
  <si>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</si>
  <si>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</si>
  <si>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</si>
  <si>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</si>
  <si>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</si>
  <si>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</si>
  <si>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</si>
  <si>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</si>
  <si>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</si>
  <si>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</si>
  <si>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</si>
  <si>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</si>
  <si>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</si>
  <si>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</si>
  <si>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</si>
  <si>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</si>
  <si>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</si>
  <si>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</si>
  <si>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</si>
  <si>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</si>
  <si>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</si>
  <si>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</si>
  <si>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</si>
  <si>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</si>
  <si>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</si>
  <si>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</si>
  <si>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</si>
  <si>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</si>
  <si>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</si>
  <si>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</si>
  <si>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</si>
  <si>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</si>
  <si>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</si>
  <si>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</si>
  <si>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</si>
  <si>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</si>
  <si>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</si>
  <si>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</si>
  <si>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</si>
  <si>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</si>
  <si>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</si>
  <si>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</si>
  <si>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</si>
  <si>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</si>
  <si>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</si>
  <si>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</si>
  <si>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</si>
  <si>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</si>
  <si>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</si>
  <si>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</si>
  <si>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</si>
  <si>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</si>
  <si>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</si>
  <si>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</si>
  <si>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</si>
  <si>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</si>
  <si>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</si>
  <si>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</si>
  <si>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</si>
  <si>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</si>
  <si>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</si>
  <si>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</si>
  <si>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</si>
  <si>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</si>
  <si>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</si>
  <si>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</si>
  <si>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</si>
  <si>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</si>
  <si>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</si>
  <si>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</si>
  <si>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</si>
  <si>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</si>
  <si>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</si>
  <si>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</si>
  <si>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</si>
  <si>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</si>
  <si>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</si>
  <si>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</si>
  <si>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</si>
  <si>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</si>
  <si>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</si>
  <si>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</si>
  <si>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</si>
  <si>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</si>
  <si>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</si>
  <si>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</si>
  <si>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</si>
  <si>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</si>
  <si>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</si>
  <si>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</si>
  <si>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</si>
  <si>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</si>
  <si>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</si>
  <si>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</si>
  <si>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</si>
  <si>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</si>
  <si>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</si>
  <si>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</si>
  <si>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</si>
  <si>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</si>
  <si>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</si>
  <si>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</si>
  <si>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</si>
  <si>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</si>
  <si>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</si>
  <si>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</si>
  <si>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</si>
  <si>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</si>
  <si>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</si>
  <si>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</si>
  <si>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</si>
  <si>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</si>
  <si>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</si>
  <si>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</si>
  <si>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</si>
  <si>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</si>
  <si>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</si>
  <si>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</si>
  <si>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</si>
  <si>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</si>
  <si>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</si>
  <si>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</si>
  <si>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</si>
  <si>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</si>
  <si>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</si>
  <si>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</si>
  <si>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</si>
  <si>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</si>
  <si>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</si>
  <si>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</si>
  <si>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</si>
  <si>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</si>
  <si>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</si>
  <si>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</si>
  <si>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</si>
  <si>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</si>
  <si>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</si>
  <si>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</si>
  <si>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</si>
  <si>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</si>
  <si>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</si>
  <si>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</si>
  <si>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</si>
  <si>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</si>
  <si>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</si>
  <si>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</si>
  <si>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</si>
  <si>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</si>
  <si>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</si>
  <si>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</si>
  <si>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</si>
  <si>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</si>
  <si>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</si>
  <si>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</si>
  <si>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</si>
  <si>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</si>
  <si>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</si>
  <si>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</si>
  <si>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</si>
  <si>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</si>
  <si>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</si>
  <si>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</si>
  <si>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</si>
  <si>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</si>
  <si>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</si>
  <si>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</si>
  <si>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</si>
  <si>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</si>
  <si>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</si>
  <si>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</si>
  <si>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</si>
  <si>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</si>
  <si>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</si>
  <si>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</si>
  <si>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</si>
  <si>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</si>
  <si>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</si>
  <si>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</si>
  <si>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</si>
  <si>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</si>
  <si>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</si>
  <si>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</si>
  <si>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</si>
  <si>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</si>
  <si>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</si>
  <si>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</si>
  <si>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</si>
  <si>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</si>
  <si>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</si>
  <si>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</si>
  <si>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</si>
  <si>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</si>
  <si>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</si>
  <si>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</si>
  <si>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</si>
  <si>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</si>
  <si>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</si>
  <si>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</si>
  <si>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</si>
  <si>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</si>
  <si>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</si>
  <si>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</si>
  <si>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</si>
  <si>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</si>
  <si>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</si>
  <si>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</si>
  <si>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</si>
  <si>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</si>
  <si>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</si>
  <si>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</si>
  <si>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</si>
  <si>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</si>
  <si>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</si>
  <si>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</si>
  <si>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</si>
  <si>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</si>
  <si>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</si>
  <si>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</si>
  <si>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</si>
  <si>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</si>
  <si>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</si>
  <si>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</si>
  <si>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</si>
  <si>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</si>
  <si>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</si>
  <si>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</si>
  <si>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</si>
  <si>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</si>
  <si>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</si>
  <si>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</si>
  <si>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</si>
  <si>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</si>
  <si>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</si>
  <si>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</si>
  <si>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</si>
  <si>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</si>
  <si>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</si>
  <si>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</si>
  <si>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</si>
  <si>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</si>
  <si>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</si>
  <si>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</si>
  <si>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</si>
  <si>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</si>
  <si>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</si>
  <si>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</si>
  <si>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</si>
  <si>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</si>
  <si>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</si>
  <si>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</si>
  <si>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</si>
  <si>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</si>
  <si>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</si>
  <si>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</si>
  <si>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</si>
  <si>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</si>
  <si>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</si>
  <si>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</si>
  <si>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</si>
  <si>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</si>
  <si>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</si>
  <si>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</si>
  <si>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</si>
  <si>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</si>
  <si>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</si>
  <si>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</si>
  <si>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</si>
  <si>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</si>
  <si>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</si>
  <si>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</si>
  <si>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</si>
  <si>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</si>
  <si>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</si>
  <si>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</si>
  <si>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</si>
  <si>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</si>
  <si>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</si>
  <si>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</si>
  <si>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</si>
  <si>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</si>
  <si>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</si>
  <si>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</si>
  <si>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</si>
  <si>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</si>
  <si>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</si>
  <si>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</si>
  <si>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</si>
  <si>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</si>
  <si>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</si>
  <si>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</si>
  <si>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</si>
  <si>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</si>
  <si>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</si>
  <si>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</si>
  <si>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</si>
  <si>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</si>
  <si>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</si>
  <si>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</si>
  <si>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</si>
  <si>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</si>
  <si>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</si>
  <si>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</si>
  <si>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</si>
  <si>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</si>
  <si>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</si>
  <si>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</si>
  <si>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</si>
  <si>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</si>
  <si>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</si>
  <si>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</si>
  <si>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</si>
  <si>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</si>
  <si>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</si>
  <si>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</si>
  <si>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</si>
  <si>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</si>
  <si>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</si>
  <si>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</si>
  <si>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</si>
  <si>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</si>
  <si>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</si>
  <si>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</si>
  <si>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</si>
  <si>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</si>
  <si>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</si>
  <si>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</si>
  <si>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</si>
  <si>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</si>
  <si>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</si>
  <si>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</si>
  <si>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</si>
  <si>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</si>
  <si>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</si>
  <si>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</si>
  <si>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</si>
  <si>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</si>
  <si>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</si>
  <si>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</si>
  <si>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</si>
  <si>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</si>
  <si>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</si>
  <si>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</si>
  <si>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</si>
  <si>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</si>
  <si>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</si>
  <si>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</si>
  <si>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</si>
  <si>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</si>
  <si>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</si>
  <si>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</si>
  <si>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</si>
  <si>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</si>
  <si>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</si>
  <si>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</si>
  <si>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</si>
  <si>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</si>
  <si>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</si>
  <si>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</si>
  <si>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</si>
  <si>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</si>
  <si>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</si>
  <si>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</si>
  <si>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</si>
  <si>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</si>
  <si>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</si>
  <si>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</si>
  <si>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</si>
  <si>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</si>
  <si>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</si>
  <si>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</si>
  <si>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</si>
  <si>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</si>
  <si>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</si>
  <si>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</si>
  <si>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</si>
  <si>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</si>
  <si>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</si>
  <si>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</si>
  <si>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</si>
  <si>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</si>
  <si>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</si>
  <si>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</si>
  <si>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</si>
  <si>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</si>
  <si>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</si>
  <si>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</si>
  <si>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</si>
  <si>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</si>
  <si>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</si>
  <si>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</si>
  <si>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</si>
  <si>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</si>
  <si>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</si>
  <si>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</si>
  <si>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</si>
  <si>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</si>
  <si>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</si>
  <si>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</si>
  <si>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</si>
  <si>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</si>
  <si>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</si>
  <si>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</si>
  <si>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</si>
  <si>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</si>
  <si>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</si>
  <si>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</si>
  <si>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</si>
  <si>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</si>
  <si>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</si>
  <si>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</si>
  <si>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</si>
  <si>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</si>
  <si>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</si>
  <si>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</si>
  <si>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</si>
  <si>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</si>
  <si>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</si>
  <si>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</si>
  <si>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</si>
  <si>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</si>
  <si>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</si>
  <si>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</si>
  <si>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</si>
  <si>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</si>
  <si>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</si>
  <si>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</si>
  <si>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</si>
  <si>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</si>
  <si>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</si>
  <si>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</si>
  <si>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</si>
  <si>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</si>
  <si>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</si>
  <si>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</si>
  <si>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</si>
  <si>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</si>
  <si>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</si>
  <si>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</si>
  <si>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</si>
  <si>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</si>
  <si>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</si>
  <si>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</si>
  <si>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</si>
  <si>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</si>
  <si>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</si>
  <si>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</si>
  <si>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</si>
  <si>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</si>
  <si>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</si>
  <si>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</si>
  <si>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</si>
  <si>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</si>
  <si>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</si>
  <si>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</si>
  <si>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</si>
  <si>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</si>
  <si>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</si>
  <si>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</si>
  <si>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</si>
  <si>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</si>
  <si>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</si>
  <si>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</si>
  <si>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</si>
  <si>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</si>
  <si>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</si>
  <si>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</si>
  <si>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</si>
  <si>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</si>
  <si>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</si>
  <si>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</si>
  <si>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</si>
  <si>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</si>
  <si>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</si>
  <si>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</si>
  <si>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</si>
  <si>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</si>
  <si>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</si>
  <si>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</si>
  <si>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</si>
  <si>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</si>
  <si>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</si>
  <si>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</si>
  <si>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</si>
  <si>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</si>
  <si>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</si>
  <si>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</si>
  <si>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</si>
  <si>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</si>
  <si>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</si>
  <si>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</si>
  <si>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</si>
  <si>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</si>
  <si>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</si>
  <si>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</si>
  <si>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</si>
  <si>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</si>
  <si>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</si>
  <si>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</si>
  <si>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</si>
  <si>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</si>
  <si>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</si>
  <si>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</si>
  <si>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</si>
  <si>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</si>
  <si>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</si>
  <si>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</si>
  <si>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</si>
  <si>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</si>
  <si>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</si>
  <si>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</si>
  <si>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</si>
  <si>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</si>
  <si>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</si>
  <si>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</si>
  <si>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</si>
  <si>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</si>
  <si>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</si>
  <si>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</si>
  <si>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</si>
  <si>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</si>
  <si>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</si>
  <si>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</si>
  <si>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</si>
  <si>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</si>
  <si>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</si>
  <si>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</si>
  <si>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</si>
  <si>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</si>
  <si>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</si>
  <si>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</si>
  <si>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</si>
  <si>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</si>
  <si>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</si>
  <si>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</si>
  <si>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</si>
  <si>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</si>
  <si>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</si>
  <si>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</si>
  <si>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</si>
  <si>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</si>
  <si>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</si>
  <si>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</si>
  <si>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</si>
  <si>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</si>
  <si>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</si>
  <si>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</si>
  <si>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</si>
  <si>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</si>
  <si>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</si>
  <si>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</si>
  <si>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</si>
  <si>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</si>
  <si>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</si>
  <si>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</si>
  <si>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</si>
  <si>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</si>
  <si>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</si>
  <si>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</si>
  <si>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</si>
  <si>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</si>
  <si>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</si>
  <si>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</si>
  <si>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</si>
  <si>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</si>
  <si>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</si>
  <si>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</si>
  <si>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</si>
  <si>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</si>
  <si>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</si>
  <si>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</si>
  <si>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</si>
  <si>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</si>
  <si>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</si>
  <si>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</si>
  <si>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</si>
  <si>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</si>
  <si>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</si>
  <si>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</si>
  <si>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</si>
  <si>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</si>
  <si>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</si>
  <si>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</si>
  <si>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</si>
  <si>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</si>
  <si>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</si>
  <si>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</si>
  <si>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</si>
  <si>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</si>
  <si>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</si>
  <si>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</si>
  <si>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</si>
  <si>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</si>
  <si>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</si>
  <si>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</si>
  <si>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</si>
  <si>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</si>
  <si>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</si>
  <si>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</si>
  <si>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</si>
  <si>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</si>
  <si>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</si>
  <si>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</si>
  <si>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</si>
  <si>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</si>
  <si>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</si>
  <si>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</si>
  <si>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</si>
  <si>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</si>
  <si>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</si>
  <si>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</si>
  <si>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</si>
  <si>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</si>
  <si>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</si>
  <si>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</si>
  <si>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</si>
  <si>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</si>
  <si>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</si>
  <si>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</si>
  <si>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</si>
  <si>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</si>
  <si>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</si>
  <si>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</si>
  <si>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</si>
  <si>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</si>
  <si>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</si>
  <si>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</si>
  <si>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</si>
  <si>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</si>
  <si>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</si>
  <si>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</si>
  <si>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</si>
  <si>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</si>
  <si>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</si>
  <si>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</si>
  <si>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</si>
  <si>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</si>
  <si>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</si>
  <si>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</si>
  <si>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</si>
  <si>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</si>
  <si>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</si>
  <si>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</si>
  <si>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</si>
  <si>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</si>
  <si>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</si>
  <si>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</si>
  <si>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</si>
  <si>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</si>
  <si>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</si>
  <si>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</si>
  <si>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</si>
  <si>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</si>
  <si>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</si>
  <si>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</si>
  <si>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</si>
  <si>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</si>
  <si>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</si>
  <si>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</si>
  <si>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</si>
  <si>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</si>
  <si>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</si>
  <si>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</si>
  <si>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</si>
  <si>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</si>
  <si>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</si>
  <si>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</si>
  <si>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</si>
  <si>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</si>
  <si>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</si>
  <si>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</si>
  <si>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</si>
  <si>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</si>
  <si>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</si>
  <si>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</si>
  <si>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</si>
  <si>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</si>
  <si>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</si>
  <si>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</si>
  <si>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</si>
  <si>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</si>
  <si>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</si>
  <si>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</si>
  <si>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</si>
  <si>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</si>
  <si>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</si>
  <si>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</si>
  <si>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</si>
  <si>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</si>
  <si>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</si>
  <si>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</si>
  <si>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</si>
  <si>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</si>
  <si>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</si>
  <si>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</si>
  <si>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</si>
  <si>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</si>
  <si>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</si>
  <si>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</si>
  <si>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</si>
  <si>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</si>
  <si>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</si>
  <si>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</si>
  <si>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</si>
  <si>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</si>
  <si>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</si>
  <si>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</si>
  <si>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</si>
  <si>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</si>
  <si>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</si>
  <si>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</si>
  <si>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</si>
  <si>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</si>
  <si>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</si>
  <si>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</si>
  <si>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</si>
  <si>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</si>
  <si>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</si>
  <si>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</si>
  <si>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</si>
  <si>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</si>
  <si>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</si>
  <si>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</si>
  <si>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</si>
  <si>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</si>
  <si>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</si>
  <si>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</si>
  <si>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</si>
  <si>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</si>
  <si>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</si>
  <si>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</si>
  <si>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</si>
  <si>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</si>
  <si>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</si>
  <si>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</si>
  <si>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</si>
  <si>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</si>
  <si>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</si>
  <si>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</si>
  <si>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</si>
  <si>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</si>
  <si>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</si>
  <si>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</si>
  <si>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</si>
  <si>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</si>
  <si>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</si>
  <si>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</si>
  <si>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</si>
  <si>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</si>
  <si>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</si>
  <si>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</si>
  <si>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</si>
  <si>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</si>
  <si>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</si>
  <si>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</si>
  <si>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</si>
  <si>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</si>
  <si>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</si>
  <si>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</si>
  <si>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</si>
  <si>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</si>
  <si>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</si>
  <si>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</si>
  <si>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</si>
  <si>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</si>
  <si>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</si>
  <si>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</si>
  <si>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</si>
  <si>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</si>
  <si>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</si>
  <si>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</si>
  <si>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</si>
  <si>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</si>
  <si>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</si>
  <si>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</si>
  <si>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</si>
  <si>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</si>
  <si>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</si>
  <si>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</si>
  <si>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</si>
  <si>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</si>
  <si>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</si>
  <si>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</si>
  <si>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</si>
  <si>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</si>
  <si>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</si>
  <si>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</si>
  <si>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</si>
  <si>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</si>
  <si>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</si>
  <si>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</si>
  <si>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</si>
  <si>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</si>
  <si>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</si>
  <si>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</si>
  <si>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</si>
  <si>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</si>
  <si>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</si>
  <si>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</si>
  <si>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</si>
  <si>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</si>
  <si>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</si>
  <si>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</si>
  <si>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</si>
  <si>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</si>
  <si>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</si>
  <si>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</si>
  <si>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</si>
  <si>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</si>
  <si>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</si>
  <si>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</si>
  <si>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</si>
  <si>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</si>
  <si>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</si>
  <si>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</si>
  <si>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</si>
  <si>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</si>
  <si>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</si>
  <si>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</si>
  <si>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</si>
  <si>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</si>
  <si>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</si>
  <si>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</si>
  <si>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</si>
  <si>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</si>
  <si>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</si>
  <si>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</si>
  <si>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</si>
  <si>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</si>
  <si>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</si>
  <si>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</si>
  <si>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</si>
  <si>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</si>
  <si>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</si>
  <si>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</si>
  <si>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</si>
  <si>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</si>
  <si>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</si>
  <si>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</si>
  <si>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</si>
  <si>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</si>
  <si>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</si>
  <si>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</si>
  <si>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</si>
  <si>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</si>
  <si>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</si>
  <si>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</si>
  <si>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</si>
  <si>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</si>
  <si>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</si>
  <si>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</si>
  <si>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</si>
  <si>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</si>
  <si>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</si>
  <si>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</si>
  <si>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</si>
  <si>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</si>
  <si>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</si>
  <si>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</si>
  <si>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</si>
  <si>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</si>
  <si>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</si>
  <si>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</si>
  <si>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</si>
  <si>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</si>
  <si>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</si>
  <si>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</si>
  <si>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</si>
  <si>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</si>
  <si>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</si>
  <si>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</si>
  <si>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</si>
  <si>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</si>
  <si>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</si>
  <si>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</si>
  <si>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</si>
  <si>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</si>
  <si>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</si>
  <si>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</si>
  <si>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</si>
  <si>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</si>
  <si>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</si>
  <si>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</si>
  <si>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</si>
  <si>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</si>
  <si>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</si>
  <si>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</si>
  <si>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</si>
  <si>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</si>
  <si>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</si>
  <si>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</si>
  <si>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</si>
  <si>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</si>
  <si>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</si>
  <si>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</si>
  <si>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</si>
  <si>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</si>
  <si>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</si>
  <si>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</si>
  <si>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</si>
  <si>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</si>
  <si>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</si>
  <si>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</si>
  <si>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</si>
  <si>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</si>
  <si>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</si>
  <si>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</si>
  <si>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</si>
  <si>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</si>
  <si>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</si>
  <si>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</si>
  <si>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</si>
  <si>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</si>
  <si>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</si>
  <si>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</si>
  <si>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</si>
  <si>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</si>
  <si>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</si>
  <si>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</si>
  <si>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</si>
  <si>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</si>
  <si>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</si>
  <si>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</si>
  <si>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</si>
  <si>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</si>
  <si>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</si>
  <si>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</si>
  <si>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</si>
  <si>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</si>
  <si>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</si>
  <si>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</si>
  <si>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</si>
  <si>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</si>
  <si>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</si>
  <si>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</si>
  <si>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</si>
  <si>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</si>
  <si>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</si>
  <si>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</si>
  <si>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</si>
  <si>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</si>
  <si>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</si>
  <si>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</si>
  <si>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</si>
  <si>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</si>
  <si>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</si>
  <si>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</si>
  <si>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</si>
  <si>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</si>
  <si>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</si>
  <si>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</si>
  <si>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</si>
  <si>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</si>
  <si>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</si>
  <si>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</si>
  <si>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</si>
  <si>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</si>
  <si>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</si>
  <si>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</si>
  <si>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</si>
  <si>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</si>
  <si>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</si>
  <si>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</si>
  <si>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</si>
  <si>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</si>
  <si>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</si>
  <si>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</si>
  <si>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</si>
  <si>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</si>
  <si>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</si>
  <si>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</si>
  <si>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</si>
  <si>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</si>
  <si>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</si>
  <si>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</si>
  <si>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</si>
  <si>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</si>
  <si>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</si>
  <si>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</si>
  <si>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</si>
  <si>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</si>
  <si>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</si>
  <si>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</si>
  <si>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</si>
  <si>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</si>
  <si>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</si>
  <si>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</si>
  <si>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</si>
  <si>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</si>
  <si>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</si>
  <si>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</si>
  <si>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</si>
  <si>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</si>
  <si>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</si>
  <si>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</si>
  <si>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</si>
  <si>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</si>
  <si>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</si>
  <si>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</si>
  <si>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</si>
  <si>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</si>
  <si>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</si>
  <si>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</si>
  <si>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</si>
  <si>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</si>
  <si>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</si>
  <si>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</si>
  <si>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</si>
  <si>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</si>
  <si>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</si>
  <si>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</si>
  <si>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</si>
  <si>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</si>
  <si>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</si>
  <si>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</si>
  <si>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</si>
  <si>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</si>
  <si>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</si>
  <si>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</si>
  <si>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</si>
  <si>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</si>
  <si>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</si>
  <si>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</si>
  <si>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</si>
  <si>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</si>
  <si>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</si>
  <si>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</si>
  <si>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</si>
  <si>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</si>
  <si>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</si>
  <si>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</si>
  <si>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</si>
  <si>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</si>
  <si>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</si>
  <si>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</si>
  <si>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</si>
  <si>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</si>
  <si>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</si>
  <si>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</si>
  <si>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</si>
  <si>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</si>
  <si>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</si>
  <si>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</si>
  <si>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</si>
  <si>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</si>
  <si>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</si>
  <si>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</si>
  <si>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</si>
  <si>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</si>
  <si>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</si>
  <si>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</si>
  <si>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</si>
  <si>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</si>
  <si>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</si>
  <si>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</si>
  <si>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</si>
  <si>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</si>
  <si>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</si>
  <si>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</si>
  <si>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</si>
  <si>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</si>
  <si>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</si>
  <si>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</si>
  <si>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</si>
  <si>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</si>
  <si>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</si>
  <si>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</si>
  <si>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</si>
  <si>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</si>
  <si>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</si>
  <si>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</si>
  <si>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</si>
  <si>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</si>
  <si>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</si>
  <si>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</si>
  <si>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</si>
  <si>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</si>
  <si>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</si>
  <si>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</si>
  <si>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</si>
  <si>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</si>
  <si>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</si>
  <si>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</si>
  <si>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</si>
  <si>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</si>
  <si>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</si>
  <si>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</si>
  <si>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</si>
  <si>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</si>
  <si>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</si>
  <si>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</si>
  <si>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</si>
  <si>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</si>
  <si>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</si>
  <si>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</si>
  <si>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</si>
  <si>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</si>
  <si>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</si>
  <si>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</si>
  <si>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</si>
  <si>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</si>
  <si>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</si>
  <si>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</si>
  <si>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</si>
  <si>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</si>
  <si>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</si>
  <si>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</si>
  <si>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</si>
  <si>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</si>
  <si>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</si>
  <si>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</si>
  <si>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</si>
  <si>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</si>
  <si>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</si>
  <si>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</si>
  <si>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</si>
  <si>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</si>
  <si>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</si>
  <si>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</si>
  <si>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</si>
  <si>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</si>
  <si>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</si>
  <si>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</si>
  <si>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</si>
  <si>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</si>
  <si>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</si>
  <si>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</si>
  <si>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</si>
  <si>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</si>
  <si>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</si>
  <si>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</si>
  <si>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</si>
  <si>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</si>
  <si>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</si>
  <si>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</si>
  <si>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</si>
  <si>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</si>
  <si>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</si>
  <si>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</si>
  <si>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</si>
  <si>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</si>
  <si>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</si>
  <si>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</si>
  <si>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</si>
  <si>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</si>
  <si>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</si>
  <si>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</si>
  <si>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</si>
  <si>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</si>
  <si>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</si>
  <si>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</si>
  <si>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</si>
  <si>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</si>
  <si>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</si>
  <si>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</si>
  <si>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</si>
  <si>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</si>
  <si>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</si>
  <si>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</si>
  <si>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</si>
  <si>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</si>
  <si>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</si>
  <si>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</si>
  <si>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</si>
  <si>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</si>
  <si>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</si>
  <si>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</si>
  <si>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</si>
  <si>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</si>
  <si>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</si>
  <si>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</si>
  <si>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</si>
  <si>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</si>
  <si>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</si>
  <si>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</si>
  <si>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</si>
  <si>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</si>
  <si>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</si>
  <si>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</si>
  <si>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</si>
  <si>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</si>
  <si>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</si>
  <si>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</si>
  <si>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</si>
  <si>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</si>
  <si>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</si>
  <si>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</si>
  <si>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</si>
  <si>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</si>
  <si>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</si>
  <si>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</si>
  <si>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</si>
  <si>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</si>
  <si>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</si>
  <si>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</si>
  <si>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</si>
  <si>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</si>
  <si>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</si>
  <si>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</si>
  <si>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</si>
  <si>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</si>
  <si>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</si>
  <si>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</si>
  <si>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</si>
  <si>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</si>
  <si>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</si>
  <si>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</si>
  <si>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</si>
  <si>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</si>
  <si>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</si>
  <si>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</si>
  <si>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</si>
  <si>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</si>
  <si>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</si>
  <si>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</si>
  <si>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</si>
  <si>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</si>
  <si>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</si>
  <si>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</si>
  <si>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</si>
  <si>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</si>
  <si>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</si>
  <si>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</si>
  <si>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</si>
  <si>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</si>
  <si>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</si>
  <si>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</si>
  <si>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</si>
  <si>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</si>
  <si>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</si>
  <si>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</si>
  <si>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</si>
  <si>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</si>
  <si>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</si>
  <si>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</si>
  <si>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</si>
  <si>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</si>
  <si>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</si>
  <si>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</si>
  <si>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</si>
  <si>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</si>
  <si>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</si>
  <si>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</si>
  <si>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</si>
  <si>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</si>
  <si>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</si>
  <si>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</si>
  <si>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</si>
  <si>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</si>
  <si>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</si>
  <si>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</si>
  <si>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</si>
  <si>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</si>
  <si>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</si>
  <si>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</si>
  <si>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</si>
  <si>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</si>
  <si>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</si>
  <si>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</si>
  <si>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</si>
  <si>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</si>
  <si>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</si>
  <si>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</si>
  <si>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</si>
  <si>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</si>
  <si>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</si>
  <si>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</si>
  <si>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</si>
  <si>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</si>
  <si>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</si>
  <si>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</si>
  <si>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</si>
  <si>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</si>
  <si>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</si>
  <si>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</si>
  <si>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</si>
  <si>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</si>
  <si>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</si>
  <si>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</si>
  <si>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</si>
  <si>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</si>
  <si>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</si>
  <si>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</si>
  <si>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</si>
  <si>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</si>
  <si>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</si>
  <si>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</si>
  <si>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</si>
  <si>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</si>
  <si>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</si>
  <si>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</si>
  <si>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</si>
  <si>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</si>
  <si>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</si>
  <si>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</si>
  <si>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</si>
  <si>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</si>
  <si>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</si>
  <si>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</si>
  <si>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</si>
  <si>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</si>
  <si>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</si>
  <si>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</si>
  <si>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</si>
  <si>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</si>
  <si>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</si>
  <si>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</si>
  <si>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</si>
  <si>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</si>
  <si>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</si>
  <si>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</si>
  <si>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</si>
  <si>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</si>
  <si>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</si>
  <si>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</si>
  <si>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</si>
  <si>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</si>
  <si>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</si>
  <si>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</si>
  <si>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</si>
  <si>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</si>
  <si>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</si>
  <si>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</si>
  <si>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</si>
  <si>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</si>
  <si>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</si>
  <si>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</si>
  <si>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</si>
  <si>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</si>
  <si>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</si>
  <si>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</si>
  <si>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</si>
  <si>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</si>
  <si>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</si>
  <si>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</si>
  <si>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</si>
  <si>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</si>
  <si>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</si>
  <si>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</si>
  <si>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</si>
  <si>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</si>
  <si>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</si>
  <si>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</si>
  <si>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</si>
  <si>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</si>
  <si>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</si>
  <si>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</si>
  <si>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</si>
  <si>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</si>
  <si>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</si>
  <si>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</si>
  <si>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</si>
  <si>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</si>
  <si>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</si>
  <si>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</si>
  <si>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</si>
  <si>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</si>
  <si>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</si>
  <si>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</si>
  <si>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</si>
  <si>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</si>
  <si>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</si>
  <si>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</si>
  <si>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</si>
  <si>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</si>
  <si>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</si>
  <si>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</si>
  <si>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</si>
  <si>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</si>
  <si>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</si>
  <si>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</si>
  <si>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</si>
  <si>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</si>
  <si>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</si>
  <si>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</si>
  <si>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</si>
  <si>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</si>
  <si>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</si>
  <si>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</si>
  <si>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</si>
  <si>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</si>
  <si>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</si>
  <si>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</si>
  <si>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</si>
  <si>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</si>
  <si>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</si>
  <si>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</si>
  <si>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</si>
  <si>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</si>
  <si>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</si>
  <si>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</si>
  <si>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</si>
  <si>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</si>
  <si>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</si>
  <si>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</si>
  <si>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</si>
  <si>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</si>
  <si>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</si>
  <si>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</si>
  <si>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</si>
  <si>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</si>
  <si>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</si>
  <si>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</si>
  <si>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</si>
  <si>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</si>
  <si>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</si>
  <si>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</si>
  <si>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</si>
  <si>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</si>
  <si>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</si>
  <si>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</si>
  <si>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</si>
  <si>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</si>
  <si>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</si>
  <si>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</si>
  <si>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</si>
  <si>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</si>
  <si>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</si>
  <si>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</si>
  <si>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</si>
  <si>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</si>
  <si>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</si>
  <si>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</si>
  <si>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</si>
  <si>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</si>
  <si>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</si>
  <si>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</si>
  <si>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</si>
  <si>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</si>
  <si>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</si>
  <si>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</si>
  <si>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</si>
  <si>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</si>
  <si>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</si>
  <si>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</si>
  <si>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</si>
  <si>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</si>
  <si>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</si>
  <si>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</si>
  <si>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</si>
  <si>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</si>
  <si>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</si>
  <si>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</si>
  <si>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</si>
  <si>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</si>
  <si>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</si>
  <si>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</si>
  <si>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</si>
  <si>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</si>
  <si>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</si>
  <si>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</si>
  <si>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</si>
  <si>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</si>
  <si>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</si>
  <si>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</si>
  <si>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</si>
  <si>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</si>
  <si>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</si>
  <si>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</si>
  <si>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</si>
  <si>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</si>
  <si>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</si>
  <si>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</si>
  <si>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</si>
  <si>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</si>
  <si>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</si>
  <si>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</si>
  <si>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</si>
  <si>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</si>
  <si>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</si>
  <si>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</si>
  <si>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</si>
  <si>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</si>
  <si>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</si>
  <si>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</si>
  <si>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</si>
  <si>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</si>
  <si>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</si>
  <si>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</si>
  <si>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</si>
  <si>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</si>
  <si>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</si>
  <si>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</si>
  <si>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</si>
  <si>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</si>
  <si>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</si>
  <si>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</si>
  <si>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</si>
  <si>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</si>
  <si>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</si>
  <si>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</si>
  <si>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</si>
  <si>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</si>
  <si>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</si>
  <si>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</si>
  <si>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</si>
  <si>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</si>
  <si>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</si>
  <si>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</si>
  <si>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</si>
  <si>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</si>
  <si>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</si>
  <si>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</si>
  <si>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</si>
  <si>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</si>
  <si>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</si>
  <si>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</si>
  <si>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</si>
  <si>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</si>
  <si>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</si>
  <si>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</si>
  <si>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</si>
  <si>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</si>
  <si>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</si>
  <si>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</si>
  <si>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</si>
  <si>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</si>
  <si>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</si>
  <si>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</si>
  <si>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</si>
  <si>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</si>
  <si>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</si>
  <si>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</si>
  <si>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</si>
  <si>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</si>
  <si>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</si>
  <si>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</si>
  <si>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</si>
  <si>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</si>
  <si>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</si>
  <si>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</si>
  <si>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</si>
  <si>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</si>
  <si>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</si>
  <si>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</si>
  <si>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</si>
  <si>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</si>
  <si>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</si>
  <si>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</si>
  <si>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</si>
  <si>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</si>
  <si>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</si>
  <si>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</si>
  <si>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</si>
  <si>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</si>
  <si>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</si>
  <si>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</si>
  <si>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</si>
  <si>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</si>
  <si>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</si>
  <si>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</si>
  <si>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</si>
  <si>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</si>
  <si>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</si>
  <si>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</si>
  <si>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</si>
  <si>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</si>
  <si>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</si>
  <si>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</si>
  <si>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</si>
  <si>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</si>
  <si>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</si>
  <si>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</si>
  <si>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</si>
  <si>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</si>
  <si>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</si>
  <si>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</si>
  <si>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</si>
  <si>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</si>
  <si>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</si>
  <si>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</si>
  <si>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</si>
  <si>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</si>
  <si>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</si>
  <si>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</si>
  <si>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</si>
  <si>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</si>
  <si>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</si>
  <si>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</si>
  <si>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</si>
  <si>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</si>
  <si>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</si>
  <si>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</si>
  <si>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</si>
  <si>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</si>
  <si>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</si>
  <si>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</si>
  <si>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</si>
  <si>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</si>
  <si>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</si>
  <si>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</si>
  <si>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</si>
  <si>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</si>
  <si>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</si>
  <si>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</si>
  <si>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</si>
  <si>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</si>
  <si>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</si>
  <si>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</si>
  <si>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</si>
  <si>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</si>
  <si>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</si>
  <si>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</si>
  <si>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</si>
  <si>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</si>
  <si>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</si>
  <si>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</si>
  <si>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</si>
  <si>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</si>
  <si>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</si>
  <si>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</si>
  <si>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</si>
  <si>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</si>
  <si>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</si>
  <si>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</si>
  <si>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</si>
  <si>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</si>
  <si>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</si>
  <si>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</si>
  <si>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</si>
  <si>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</si>
  <si>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</si>
  <si>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</si>
  <si>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</si>
  <si>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</si>
  <si>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</si>
  <si>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</si>
  <si>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</si>
  <si>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</si>
  <si>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</si>
  <si>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</si>
  <si>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</si>
  <si>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</si>
  <si>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</si>
  <si>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</si>
  <si>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</si>
  <si>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</si>
  <si>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</si>
  <si>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</si>
  <si>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</si>
  <si>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</si>
  <si>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</si>
  <si>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</si>
  <si>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</si>
  <si>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</si>
  <si>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</si>
  <si>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</si>
  <si>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</si>
  <si>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</si>
  <si>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</si>
  <si>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</si>
  <si>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</si>
  <si>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</si>
  <si>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</si>
  <si>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</si>
  <si>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</si>
  <si>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</si>
  <si>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</si>
  <si>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</si>
  <si>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</si>
  <si>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</si>
  <si>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</si>
  <si>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</si>
  <si>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</si>
  <si>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</si>
  <si>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</si>
  <si>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</si>
  <si>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</si>
  <si>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</si>
  <si>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</si>
  <si>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</si>
  <si>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</si>
  <si>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</si>
  <si>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</si>
  <si>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</si>
  <si>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</si>
  <si>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</si>
  <si>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</si>
  <si>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</si>
  <si>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</si>
  <si>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</si>
  <si>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</si>
  <si>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</si>
  <si>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</si>
  <si>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</si>
  <si>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</si>
  <si>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</si>
  <si>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</si>
  <si>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</si>
  <si>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</si>
  <si>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</si>
  <si>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</si>
  <si>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</si>
  <si>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</si>
  <si>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</si>
  <si>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</si>
  <si>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</si>
  <si>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</si>
  <si>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</si>
  <si>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</si>
  <si>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</si>
  <si>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</si>
  <si>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</si>
  <si>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</si>
  <si>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</si>
  <si>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</si>
  <si>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</si>
  <si>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</si>
  <si>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</si>
  <si>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</si>
  <si>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</si>
  <si>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</si>
  <si>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</si>
  <si>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</si>
  <si>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</si>
  <si>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</si>
  <si>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</si>
  <si>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</si>
  <si>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</si>
  <si>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</si>
  <si>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</si>
  <si>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</si>
  <si>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</si>
  <si>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</si>
  <si>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</si>
  <si>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</si>
  <si>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</si>
  <si>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</si>
  <si>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</si>
  <si>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</si>
  <si>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</si>
  <si>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</si>
  <si>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</si>
  <si>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</si>
  <si>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</si>
  <si>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</si>
  <si>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</si>
  <si>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</si>
  <si>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</si>
  <si>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</si>
  <si>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</si>
  <si>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</si>
  <si>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</si>
  <si>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</si>
  <si>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</si>
  <si>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</si>
  <si>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</si>
  <si>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</si>
  <si>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</si>
  <si>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</si>
  <si>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</si>
  <si>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</si>
  <si>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</si>
  <si>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</si>
  <si>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</si>
  <si>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</si>
  <si>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</si>
  <si>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</si>
  <si>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</si>
  <si>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</si>
  <si>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</si>
  <si>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</si>
  <si>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</si>
  <si>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</si>
  <si>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</si>
  <si>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</si>
  <si>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</si>
  <si>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</si>
  <si>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</si>
  <si>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</si>
  <si>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</si>
  <si>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</si>
  <si>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</si>
  <si>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</si>
  <si>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</si>
  <si>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</si>
  <si>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</si>
  <si>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</si>
  <si>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</si>
  <si>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</si>
  <si>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</si>
  <si>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</si>
  <si>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</si>
  <si>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</si>
  <si>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</si>
  <si>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</si>
  <si>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</si>
  <si>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</si>
  <si>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</si>
  <si>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</si>
  <si>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</si>
  <si>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</si>
  <si>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</si>
  <si>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</si>
  <si>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</si>
  <si>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</si>
  <si>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</si>
  <si>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</si>
  <si>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</si>
  <si>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</si>
  <si>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</si>
  <si>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</si>
  <si>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</si>
  <si>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</si>
  <si>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</si>
  <si>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</si>
  <si>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</si>
  <si>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</si>
  <si>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</si>
  <si>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</si>
  <si>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</si>
  <si>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</si>
  <si>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</si>
  <si>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</si>
  <si>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</si>
  <si>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</si>
  <si>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</si>
  <si>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</si>
  <si>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</si>
  <si>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</si>
  <si>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</si>
  <si>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</si>
  <si>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</si>
  <si>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</si>
  <si>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</si>
  <si>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</si>
  <si>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</si>
  <si>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</si>
  <si>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</si>
  <si>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</si>
  <si>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</si>
  <si>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</si>
  <si>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</si>
  <si>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</si>
  <si>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</si>
  <si>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</si>
  <si>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</si>
  <si>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</si>
  <si>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</si>
  <si>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</si>
  <si>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</si>
  <si>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</si>
  <si>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</si>
  <si>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</si>
  <si>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</si>
  <si>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</si>
  <si>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</si>
  <si>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</si>
  <si>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</si>
  <si>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</si>
  <si>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</si>
  <si>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</si>
  <si>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</si>
  <si>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</si>
  <si>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</si>
  <si>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</si>
  <si>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</si>
  <si>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</si>
  <si>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</si>
  <si>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</si>
  <si>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</si>
  <si>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</si>
  <si>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</si>
  <si>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</si>
  <si>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</si>
  <si>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</si>
  <si>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</si>
  <si>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</si>
  <si>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</si>
  <si>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</si>
  <si>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</si>
  <si>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</si>
  <si>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</si>
  <si>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</si>
  <si>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</si>
  <si>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</si>
  <si>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</si>
  <si>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</si>
  <si>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</si>
  <si>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</si>
  <si>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</si>
  <si>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</si>
  <si>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</si>
  <si>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</si>
  <si>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</si>
  <si>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</si>
  <si>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</si>
  <si>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</si>
  <si>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</si>
  <si>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</si>
  <si>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</si>
  <si>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</si>
  <si>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</si>
  <si>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</si>
  <si>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</si>
  <si>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</si>
  <si>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</si>
  <si>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</si>
  <si>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</si>
  <si>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</si>
  <si>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</si>
  <si>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</si>
  <si>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</si>
  <si>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</si>
  <si>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</si>
  <si>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</si>
  <si>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</si>
  <si>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</si>
  <si>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</si>
  <si>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</si>
  <si>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</si>
  <si>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</si>
  <si>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</si>
  <si>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</si>
  <si>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</si>
  <si>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</si>
  <si>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</si>
  <si>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</si>
  <si>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</si>
  <si>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</si>
  <si>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</si>
  <si>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</si>
  <si>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</si>
  <si>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</si>
  <si>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</si>
  <si>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</si>
  <si>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</si>
  <si>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</si>
  <si>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</si>
  <si>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</si>
  <si>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</si>
  <si>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</si>
  <si>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</si>
  <si>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</si>
  <si>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</si>
  <si>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</si>
  <si>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</si>
  <si>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</si>
  <si>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</si>
  <si>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</si>
  <si>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</si>
  <si>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</si>
  <si>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</si>
  <si>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</si>
  <si>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</si>
  <si>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</si>
  <si>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</si>
  <si>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</si>
  <si>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</si>
  <si>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</si>
  <si>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</si>
  <si>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</si>
  <si>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</si>
  <si>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</si>
  <si>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</si>
  <si>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</si>
  <si>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</si>
  <si>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</si>
  <si>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</si>
  <si>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</si>
  <si>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</si>
  <si>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</si>
  <si>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</si>
  <si>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</si>
  <si>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</si>
  <si>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</si>
  <si>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</si>
  <si>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</si>
  <si>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</si>
  <si>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</si>
  <si>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</si>
  <si>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</si>
  <si>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</si>
  <si>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</si>
  <si>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</si>
  <si>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</si>
  <si>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</si>
  <si>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</si>
  <si>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</si>
  <si>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</si>
  <si>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</si>
  <si>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</si>
  <si>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</si>
  <si>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</si>
  <si>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</si>
  <si>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</si>
  <si>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</si>
  <si>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</si>
  <si>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</si>
  <si>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</si>
  <si>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</si>
  <si>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</si>
  <si>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</si>
  <si>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</si>
  <si>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</si>
  <si>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</si>
  <si>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</si>
  <si>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</si>
  <si>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</si>
  <si>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</si>
  <si>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</si>
  <si>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</si>
  <si>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</si>
  <si>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</si>
  <si>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</si>
  <si>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</si>
  <si>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</si>
  <si>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</si>
  <si>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</si>
  <si>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</si>
  <si>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</si>
  <si>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</si>
  <si>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</si>
  <si>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</si>
  <si>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</si>
  <si>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</si>
  <si>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</si>
  <si>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</si>
  <si>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</si>
  <si>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</si>
  <si>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</si>
  <si>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</si>
  <si>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</si>
  <si>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</si>
  <si>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</si>
  <si>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</si>
  <si>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</si>
  <si>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</si>
  <si>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</si>
  <si>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</si>
  <si>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</si>
  <si>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</si>
  <si>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</si>
  <si>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</si>
  <si>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</si>
  <si>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</si>
  <si>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</si>
  <si>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</si>
  <si>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</si>
  <si>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</si>
  <si>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</si>
  <si>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</si>
  <si>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</si>
  <si>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</si>
  <si>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</si>
  <si>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</si>
  <si>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</si>
  <si>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</si>
  <si>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</si>
  <si>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</si>
  <si>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</si>
  <si>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</si>
  <si>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</si>
  <si>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</si>
  <si>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</si>
  <si>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</si>
  <si>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</si>
  <si>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</si>
  <si>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</si>
  <si>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</si>
  <si>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</si>
  <si>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</si>
  <si>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</si>
  <si>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</si>
  <si>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</si>
  <si>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</si>
  <si>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</si>
  <si>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</si>
  <si>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</si>
  <si>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</si>
  <si>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</si>
  <si>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</si>
  <si>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</si>
  <si>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</si>
  <si>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</si>
  <si>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</si>
  <si>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</si>
  <si>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</si>
  <si>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</si>
  <si>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</si>
  <si>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</si>
  <si>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</si>
  <si>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</si>
  <si>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</si>
  <si>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</si>
  <si>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</si>
  <si>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</si>
  <si>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</si>
  <si>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</si>
  <si>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</si>
  <si>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</si>
  <si>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</si>
  <si>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</si>
  <si>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</si>
  <si>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</si>
  <si>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</si>
  <si>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</si>
  <si>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</si>
  <si>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</si>
  <si>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</si>
  <si>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</si>
  <si>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</si>
  <si>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</si>
  <si>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</si>
  <si>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</si>
  <si>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</si>
  <si>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</si>
  <si>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</si>
  <si>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</si>
  <si>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</si>
  <si>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</si>
  <si>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</si>
  <si>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</si>
  <si>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</si>
  <si>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</si>
  <si>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</si>
  <si>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</si>
  <si>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</si>
  <si>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</si>
  <si>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</si>
  <si>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</si>
  <si>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</si>
  <si>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</si>
  <si>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</si>
  <si>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</si>
  <si>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</si>
  <si>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</si>
  <si>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</si>
  <si>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</si>
  <si>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</si>
  <si>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</si>
  <si>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</si>
  <si>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</si>
  <si>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</si>
  <si>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</si>
  <si>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</si>
  <si>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</si>
  <si>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</si>
  <si>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</si>
  <si>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</si>
  <si>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</si>
  <si>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</si>
  <si>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</si>
  <si>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</si>
  <si>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</si>
  <si>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</si>
  <si>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</si>
  <si>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</si>
  <si>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</si>
  <si>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</si>
  <si>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</si>
  <si>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</si>
  <si>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</si>
  <si>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</si>
  <si>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</si>
  <si>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</si>
  <si>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</si>
  <si>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</si>
  <si>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</si>
  <si>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</si>
  <si>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</si>
  <si>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</si>
  <si>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</si>
  <si>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</si>
  <si>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</si>
  <si>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</si>
  <si>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</si>
  <si>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</si>
  <si>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</si>
  <si>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</si>
  <si>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</si>
  <si>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</si>
  <si>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</si>
  <si>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</si>
  <si>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</si>
  <si>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</si>
  <si>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</si>
  <si>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</si>
  <si>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</si>
  <si>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</si>
  <si>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</si>
  <si>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</si>
  <si>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</si>
  <si>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</si>
  <si>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</si>
  <si>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</si>
  <si>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</si>
  <si>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</si>
  <si>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</si>
  <si>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</si>
  <si>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</si>
  <si>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</si>
  <si>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</si>
  <si>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</si>
  <si>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</si>
  <si>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</si>
  <si>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</si>
  <si>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</si>
  <si>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</si>
  <si>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</si>
  <si>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</si>
  <si>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</si>
  <si>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</si>
  <si>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</si>
  <si>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</si>
  <si>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</si>
  <si>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</si>
  <si>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</si>
  <si>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</si>
  <si>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</si>
  <si>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</si>
  <si>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</si>
  <si>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</si>
  <si>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</si>
  <si>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</si>
  <si>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</si>
  <si>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</si>
  <si>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</si>
  <si>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</si>
  <si>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</si>
  <si>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</si>
  <si>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</si>
  <si>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</si>
  <si>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</si>
  <si>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</si>
  <si>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</si>
  <si>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</si>
  <si>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</si>
  <si>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</si>
  <si>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</si>
  <si>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</si>
  <si>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</si>
  <si>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</si>
  <si>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</si>
  <si>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</si>
  <si>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</si>
  <si>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</si>
  <si>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</si>
  <si>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</si>
  <si>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</si>
  <si>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</si>
  <si>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</si>
  <si>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</si>
  <si>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</si>
  <si>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</si>
  <si>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</si>
  <si>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</si>
  <si>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</si>
  <si>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</si>
  <si>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</si>
  <si>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</si>
  <si>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</si>
  <si>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</si>
  <si>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</si>
  <si>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</si>
  <si>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</si>
  <si>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</si>
  <si>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</si>
  <si>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</si>
  <si>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</si>
  <si>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</si>
  <si>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</si>
  <si>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</si>
  <si>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</si>
  <si>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</si>
  <si>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</si>
  <si>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</si>
  <si>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</si>
  <si>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</si>
  <si>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</si>
  <si>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</si>
  <si>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</si>
  <si>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</si>
  <si>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</si>
  <si>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</si>
  <si>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</si>
  <si>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</si>
  <si>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</si>
  <si>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</si>
  <si>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</si>
  <si>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</si>
  <si>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</si>
  <si>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</si>
  <si>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</si>
  <si>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</si>
  <si>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</si>
  <si>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</si>
  <si>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</si>
  <si>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</si>
  <si>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</si>
  <si>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</si>
  <si>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</si>
  <si>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</si>
  <si>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</si>
  <si>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</si>
  <si>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</si>
  <si>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</si>
  <si>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</si>
  <si>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</si>
  <si>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</si>
  <si>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</si>
  <si>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</si>
  <si>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</si>
  <si>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</si>
  <si>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</si>
  <si>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</si>
  <si>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</si>
  <si>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</si>
  <si>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</si>
  <si>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</si>
  <si>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</si>
  <si>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</si>
  <si>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</si>
  <si>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</si>
  <si>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</si>
  <si>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</si>
  <si>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</si>
  <si>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</si>
  <si>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</si>
  <si>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</si>
  <si>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</si>
  <si>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</si>
  <si>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</si>
  <si>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</si>
  <si>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</si>
  <si>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</si>
  <si>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</si>
  <si>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</si>
  <si>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</si>
  <si>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</si>
  <si>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</si>
  <si>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</si>
  <si>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</si>
  <si>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</si>
  <si>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</si>
  <si>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</si>
  <si>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</si>
  <si>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</si>
  <si>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</si>
  <si>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</si>
  <si>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</si>
  <si>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</si>
  <si>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</si>
  <si>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</si>
  <si>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</si>
  <si>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</si>
  <si>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</si>
  <si>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</si>
  <si>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</si>
  <si>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</si>
  <si>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</si>
  <si>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</si>
  <si>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</si>
  <si>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</si>
  <si>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</si>
  <si>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</si>
  <si>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</si>
  <si>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</si>
  <si>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</si>
  <si>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</si>
  <si>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</si>
  <si>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</si>
  <si>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</si>
  <si>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</si>
  <si>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</si>
  <si>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</si>
  <si>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</si>
  <si>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</si>
  <si>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</si>
  <si>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</si>
  <si>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</si>
  <si>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</si>
  <si>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</si>
  <si>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</si>
  <si>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</si>
  <si>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</si>
  <si>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</si>
  <si>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</si>
  <si>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</si>
  <si>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</si>
  <si>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</si>
  <si>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</si>
  <si>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</si>
  <si>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</si>
  <si>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</si>
  <si>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</si>
  <si>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</si>
  <si>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</si>
  <si>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</si>
  <si>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</si>
  <si>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</si>
  <si>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</si>
  <si>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</si>
  <si>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</si>
  <si>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</si>
  <si>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</si>
  <si>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</si>
  <si>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</si>
  <si>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</si>
  <si>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</si>
  <si>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</si>
  <si>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</si>
  <si>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</si>
  <si>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</si>
  <si>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</si>
  <si>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</si>
  <si>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</si>
  <si>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</si>
  <si>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</si>
  <si>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</si>
  <si>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</si>
  <si>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</si>
  <si>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</si>
  <si>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</si>
  <si>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</si>
  <si>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</si>
  <si>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</si>
  <si>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</si>
  <si>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</si>
  <si>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</si>
  <si>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</si>
  <si>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</si>
  <si>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</si>
  <si>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</si>
  <si>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</si>
  <si>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</si>
  <si>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</si>
  <si>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</si>
  <si>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</si>
  <si>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</si>
  <si>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</si>
  <si>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</si>
  <si>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</si>
  <si>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</si>
  <si>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</si>
  <si>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</si>
  <si>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</si>
  <si>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</si>
  <si>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</si>
  <si>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</si>
  <si>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</si>
  <si>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</si>
  <si>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</si>
  <si>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</si>
  <si>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</si>
  <si>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</si>
  <si>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</si>
  <si>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</si>
  <si>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</si>
  <si>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</si>
  <si>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</si>
  <si>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</si>
  <si>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</si>
  <si>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</si>
  <si>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</si>
  <si>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</si>
  <si>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</si>
  <si>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</si>
  <si>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</si>
  <si>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</si>
  <si>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</si>
  <si>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</si>
  <si>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</si>
  <si>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</si>
  <si>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</si>
  <si>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</si>
  <si>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</si>
  <si>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</si>
  <si>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</si>
  <si>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</si>
  <si>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</si>
  <si>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</si>
  <si>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</si>
  <si>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</si>
  <si>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</si>
  <si>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</si>
  <si>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</si>
  <si>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</si>
  <si>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</si>
  <si>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</si>
  <si>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</si>
  <si>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</si>
  <si>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</si>
  <si>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</si>
  <si>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</si>
  <si>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</si>
  <si>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</si>
  <si>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</si>
  <si>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</si>
  <si>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</si>
  <si>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</si>
  <si>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</si>
  <si>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</si>
  <si>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</si>
  <si>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</si>
  <si>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</si>
  <si>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</si>
  <si>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</si>
  <si>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</si>
  <si>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</si>
  <si>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</si>
  <si>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</si>
  <si>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</si>
  <si>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</si>
  <si>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</si>
  <si>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</si>
  <si>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</si>
  <si>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</si>
  <si>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</si>
  <si>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</si>
  <si>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</si>
  <si>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</si>
  <si>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</si>
  <si>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</si>
  <si>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</si>
  <si>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</si>
  <si>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</si>
  <si>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</si>
  <si>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</si>
  <si>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</si>
  <si>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</si>
  <si>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</si>
  <si>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</si>
  <si>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</si>
  <si>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</si>
  <si>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</si>
  <si>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</si>
  <si>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</si>
  <si>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</si>
  <si>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</si>
  <si>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</si>
  <si>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</si>
  <si>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</si>
  <si>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</si>
  <si>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</si>
  <si>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</si>
  <si>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</si>
  <si>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</si>
  <si>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</si>
  <si>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</si>
  <si>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</si>
  <si>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</si>
  <si>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</si>
  <si>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</si>
  <si>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</si>
  <si>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</si>
  <si>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</si>
  <si>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</si>
  <si>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</si>
  <si>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</si>
  <si>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</si>
  <si>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</si>
  <si>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</si>
  <si>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</si>
  <si>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</si>
  <si>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</si>
  <si>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</si>
  <si>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</si>
  <si>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</si>
  <si>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</si>
  <si>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</si>
  <si>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</si>
  <si>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</si>
  <si>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</si>
  <si>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</si>
  <si>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</si>
  <si>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</si>
  <si>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</si>
  <si>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</si>
  <si>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</si>
  <si>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</si>
  <si>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</si>
  <si>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</si>
  <si>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</si>
  <si>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</si>
  <si>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</si>
  <si>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</si>
  <si>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</si>
  <si>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</si>
  <si>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</si>
  <si>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</si>
  <si>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</si>
  <si>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</si>
  <si>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</si>
  <si>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</si>
  <si>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</si>
  <si>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</si>
  <si>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</si>
  <si>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</si>
  <si>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</si>
  <si>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</si>
  <si>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</si>
  <si>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</si>
  <si>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</si>
  <si>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</si>
  <si>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</si>
  <si>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</si>
  <si>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</si>
  <si>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</si>
  <si>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</si>
  <si>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</si>
  <si>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</si>
  <si>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</si>
  <si>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</si>
  <si>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</si>
  <si>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</si>
  <si>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</si>
  <si>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</si>
  <si>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</si>
  <si>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</si>
  <si>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</si>
  <si>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</si>
  <si>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</si>
  <si>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</si>
  <si>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</si>
  <si>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</si>
  <si>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</si>
  <si>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</si>
  <si>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</si>
  <si>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</si>
  <si>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</si>
  <si>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</si>
  <si>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</si>
  <si>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</si>
  <si>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</si>
  <si>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</si>
  <si>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</si>
  <si>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</si>
  <si>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</si>
  <si>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</si>
  <si>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</si>
  <si>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</si>
  <si>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</si>
  <si>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</si>
  <si>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</si>
  <si>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</si>
  <si>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</si>
  <si>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</si>
  <si>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</si>
  <si>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</si>
  <si>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</si>
  <si>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</si>
  <si>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</si>
  <si>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</si>
  <si>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</si>
  <si>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</si>
  <si>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</si>
  <si>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</si>
  <si>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</si>
  <si>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</si>
  <si>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</si>
  <si>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</si>
  <si>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</si>
  <si>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</si>
  <si>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</si>
  <si>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</si>
  <si>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</si>
  <si>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</si>
  <si>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</si>
  <si>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</si>
  <si>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</si>
  <si>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</si>
  <si>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</si>
  <si>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</si>
  <si>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</si>
  <si>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</si>
  <si>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</si>
  <si>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</si>
  <si>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</si>
  <si>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</si>
  <si>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</si>
  <si>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</si>
  <si>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</si>
  <si>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</si>
  <si>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</si>
  <si>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</si>
  <si>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</si>
  <si>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</si>
  <si>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</si>
  <si>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</si>
  <si>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</si>
  <si>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</si>
  <si>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</si>
  <si>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</si>
  <si>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</si>
  <si>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</si>
  <si>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</si>
  <si>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</si>
  <si>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</si>
  <si>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</si>
  <si>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</si>
  <si>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</si>
  <si>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</si>
  <si>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</si>
  <si>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</si>
  <si>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</si>
  <si>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</si>
  <si>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</si>
  <si>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</si>
  <si>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</si>
  <si>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</si>
  <si>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</si>
  <si>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</si>
  <si>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</si>
  <si>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</si>
  <si>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</si>
  <si>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</si>
  <si>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</si>
  <si>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</si>
  <si>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</si>
  <si>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</si>
  <si>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</si>
  <si>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</si>
  <si>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</si>
  <si>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</si>
  <si>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</si>
  <si>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</si>
  <si>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</si>
  <si>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</si>
  <si>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</si>
  <si>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</si>
  <si>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</si>
  <si>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</si>
  <si>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</si>
  <si>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</si>
  <si>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</si>
  <si>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</si>
  <si>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</si>
  <si>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</si>
  <si>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</si>
  <si>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</si>
  <si>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</si>
  <si>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</si>
  <si>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</si>
  <si>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</si>
  <si>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</si>
  <si>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</si>
  <si>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</si>
  <si>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</si>
  <si>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</si>
  <si>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</si>
  <si>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</si>
  <si>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</si>
  <si>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</si>
  <si>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</si>
  <si>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</si>
  <si>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</si>
  <si>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</si>
  <si>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</si>
  <si>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</si>
  <si>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</si>
  <si>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</si>
  <si>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</si>
  <si>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</si>
  <si>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</si>
  <si>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</si>
  <si>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</si>
  <si>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</si>
  <si>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</si>
  <si>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</si>
  <si>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</si>
  <si>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</si>
  <si>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</si>
  <si>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</si>
  <si>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</si>
  <si>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</si>
  <si>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</si>
  <si>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</si>
  <si>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</si>
  <si>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</si>
  <si>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</si>
  <si>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</si>
  <si>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</si>
  <si>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</si>
  <si>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</si>
  <si>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</si>
  <si>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</si>
  <si>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</si>
  <si>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</si>
  <si>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</si>
  <si>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</si>
  <si>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</si>
  <si>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</si>
  <si>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</si>
  <si>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</si>
  <si>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</si>
  <si>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</si>
  <si>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</si>
  <si>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</si>
  <si>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</si>
  <si>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</si>
  <si>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</si>
  <si>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</si>
  <si>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</si>
  <si>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</si>
  <si>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</si>
  <si>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</si>
  <si>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</si>
  <si>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</si>
  <si>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</si>
  <si>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</si>
  <si>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</si>
  <si>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</si>
  <si>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</si>
  <si>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</si>
  <si>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</si>
  <si>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</si>
  <si>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</si>
  <si>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</si>
  <si>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</si>
  <si>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</si>
  <si>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</si>
  <si>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</si>
  <si>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</si>
  <si>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</si>
  <si>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</si>
  <si>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</si>
  <si>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</si>
  <si>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</si>
  <si>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</si>
  <si>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</si>
  <si>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</si>
  <si>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</si>
  <si>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</si>
  <si>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</si>
  <si>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</si>
  <si>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</si>
  <si>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</si>
  <si>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</si>
  <si>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</si>
  <si>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</si>
  <si>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</si>
  <si>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</si>
  <si>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</si>
  <si>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</si>
  <si>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</si>
  <si>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</si>
  <si>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</si>
  <si>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</si>
  <si>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</si>
  <si>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</si>
  <si>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</si>
  <si>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</si>
  <si>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</si>
  <si>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</si>
  <si>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</si>
  <si>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</si>
  <si>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</si>
  <si>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</si>
  <si>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</si>
  <si>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</si>
  <si>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</si>
  <si>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</si>
  <si>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</si>
  <si>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</si>
  <si>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</si>
  <si>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</si>
  <si>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</si>
  <si>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</si>
  <si>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</si>
  <si>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</si>
  <si>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</si>
  <si>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</si>
  <si>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</si>
  <si>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</si>
  <si>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</si>
  <si>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</si>
  <si>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</si>
  <si>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</si>
  <si>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</si>
  <si>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</si>
  <si>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</si>
  <si>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</si>
  <si>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</si>
  <si>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</si>
  <si>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</si>
  <si>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</si>
  <si>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</si>
  <si>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</si>
  <si>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</si>
  <si>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</si>
  <si>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</si>
  <si>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</si>
  <si>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</si>
  <si>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</si>
  <si>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</si>
  <si>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</si>
  <si>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</si>
  <si>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</si>
  <si>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</si>
  <si>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</si>
  <si>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</si>
  <si>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</si>
  <si>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</si>
  <si>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</si>
  <si>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</si>
  <si>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</si>
  <si>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</si>
  <si>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</si>
  <si>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</si>
  <si>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</si>
  <si>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</si>
  <si>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</si>
  <si>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</si>
  <si>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</si>
  <si>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</si>
  <si>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</si>
  <si>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</si>
  <si>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</si>
  <si>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</si>
  <si>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</si>
  <si>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</si>
  <si>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</si>
  <si>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</si>
  <si>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</si>
  <si>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</si>
  <si>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</si>
  <si>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</si>
  <si>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</si>
  <si>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</si>
  <si>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</si>
  <si>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</si>
  <si>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</si>
  <si>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</si>
  <si>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</si>
  <si>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</si>
  <si>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</si>
  <si>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</si>
  <si>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</si>
  <si>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</si>
  <si>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</si>
  <si>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</si>
  <si>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</si>
  <si>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</si>
  <si>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</si>
  <si>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</si>
  <si>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</si>
  <si>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</si>
  <si>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</si>
  <si>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</si>
  <si>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</si>
  <si>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</si>
  <si>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</si>
  <si>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</si>
  <si>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</si>
  <si>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</si>
  <si>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</si>
  <si>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</si>
  <si>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</si>
  <si>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</si>
  <si>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</si>
  <si>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</si>
  <si>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</si>
  <si>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</si>
  <si>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</si>
  <si>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</si>
  <si>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</si>
  <si>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</si>
  <si>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</si>
  <si>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</si>
  <si>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</si>
  <si>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</si>
  <si>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</si>
  <si>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</si>
  <si>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</si>
  <si>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</si>
  <si>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</si>
  <si>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</si>
  <si>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</si>
  <si>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</si>
  <si>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</si>
  <si>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</si>
  <si>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</si>
  <si>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</si>
  <si>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</si>
  <si>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</si>
  <si>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</si>
  <si>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</si>
  <si>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</si>
  <si>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</si>
  <si>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</si>
  <si>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</si>
  <si>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</si>
  <si>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</si>
  <si>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</si>
  <si>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</si>
  <si>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</si>
  <si>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</si>
  <si>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</si>
  <si>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</si>
  <si>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</si>
  <si>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</si>
  <si>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</si>
  <si>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</si>
  <si>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</si>
  <si>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</si>
  <si>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</si>
  <si>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</si>
  <si>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</si>
  <si>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</si>
  <si>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</si>
  <si>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</si>
  <si>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</si>
  <si>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</si>
  <si>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</si>
  <si>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</si>
  <si>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</si>
  <si>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</si>
  <si>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</si>
  <si>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</si>
  <si>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</si>
  <si>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</si>
  <si>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</si>
  <si>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</si>
  <si>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</si>
  <si>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</si>
  <si>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</si>
  <si>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</si>
  <si>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</si>
  <si>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</si>
  <si>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</si>
  <si>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</si>
  <si>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</si>
  <si>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</si>
  <si>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</si>
  <si>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</si>
  <si>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</si>
  <si>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</si>
  <si>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</si>
  <si>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</si>
  <si>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</si>
  <si>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</si>
  <si>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</si>
  <si>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</si>
  <si>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</si>
  <si>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</si>
  <si>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</si>
  <si>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</si>
  <si>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</si>
  <si>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</si>
  <si>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</si>
  <si>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</si>
  <si>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</si>
  <si>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</si>
  <si>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</si>
  <si>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</si>
  <si>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</si>
  <si>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</si>
  <si>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</si>
  <si>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</si>
  <si>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</si>
  <si>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</si>
  <si>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</si>
  <si>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</si>
  <si>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</si>
  <si>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</si>
  <si>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</si>
  <si>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</si>
  <si>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</si>
  <si>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</si>
  <si>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</si>
  <si>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</si>
  <si>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</si>
  <si>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</si>
  <si>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</si>
  <si>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</si>
  <si>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</si>
  <si>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</si>
  <si>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</si>
  <si>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</si>
  <si>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</si>
  <si>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</si>
  <si>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</si>
  <si>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</si>
  <si>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</si>
  <si>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</si>
  <si>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</si>
  <si>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</si>
  <si>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</si>
  <si>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</si>
  <si>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</si>
  <si>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</si>
  <si>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</si>
  <si>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</si>
  <si>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</si>
  <si>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</si>
  <si>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</si>
  <si>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</si>
  <si>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</si>
  <si>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</si>
  <si>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</si>
  <si>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</si>
  <si>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</si>
  <si>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</si>
  <si>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</si>
  <si>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</si>
  <si>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</si>
  <si>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</si>
  <si>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</si>
  <si>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</si>
  <si>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</si>
  <si>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</si>
  <si>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</si>
  <si>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</si>
  <si>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</si>
  <si>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</si>
  <si>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</si>
  <si>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</si>
  <si>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</si>
  <si>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</si>
  <si>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</si>
  <si>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</si>
  <si>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</si>
  <si>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</si>
  <si>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</si>
  <si>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</si>
  <si>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</si>
  <si>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</si>
  <si>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</si>
  <si>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</si>
  <si>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</si>
  <si>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</si>
  <si>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</si>
  <si>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</si>
  <si>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</si>
  <si>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</si>
  <si>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</si>
  <si>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</si>
  <si>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</si>
  <si>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</si>
  <si>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</si>
  <si>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</si>
  <si>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</si>
  <si>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</si>
  <si>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</si>
  <si>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</si>
  <si>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</si>
  <si>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</si>
  <si>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</si>
  <si>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</si>
  <si>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</si>
  <si>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</si>
  <si>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</si>
  <si>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</si>
  <si>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</si>
  <si>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</si>
  <si>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</si>
  <si>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</si>
  <si>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</si>
  <si>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</si>
  <si>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</si>
  <si>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</si>
  <si>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</si>
  <si>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</si>
  <si>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</si>
  <si>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</si>
  <si>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</si>
  <si>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</si>
  <si>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</si>
  <si>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</si>
  <si>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</si>
  <si>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</si>
  <si>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</si>
  <si>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</si>
  <si>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</si>
  <si>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</si>
  <si>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</si>
  <si>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</si>
  <si>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</si>
  <si>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</si>
  <si>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</si>
  <si>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</si>
  <si>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</si>
  <si>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</si>
  <si>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</si>
  <si>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</si>
  <si>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</si>
  <si>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</si>
  <si>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</si>
  <si>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</si>
  <si>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</si>
  <si>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</si>
  <si>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</si>
  <si>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</si>
  <si>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</si>
  <si>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</si>
  <si>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</si>
  <si>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</si>
  <si>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</si>
  <si>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</si>
  <si>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</si>
  <si>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</si>
  <si>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</si>
  <si>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</si>
  <si>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</si>
  <si>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</si>
  <si>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</si>
  <si>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</si>
  <si>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</si>
  <si>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</si>
  <si>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</si>
  <si>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</si>
  <si>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</si>
  <si>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</si>
  <si>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</si>
  <si>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</si>
  <si>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</si>
  <si>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</si>
  <si>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</si>
  <si>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</si>
  <si>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</si>
  <si>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</si>
  <si>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</si>
  <si>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</si>
  <si>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</si>
  <si>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</si>
  <si>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</si>
  <si>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</si>
  <si>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</si>
  <si>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</si>
  <si>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</si>
  <si>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</si>
  <si>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</si>
  <si>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</si>
  <si>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</si>
  <si>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</si>
  <si>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</si>
  <si>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</si>
  <si>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</si>
  <si>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</si>
  <si>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</si>
  <si>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</si>
  <si>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</si>
  <si>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</si>
  <si>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</si>
  <si>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</si>
  <si>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</si>
  <si>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</si>
  <si>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</si>
  <si>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</si>
  <si>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</si>
  <si>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</si>
  <si>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</si>
  <si>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</si>
  <si>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</si>
  <si>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</si>
  <si>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</si>
  <si>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</si>
  <si>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</si>
  <si>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</si>
  <si>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</si>
  <si>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</si>
  <si>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</si>
  <si>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</si>
  <si>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</si>
  <si>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</si>
  <si>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</si>
  <si>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</si>
  <si>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</si>
  <si>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</si>
  <si>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</si>
  <si>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</si>
  <si>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</si>
  <si>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</si>
  <si>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</si>
  <si>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</si>
  <si>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</si>
  <si>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</si>
  <si>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</si>
  <si>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</si>
  <si>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</si>
  <si>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</si>
  <si>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</si>
  <si>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</si>
  <si>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</si>
  <si>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</si>
  <si>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</si>
  <si>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</si>
  <si>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</si>
  <si>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</si>
  <si>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</si>
  <si>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</si>
  <si>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</si>
  <si>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</si>
  <si>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</si>
  <si>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</si>
  <si>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</si>
  <si>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</si>
  <si>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</si>
  <si>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</si>
  <si>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</si>
  <si>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</si>
  <si>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</si>
  <si>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</si>
  <si>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</si>
  <si>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</si>
  <si>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</si>
  <si>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</si>
  <si>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</si>
  <si>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</si>
  <si>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</si>
  <si>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</si>
  <si>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</si>
  <si>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</si>
  <si>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</si>
  <si>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</si>
  <si>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</si>
  <si>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</si>
  <si>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</si>
  <si>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</si>
  <si>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</si>
  <si>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</si>
  <si>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</si>
  <si>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</si>
  <si>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</si>
  <si>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</si>
  <si>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</si>
  <si>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</si>
  <si>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</si>
  <si>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</si>
  <si>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</si>
  <si>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</si>
  <si>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</si>
  <si>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</si>
  <si>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</si>
  <si>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</si>
  <si>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</si>
  <si>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</si>
  <si>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</si>
  <si>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</si>
  <si>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</si>
  <si>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</si>
  <si>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</si>
  <si>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</si>
  <si>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</si>
  <si>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</si>
  <si>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</si>
  <si>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</si>
  <si>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</si>
  <si>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</si>
  <si>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</si>
  <si>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</si>
  <si>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</si>
  <si>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</si>
  <si>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</si>
  <si>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</si>
  <si>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</si>
  <si>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</si>
  <si>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</si>
  <si>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</si>
  <si>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</si>
  <si>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</si>
  <si>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</si>
  <si>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</si>
  <si>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</si>
  <si>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</si>
  <si>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</si>
  <si>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</si>
  <si>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</si>
  <si>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</si>
  <si>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</si>
  <si>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</si>
  <si>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</si>
  <si>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</si>
  <si>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</si>
  <si>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</si>
  <si>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</si>
  <si>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</si>
  <si>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</si>
  <si>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</si>
  <si>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</si>
  <si>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</si>
  <si>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</si>
  <si>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</si>
  <si>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</si>
  <si>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</si>
  <si>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</si>
  <si>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</si>
  <si>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</si>
  <si>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</si>
  <si>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</si>
  <si>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</si>
  <si>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</si>
  <si>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</si>
  <si>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</si>
  <si>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</si>
  <si>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</si>
  <si>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</si>
  <si>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</si>
  <si>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</si>
  <si>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</si>
  <si>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</si>
  <si>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</si>
  <si>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</si>
  <si>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</si>
  <si>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</si>
  <si>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</si>
  <si>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</si>
  <si>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</si>
  <si>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</si>
  <si>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</si>
  <si>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</si>
  <si>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</si>
  <si>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</si>
  <si>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</si>
  <si>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</si>
  <si>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</si>
  <si>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</si>
  <si>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</si>
  <si>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</si>
  <si>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</si>
  <si>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</si>
  <si>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</si>
  <si>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</si>
  <si>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</si>
  <si>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</si>
  <si>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</si>
  <si>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</si>
  <si>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</si>
  <si>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</si>
  <si>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</si>
  <si>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</si>
  <si>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</si>
  <si>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</si>
  <si>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</si>
  <si>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</si>
  <si>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</si>
  <si>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</si>
  <si>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</si>
  <si>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</si>
  <si>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</si>
  <si>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</si>
  <si>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</si>
  <si>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</si>
  <si>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</si>
  <si>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</si>
  <si>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</si>
  <si>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</si>
  <si>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</si>
  <si>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</si>
  <si>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</si>
  <si>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</si>
  <si>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</si>
  <si>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</si>
  <si>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</si>
  <si>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</si>
  <si>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</si>
  <si>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</si>
  <si>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</si>
  <si>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</si>
  <si>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</si>
  <si>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</si>
  <si>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</si>
  <si>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</si>
  <si>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</si>
  <si>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</si>
  <si>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</si>
  <si>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</si>
  <si>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</si>
  <si>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</si>
  <si>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</si>
  <si>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</si>
  <si>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</si>
  <si>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</si>
  <si>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</si>
  <si>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</si>
  <si>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</si>
  <si>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</si>
  <si>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</si>
  <si>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</si>
  <si>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</si>
  <si>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</si>
  <si>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</si>
  <si>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</si>
  <si>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</si>
  <si>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</si>
  <si>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</si>
  <si>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</si>
  <si>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</si>
  <si>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</si>
  <si>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</si>
  <si>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</si>
  <si>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</si>
  <si>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</si>
  <si>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</si>
  <si>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</si>
  <si>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</si>
  <si>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</si>
  <si>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</si>
  <si>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</si>
  <si>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</si>
  <si>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</si>
  <si>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</si>
  <si>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</si>
  <si>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</si>
  <si>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</si>
  <si>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</si>
  <si>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</si>
  <si>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</si>
  <si>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</si>
  <si>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</si>
  <si>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</si>
  <si>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</si>
  <si>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</si>
  <si>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</si>
  <si>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</si>
  <si>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</si>
  <si>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</si>
  <si>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</si>
  <si>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</si>
  <si>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</si>
  <si>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</si>
  <si>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</si>
  <si>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</si>
  <si>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</si>
  <si>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</si>
  <si>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</si>
  <si>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</si>
  <si>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</si>
  <si>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</si>
  <si>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</si>
  <si>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</si>
  <si>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</si>
  <si>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</si>
  <si>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</si>
  <si>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</si>
  <si>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</si>
  <si>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</si>
  <si>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</si>
  <si>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</si>
  <si>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</si>
  <si>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</si>
  <si>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</si>
  <si>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</si>
  <si>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</si>
  <si>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</si>
  <si>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</si>
  <si>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</si>
  <si>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</si>
  <si>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</si>
  <si>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</si>
  <si>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</si>
  <si>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</si>
  <si>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</si>
  <si>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</si>
  <si>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</si>
  <si>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</si>
  <si>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</si>
  <si>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</si>
  <si>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</si>
  <si>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</si>
  <si>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</si>
  <si>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</si>
  <si>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</si>
  <si>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</si>
  <si>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</si>
  <si>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</si>
  <si>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</si>
  <si>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</si>
  <si>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</si>
  <si>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</si>
  <si>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</si>
  <si>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</si>
  <si>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</si>
  <si>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</si>
  <si>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</si>
  <si>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</si>
  <si>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</si>
  <si>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</si>
  <si>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</si>
  <si>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</si>
  <si>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</si>
  <si>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</si>
  <si>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</si>
  <si>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</si>
  <si>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</si>
  <si>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</si>
  <si>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</si>
  <si>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</si>
  <si>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</si>
  <si>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</si>
  <si>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</si>
  <si>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</si>
  <si>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</si>
  <si>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</si>
  <si>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</si>
  <si>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</si>
  <si>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</si>
  <si>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</si>
  <si>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</si>
  <si>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</si>
  <si>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</si>
  <si>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</si>
  <si>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</si>
  <si>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</si>
  <si>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</si>
  <si>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</si>
  <si>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</si>
  <si>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</si>
  <si>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</si>
  <si>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</si>
  <si>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</si>
  <si>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</si>
  <si>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</si>
  <si>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</si>
  <si>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</si>
  <si>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</si>
  <si>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</si>
  <si>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</si>
  <si>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</si>
  <si>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</si>
  <si>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</si>
  <si>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</si>
  <si>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</si>
  <si>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</si>
  <si>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</si>
  <si>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</si>
  <si>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</si>
  <si>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</si>
  <si>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</si>
  <si>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</si>
  <si>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</si>
  <si>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</si>
  <si>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</si>
  <si>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</si>
  <si>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</si>
  <si>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</si>
  <si>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</si>
  <si>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</si>
  <si>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</si>
  <si>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</si>
  <si>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</si>
  <si>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</si>
  <si>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</si>
  <si>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</si>
  <si>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</si>
  <si>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</si>
  <si>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</si>
  <si>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</si>
  <si>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</si>
  <si>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</si>
  <si>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</si>
  <si>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</si>
  <si>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</si>
  <si>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</si>
  <si>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</si>
  <si>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</si>
  <si>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</si>
  <si>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</si>
  <si>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</si>
  <si>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</si>
  <si>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</si>
  <si>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</si>
  <si>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</si>
  <si>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</si>
  <si>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</si>
  <si>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</si>
  <si>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</si>
  <si>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</si>
  <si>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</si>
  <si>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</si>
  <si>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</si>
  <si>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</si>
  <si>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</si>
  <si>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</si>
  <si>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</si>
  <si>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</si>
  <si>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</si>
  <si>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</si>
  <si>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</si>
  <si>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</si>
  <si>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</si>
  <si>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</si>
  <si>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</si>
  <si>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</si>
  <si>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</si>
  <si>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</si>
  <si>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</si>
  <si>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</si>
  <si>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</si>
  <si>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</si>
  <si>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</si>
  <si>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</si>
  <si>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</si>
  <si>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</si>
  <si>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</si>
  <si>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</si>
  <si>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</si>
  <si>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</si>
  <si>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</si>
  <si>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</si>
  <si>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</si>
  <si>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</si>
  <si>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</si>
  <si>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</si>
  <si>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</si>
  <si>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</si>
  <si>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</si>
  <si>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</si>
  <si>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</si>
  <si>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</si>
  <si>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</si>
  <si>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</si>
  <si>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</si>
  <si>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</si>
  <si>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</si>
  <si>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</si>
  <si>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</si>
  <si>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</si>
  <si>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</si>
  <si>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</si>
  <si>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</si>
  <si>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</si>
  <si>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</si>
  <si>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</si>
  <si>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</si>
  <si>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</si>
  <si>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</si>
  <si>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</si>
  <si>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</si>
  <si>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</si>
  <si>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</si>
  <si>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</si>
  <si>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</si>
  <si>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</si>
  <si>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</si>
  <si>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</si>
  <si>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</si>
  <si>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</si>
  <si>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</si>
  <si>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</si>
  <si>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</si>
  <si>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</si>
  <si>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</si>
  <si>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</si>
  <si>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</si>
  <si>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</si>
  <si>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</si>
  <si>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</si>
  <si>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</si>
  <si>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</si>
  <si>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</si>
  <si>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</si>
  <si>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</si>
  <si>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</si>
  <si>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</si>
  <si>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</si>
  <si>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</si>
  <si>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</si>
  <si>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</si>
  <si>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</si>
  <si>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</si>
  <si>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</si>
  <si>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</si>
  <si>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</si>
  <si>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</si>
  <si>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</si>
  <si>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</si>
  <si>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</si>
  <si>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</si>
  <si>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</si>
  <si>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</si>
  <si>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</si>
  <si>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</si>
  <si>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</si>
  <si>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</si>
  <si>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</si>
  <si>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</si>
  <si>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</si>
  <si>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</si>
  <si>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</si>
  <si>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</si>
  <si>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</si>
  <si>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</si>
  <si>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</si>
  <si>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</si>
  <si>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</si>
  <si>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</si>
  <si>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</si>
  <si>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</si>
  <si>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</si>
  <si>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</si>
  <si>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</si>
  <si>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</si>
  <si>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</si>
  <si>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</si>
  <si>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</si>
  <si>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</si>
  <si>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</si>
  <si>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</si>
  <si>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</si>
  <si>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</si>
  <si>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</si>
  <si>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</si>
  <si>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</si>
  <si>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</si>
  <si>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</si>
  <si>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</si>
  <si>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</si>
  <si>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</si>
  <si>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</si>
  <si>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</si>
  <si>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</si>
  <si>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</si>
  <si>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</si>
  <si>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</si>
  <si>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</si>
  <si>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</si>
  <si>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</si>
  <si>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</si>
  <si>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</si>
  <si>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</si>
  <si>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</si>
  <si>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</si>
  <si>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</si>
  <si>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</si>
  <si>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</si>
  <si>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</si>
  <si>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</si>
  <si>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</si>
  <si>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</si>
  <si>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</si>
  <si>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</si>
  <si>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</si>
  <si>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</si>
  <si>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</si>
  <si>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</si>
  <si>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</si>
  <si>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</si>
  <si>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</si>
  <si>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</si>
  <si>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</si>
  <si>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</si>
  <si>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</si>
  <si>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</si>
  <si>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</si>
  <si>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</si>
  <si>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</si>
  <si>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</si>
  <si>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</si>
  <si>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</si>
  <si>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</si>
  <si>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</si>
  <si>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</si>
  <si>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</si>
  <si>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</si>
  <si>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</si>
  <si>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</si>
  <si>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</si>
  <si>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</si>
  <si>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</si>
  <si>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</si>
  <si>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</si>
  <si>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</si>
  <si>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</si>
  <si>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</si>
  <si>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</si>
  <si>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</si>
  <si>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</si>
  <si>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</si>
  <si>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</si>
  <si>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</si>
  <si>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</si>
  <si>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</si>
  <si>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</si>
  <si>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</si>
  <si>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</si>
  <si>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</si>
  <si>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</si>
  <si>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</si>
  <si>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</si>
  <si>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</si>
  <si>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</si>
  <si>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</si>
  <si>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</si>
  <si>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</si>
  <si>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</si>
  <si>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</si>
  <si>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</si>
  <si>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</si>
  <si>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</si>
  <si>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</si>
  <si>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</si>
  <si>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</si>
  <si>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</si>
  <si>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</si>
  <si>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</si>
  <si>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</si>
  <si>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</si>
  <si>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</si>
  <si>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</si>
  <si>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</si>
  <si>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</si>
  <si>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</si>
  <si>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</si>
  <si>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</si>
  <si>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</si>
  <si>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</si>
  <si>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</si>
  <si>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</si>
  <si>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</si>
  <si>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</si>
  <si>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</si>
  <si>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</si>
  <si>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</si>
  <si>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</si>
  <si>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</si>
  <si>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</si>
  <si>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</si>
  <si>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</si>
  <si>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</si>
  <si>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</si>
  <si>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</si>
  <si>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</si>
  <si>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</si>
  <si>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</si>
  <si>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</si>
  <si>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</si>
  <si>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</si>
  <si>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</si>
  <si>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</si>
  <si>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</si>
  <si>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</si>
  <si>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</si>
  <si>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</si>
  <si>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</si>
  <si>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</si>
  <si>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</si>
  <si>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</si>
  <si>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</si>
  <si>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</si>
  <si>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</si>
  <si>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</si>
  <si>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</si>
  <si>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</si>
  <si>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</si>
  <si>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</si>
  <si>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</si>
  <si>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</si>
  <si>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</si>
  <si>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</si>
  <si>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</si>
  <si>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</si>
  <si>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</si>
  <si>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</si>
  <si>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</si>
  <si>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</si>
  <si>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</si>
  <si>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</si>
  <si>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</si>
  <si>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</si>
  <si>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</si>
  <si>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</si>
  <si>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</si>
  <si>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</si>
  <si>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</si>
  <si>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</si>
  <si>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</si>
  <si>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</si>
  <si>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</si>
  <si>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</si>
  <si>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</si>
  <si>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</si>
  <si>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</si>
  <si>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</si>
  <si>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</si>
  <si>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</si>
  <si>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</si>
  <si>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</si>
  <si>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</si>
  <si>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</si>
  <si>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</si>
  <si>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</si>
  <si>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</si>
  <si>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</si>
  <si>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</si>
  <si>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</si>
  <si>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</si>
  <si>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</si>
  <si>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</si>
  <si>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</si>
  <si>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</si>
  <si>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</si>
  <si>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</si>
  <si>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</si>
  <si>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</si>
  <si>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</si>
  <si>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</si>
  <si>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</si>
  <si>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</si>
  <si>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</si>
  <si>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</si>
  <si>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</si>
  <si>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</si>
  <si>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</si>
  <si>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</si>
  <si>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</si>
  <si>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</si>
  <si>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</si>
  <si>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</si>
  <si>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</si>
  <si>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</si>
  <si>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</si>
  <si>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</si>
  <si>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</si>
  <si>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</si>
  <si>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</si>
  <si>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</si>
  <si>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</si>
  <si>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</si>
  <si>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</si>
  <si>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</si>
  <si>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</si>
  <si>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</si>
  <si>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</si>
  <si>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</si>
  <si>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</si>
  <si>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</si>
  <si>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</si>
  <si>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</si>
  <si>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</si>
  <si>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</si>
  <si>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</si>
  <si>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</si>
  <si>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</si>
  <si>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</si>
  <si>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</si>
  <si>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</si>
  <si>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</si>
  <si>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</si>
  <si>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</si>
  <si>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</si>
  <si>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</si>
  <si>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</si>
  <si>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</si>
  <si>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</si>
  <si>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</si>
  <si>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</si>
  <si>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</si>
  <si>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</si>
  <si>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</si>
  <si>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</si>
  <si>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</si>
  <si>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</si>
  <si>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</si>
  <si>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</si>
  <si>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</si>
  <si>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</si>
  <si>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</si>
  <si>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</si>
  <si>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</si>
  <si>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</si>
  <si>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</si>
  <si>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</si>
  <si>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</si>
  <si>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</si>
  <si>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</si>
  <si>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</si>
  <si>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</si>
  <si>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</si>
  <si>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</si>
  <si>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</si>
  <si>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</si>
  <si>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</si>
  <si>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</si>
  <si>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</si>
  <si>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</si>
  <si>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</si>
  <si>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</si>
  <si>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</si>
  <si>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</si>
  <si>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</si>
  <si>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</si>
  <si>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</si>
  <si>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</si>
  <si>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</si>
  <si>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</si>
  <si>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</si>
  <si>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</si>
  <si>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</si>
  <si>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</si>
  <si>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</si>
  <si>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</si>
  <si>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</si>
  <si>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</si>
  <si>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</si>
  <si>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</si>
  <si>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</si>
  <si>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</si>
  <si>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</si>
  <si>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</si>
  <si>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</si>
  <si>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</si>
  <si>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</si>
  <si>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</si>
  <si>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</si>
  <si>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</si>
  <si>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</si>
  <si>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</si>
  <si>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</si>
  <si>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</si>
  <si>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</si>
  <si>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</si>
  <si>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</si>
  <si>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</si>
  <si>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</si>
  <si>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</si>
  <si>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</si>
  <si>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</si>
  <si>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</si>
  <si>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</si>
  <si>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</si>
  <si>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</si>
  <si>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</si>
  <si>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</si>
  <si>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</si>
  <si>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</si>
  <si>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</si>
  <si>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</si>
  <si>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</si>
  <si>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</si>
  <si>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</si>
  <si>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</si>
  <si>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</si>
  <si>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</si>
  <si>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</si>
  <si>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</si>
  <si>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</si>
  <si>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</si>
  <si>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</si>
  <si>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</si>
  <si>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</si>
  <si>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</si>
  <si>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</si>
  <si>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</si>
  <si>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</si>
  <si>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</si>
  <si>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</si>
  <si>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</si>
  <si>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</si>
  <si>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</si>
  <si>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</si>
  <si>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</si>
  <si>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</si>
  <si>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</si>
  <si>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</si>
  <si>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</si>
  <si>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</si>
  <si>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</si>
  <si>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</si>
  <si>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</si>
  <si>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</si>
  <si>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</si>
  <si>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</si>
  <si>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</si>
  <si>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</si>
  <si>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</si>
  <si>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</si>
  <si>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</si>
  <si>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</si>
  <si>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</si>
  <si>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</si>
  <si>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</si>
  <si>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</si>
  <si>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</si>
  <si>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</si>
  <si>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</si>
  <si>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</si>
  <si>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</si>
  <si>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</si>
  <si>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</si>
  <si>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</si>
  <si>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</si>
  <si>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</si>
  <si>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</si>
  <si>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</si>
  <si>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</si>
  <si>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</si>
  <si>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</si>
  <si>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</si>
  <si>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</si>
  <si>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</si>
  <si>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</si>
  <si>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</si>
  <si>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</si>
  <si>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</si>
  <si>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</si>
  <si>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</si>
  <si>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</si>
  <si>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</si>
  <si>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</si>
  <si>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</si>
  <si>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</si>
  <si>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</si>
  <si>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</si>
  <si>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</si>
  <si>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</si>
  <si>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</si>
  <si>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</si>
  <si>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</si>
  <si>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</si>
  <si>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</si>
  <si>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</si>
  <si>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</si>
  <si>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</si>
  <si>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</si>
  <si>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</si>
  <si>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</si>
  <si>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</si>
  <si>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</si>
  <si>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</si>
  <si>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</si>
  <si>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</si>
  <si>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</si>
  <si>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</si>
  <si>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</si>
  <si>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</si>
  <si>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</si>
  <si>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</si>
  <si>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</si>
  <si>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</si>
  <si>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</si>
  <si>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</si>
  <si>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</si>
  <si>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</si>
  <si>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</si>
  <si>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</si>
  <si>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</si>
  <si>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</si>
  <si>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</si>
  <si>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</si>
  <si>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</si>
  <si>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</si>
  <si>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</si>
  <si>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</si>
  <si>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</si>
  <si>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</si>
  <si>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</si>
  <si>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</si>
  <si>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</si>
  <si>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</si>
  <si>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</si>
  <si>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</si>
  <si>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</si>
  <si>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</si>
  <si>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</si>
  <si>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</si>
  <si>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</si>
  <si>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</si>
  <si>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</si>
  <si>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</si>
  <si>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</si>
  <si>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</si>
  <si>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</si>
  <si>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</si>
  <si>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</si>
  <si>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</si>
  <si>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</si>
  <si>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</si>
  <si>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</si>
  <si>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</si>
  <si>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</si>
  <si>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</si>
  <si>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</si>
  <si>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</si>
  <si>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</si>
  <si>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</si>
  <si>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</si>
  <si>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</si>
  <si>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</si>
  <si>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</si>
  <si>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</si>
  <si>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</si>
  <si>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</si>
  <si>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</si>
  <si>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</si>
  <si>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</si>
  <si>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</si>
  <si>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</si>
  <si>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</si>
  <si>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</si>
  <si>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</si>
  <si>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</si>
  <si>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</si>
  <si>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</si>
  <si>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</si>
  <si>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</si>
  <si>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</si>
  <si>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</si>
  <si>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</si>
  <si>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</si>
  <si>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</si>
  <si>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</si>
  <si>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</si>
  <si>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</si>
  <si>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</si>
  <si>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</si>
  <si>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</si>
  <si>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</si>
  <si>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</si>
  <si>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</si>
  <si>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</si>
  <si>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</si>
  <si>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</si>
  <si>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</si>
  <si>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</si>
  <si>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</si>
  <si>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</si>
  <si>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</si>
  <si>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</si>
  <si>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</si>
  <si>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</si>
  <si>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</si>
  <si>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</si>
  <si>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</si>
  <si>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</si>
  <si>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</si>
  <si>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</si>
  <si>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</si>
  <si>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</si>
  <si>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</si>
  <si>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</si>
  <si>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</si>
  <si>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</si>
  <si>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</si>
  <si>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</si>
  <si>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</si>
  <si>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</si>
  <si>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</si>
  <si>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</si>
  <si>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</si>
  <si>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</si>
  <si>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</si>
  <si>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</si>
  <si>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</si>
  <si>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</si>
  <si>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</si>
  <si>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</si>
  <si>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</si>
  <si>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</si>
  <si>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</si>
  <si>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</si>
  <si>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</si>
  <si>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</si>
  <si>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</si>
  <si>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</si>
  <si>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</si>
  <si>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</si>
  <si>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</si>
  <si>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</si>
  <si>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</si>
  <si>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</si>
  <si>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</si>
  <si>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</si>
  <si>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</si>
  <si>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</si>
  <si>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</si>
  <si>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</si>
  <si>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</si>
  <si>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</si>
  <si>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</si>
  <si>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</si>
  <si>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</si>
  <si>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</si>
  <si>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</si>
  <si>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</si>
  <si>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</si>
  <si>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</si>
  <si>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</si>
  <si>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</si>
  <si>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</si>
  <si>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</si>
  <si>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</si>
  <si>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</si>
  <si>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</si>
  <si>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</si>
  <si>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</si>
  <si>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</si>
  <si>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</si>
  <si>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</si>
  <si>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</si>
  <si>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</si>
  <si>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</si>
  <si>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</si>
  <si>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</si>
  <si>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</si>
  <si>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</si>
  <si>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</si>
  <si>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</si>
  <si>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</si>
  <si>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</si>
  <si>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be A Buddy Not A Bully (Anti-Bullying Stage Play TOUR)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</si>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</sst>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E-6241-A3D3-CDD63F0F47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5CE-6241-A3D3-CDD63F0F47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5CE-6241-A3D3-CDD63F0F47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5CE-6241-A3D3-CDD63F0F4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054160"/>
        <c:axId val="66055808"/>
      </c:barChart>
      <c:catAx>
        <c:axId val="660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5808"/>
        <c:crosses val="autoZero"/>
        <c:auto val="1"/>
        <c:lblAlgn val="ctr"/>
        <c:lblOffset val="100"/>
        <c:noMultiLvlLbl val="0"/>
      </c:catAx>
      <c:valAx>
        <c:axId val="660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440-BB87-966BFA2EA8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24-4440-BB87-966BFA2EA8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24-4440-BB87-966BFA2E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57056"/>
        <c:axId val="14258704"/>
      </c:barChart>
      <c:catAx>
        <c:axId val="1425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704"/>
        <c:crosses val="autoZero"/>
        <c:auto val="1"/>
        <c:lblAlgn val="ctr"/>
        <c:lblOffset val="100"/>
        <c:noMultiLvlLbl val="0"/>
      </c:catAx>
      <c:valAx>
        <c:axId val="142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8-B54D-A05C-62B12EF7948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B38-B54D-A05C-62B12EF7948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38-B54D-A05C-62B12EF7948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38-B54D-A05C-62B12EF79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124240"/>
        <c:axId val="506125888"/>
      </c:lineChart>
      <c:catAx>
        <c:axId val="5061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25888"/>
        <c:crosses val="autoZero"/>
        <c:auto val="1"/>
        <c:lblAlgn val="ctr"/>
        <c:lblOffset val="100"/>
        <c:noMultiLvlLbl val="0"/>
      </c:catAx>
      <c:valAx>
        <c:axId val="50612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2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Launch Date - Theater</a:t>
            </a:r>
            <a:r>
              <a:rPr lang="en-US" baseline="0"/>
              <a:t>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0-7E47-87F1-0AEAB2C22F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0-7E47-87F1-0AEAB2C22F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0-7E47-87F1-0AEAB2C22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266607"/>
        <c:axId val="1925268255"/>
      </c:lineChart>
      <c:catAx>
        <c:axId val="192526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268255"/>
        <c:crosses val="autoZero"/>
        <c:auto val="1"/>
        <c:lblAlgn val="ctr"/>
        <c:lblOffset val="100"/>
        <c:noMultiLvlLbl val="0"/>
      </c:catAx>
      <c:valAx>
        <c:axId val="19252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26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F-1548-99B1-A63B12FFFD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F-1548-99B1-A63B12FFFD0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F-1548-99B1-A63B12FFF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86127"/>
        <c:axId val="1909941887"/>
      </c:lineChart>
      <c:catAx>
        <c:axId val="19077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941887"/>
        <c:crosses val="autoZero"/>
        <c:auto val="1"/>
        <c:lblAlgn val="ctr"/>
        <c:lblOffset val="100"/>
        <c:noMultiLvlLbl val="0"/>
      </c:catAx>
      <c:valAx>
        <c:axId val="190994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7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12</xdr:row>
      <xdr:rowOff>127000</xdr:rowOff>
    </xdr:from>
    <xdr:to>
      <xdr:col>12</xdr:col>
      <xdr:colOff>463550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F9BE3-CBA9-E548-B49A-A716919A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6</xdr:row>
      <xdr:rowOff>38100</xdr:rowOff>
    </xdr:from>
    <xdr:to>
      <xdr:col>13</xdr:col>
      <xdr:colOff>673100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36513-609C-9D41-8E23-C06BE8132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25400</xdr:rowOff>
    </xdr:from>
    <xdr:to>
      <xdr:col>11</xdr:col>
      <xdr:colOff>711200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90CD7-E8E6-E849-A08B-809EF9867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8</xdr:row>
      <xdr:rowOff>158750</xdr:rowOff>
    </xdr:from>
    <xdr:to>
      <xdr:col>11</xdr:col>
      <xdr:colOff>107950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62836-C8D2-5F4F-AB3B-DED0404DF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17</xdr:row>
      <xdr:rowOff>95250</xdr:rowOff>
    </xdr:from>
    <xdr:to>
      <xdr:col>6</xdr:col>
      <xdr:colOff>1028700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1D903-94B2-1D42-B6C7-D41F2CC6B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Broad" refreshedDate="44228.465966087962" createdVersion="6" refreshedVersion="6" minRefreshableVersion="3" recordCount="4114" xr:uid="{00921971-9A2B-A941-9BCF-1EB60EB967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Broad" refreshedDate="44228.642873379627" createdVersion="6" refreshedVersion="6" minRefreshableVersion="3" recordCount="4114" xr:uid="{0216B260-68CB-754A-AB96-E3435E68A5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5-04-30T19:23:47"/>
        <d v="2016-12-22T09:01:03"/>
        <d v="2017-02-01T15:55:59"/>
        <d v="2014-10-31T12:30:20"/>
        <d v="2014-07-25T22:15:02"/>
        <d v="2016-02-03T12:33:09"/>
        <d v="2013-11-22T16:00:00"/>
        <d v="2014-09-18T02:00:00"/>
        <d v="2014-07-23T15:54:40"/>
        <d v="2017-01-10T16:31:21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1-12-07T17:53:11"/>
        <d v="2012-09-19T04:27:4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07-03T04:59:00"/>
        <d v="2013-11-07T21:58:03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3-04-09T06:30:00"/>
        <d v="2014-11-01T22:01:43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4-01-24T00:07:25"/>
        <d v="2017-03-03T13:05:19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10-17T15:15:19"/>
        <d v="2016-02-11T17:05:53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09-28T22:24:55"/>
        <d v="2016-10-01T08:33:45"/>
        <d v="2014-09-03T18:49:24"/>
        <d v="2016-05-07T21:11:59"/>
        <d v="2016-07-12T18:51:00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6-12-14T15:00:23"/>
        <d v="2014-12-12T07:11:00"/>
        <d v="2016-12-28T19:25:15"/>
        <d v="2016-06-19T14:30:46"/>
        <d v="2016-09-05T02:59:00"/>
        <d v="2014-12-18T21:33:15"/>
        <d v="2017-01-24T10:34:12"/>
        <d v="2015-12-29T20:00:00"/>
        <d v="2015-11-21T17:12:15"/>
        <d v="2016-04-07T01:34:16"/>
        <d v="2016-07-14T11:48:53"/>
        <d v="2015-01-01T00:03:35"/>
        <d v="2015-11-25T22:04:55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4-02-05T19:58:17"/>
        <d v="2015-11-17T19:04:53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3-01-06T00:37:18"/>
        <d v="2016-04-10T18:41:12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5-12-24T21:47:48"/>
        <d v="2014-11-26T00:55:00"/>
        <d v="2017-01-01T02:46:11"/>
        <d v="2014-11-29T04:33:00"/>
        <d v="2014-07-31T09:46:21"/>
        <d v="2016-08-06T23:44:54"/>
        <d v="2015-12-19T16:07:09"/>
        <d v="2017-01-21T21:45:31"/>
        <d v="2016-04-23T19:40:2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2-06T14:23:31"/>
        <d v="2015-06-08T04:00:00"/>
        <d v="2016-11-02T03:59:00"/>
        <d v="2017-01-12T16:42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6-07-14T19:25:40"/>
        <d v="2015-10-02T23:03:0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5-02-02T18:55:42"/>
        <d v="2012-02-21T22:46:14"/>
        <d v="2013-12-15T03:14:59"/>
        <d v="2012-07-28T16:00:00"/>
        <d v="2012-08-24T06:47:45"/>
        <d v="2012-01-05T23:06:07"/>
        <d v="2011-08-06T14:38:56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6-12-31T16:59:00"/>
        <d v="2013-03-11T04:00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11-30T20:15:19"/>
        <d v="2016-08-19T16:00:50"/>
        <d v="2015-04-18T16:52:02"/>
        <d v="2016-10-21T16:04:20"/>
        <d v="2016-03-03T17:01:54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6-08-17T12:05:54"/>
        <d v="2014-12-02T06:19:05"/>
        <d v="2016-07-02T04:00:00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3-05-06T19:12:16"/>
        <d v="2016-12-29T05:08:45"/>
        <d v="2016-12-23T01:47:58"/>
        <d v="2015-07-05T17:38:42"/>
        <d v="2016-04-29T12:11:00"/>
        <d v="2015-07-29T15:31:29"/>
        <d v="2015-06-03T04:30:00"/>
        <d v="2016-10-17T16:14:00"/>
        <d v="2015-04-27T17:12:00"/>
        <d v="2016-08-13T11:32:37"/>
        <d v="2015-08-22T04:59:00"/>
        <d v="2016-03-03T03:43:06"/>
        <d v="2016-08-01T16:22:03"/>
        <d v="2017-01-14T21:48:01"/>
        <d v="2017-03-01T03:00:00"/>
        <d v="2015-02-13T23:58:02"/>
        <d v="2016-10-27T21:19:00"/>
        <d v="2016-07-05T20:58:54"/>
        <d v="2014-10-07T00:06:13"/>
        <d v="2016-06-12T05:30:00"/>
        <d v="2013-05-26T23:54:34"/>
        <d v="2015-02-22T12:14:45"/>
        <d v="2013-07-26T01:30:35"/>
        <d v="2015-05-01T00:16:51"/>
        <d v="2014-11-28T17:20:01"/>
        <d v="2015-12-12T10:00:00"/>
        <d v="2014-08-12T12:52:58"/>
        <d v="2015-11-13T21:55:56"/>
        <d v="2016-06-03T07:38:40"/>
        <d v="2015-01-01T04:12:15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6-09-18T20:26:25"/>
        <d v="2015-08-24T09:22:00"/>
        <d v="2016-04-02T08:06:57"/>
        <d v="2015-04-10T01:27:22"/>
        <d v="2014-12-19T19:31:28"/>
        <d v="2015-11-26T06:03:36"/>
        <d v="2015-07-20T18:43:48"/>
        <d v="2015-06-08T15:00:00"/>
        <d v="2016-12-10T11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5-06-14T13:00:55"/>
        <d v="2017-01-02T22:13:29"/>
        <d v="2015-09-12T20:57:42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4-09-05T13:39:00"/>
        <d v="2016-04-24T21:5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4-12-20T04:59:00"/>
        <d v="2013-09-13T17:28:12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2-27T04:02:41"/>
        <d v="2015-06-20T19:06:13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4-06-27T14:44:41"/>
        <d v="2010-05-15T08:10:00"/>
        <d v="2017-02-14T22:59:00"/>
        <d v="2014-07-19T09:14:38"/>
        <d v="2015-09-27T14:20:40"/>
        <d v="2015-11-18T15:00:04"/>
        <d v="2014-07-16T15:17:46"/>
        <d v="2017-02-05T16:25:39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6-02-15T15:00:00"/>
        <d v="2014-12-01T03:00:00"/>
        <d v="2016-05-02T03:59:00"/>
        <d v="2015-09-04T16:11:02"/>
        <d v="2015-08-27T19:15:10"/>
        <d v="2016-08-06T18:00:00"/>
        <d v="2016-05-23T22:00:00"/>
        <d v="2015-01-22T18:46:10"/>
        <d v="2017-01-03T22:03:39"/>
        <d v="2014-12-31T17:05:38"/>
        <d v="2014-11-26T01:15:00"/>
        <d v="2015-06-30T23:55:00"/>
        <d v="2014-11-22T13:13:54"/>
        <d v="2015-03-02T21:16:00"/>
        <d v="2015-04-01T00:18:00"/>
        <d v="2014-09-17T05:06:39"/>
        <d v="2015-11-08T22:10:20"/>
        <d v="2017-02-23T10:14:42"/>
        <d v="2015-11-03T04:15:59"/>
        <d v="2016-05-12T10:47:14"/>
        <d v="2015-05-27T19:47:19"/>
        <d v="2015-09-02T06:47:27"/>
        <d v="2015-08-02T06:03:10"/>
        <d v="2015-09-17T17:00:00"/>
        <d v="2015-04-29T01:16:39"/>
        <d v="2013-11-07T02:00:03"/>
        <d v="2015-05-28T20:05:00"/>
        <d v="2014-03-14T16:49:11"/>
        <d v="2009-12-02T00:50:00"/>
        <d v="2014-09-20T15:40:33"/>
        <d v="2014-11-13T01:29:53"/>
        <d v="2016-07-04T03:40:24"/>
        <d v="2015-08-28T12:12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1-08-01T07:00:00"/>
        <d v="2012-03-17T19:17:15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12-01T21:21:07"/>
        <d v="2012-09-11T16:47:33"/>
        <d v="2013-01-09T08:48:55"/>
        <d v="2012-11-26T04:59:00"/>
        <d v="2014-06-17T17:41:22"/>
        <d v="2014-02-20T20:48:53"/>
        <d v="2012-10-12T20:37:41"/>
        <d v="2012-03-02T06:59:00"/>
        <d v="2012-01-16T05:00:00"/>
        <d v="2011-09-24T08:10:54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2-09-24T19:46:52"/>
        <d v="2014-12-19T14:19:04"/>
        <d v="2011-06-14T00:35:27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12-13T22:17:32"/>
        <d v="2012-04-05T18:00:20"/>
        <d v="2012-04-18T21:22:40"/>
        <d v="2012-05-24T18:46:08"/>
        <d v="2012-12-18T14:20:00"/>
        <d v="2013-12-17T12:00:00"/>
        <d v="2016-01-17T21:00:00"/>
        <d v="2016-04-30T21:59:00"/>
        <d v="2011-12-31T05:45:36"/>
        <d v="2015-02-01T00:31:47"/>
        <d v="2012-03-16T03:59:00"/>
        <d v="2011-02-22T03:00:00"/>
        <d v="2013-03-28T05:04:33"/>
        <d v="2011-11-28T04:35:39"/>
        <d v="2014-03-11T06:59:00"/>
        <d v="2016-05-31T21:14:36"/>
        <d v="2015-03-06T21:04:52"/>
        <d v="2016-08-01T13:03:34"/>
        <d v="2012-06-04T15:45:30"/>
        <d v="2010-07-05T04:00:00"/>
        <d v="2016-08-18T06:59:00"/>
        <d v="2011-10-16T22:03:00"/>
        <d v="2016-04-16T05:59:00"/>
        <d v="2012-04-21T03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3T01:00:00"/>
        <d v="2017-04-06T09:20:42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01T04:00:00"/>
        <d v="2017-04-11T20:44:05"/>
        <d v="2015-03-30T19:52:30"/>
        <d v="2015-01-15T15:56:45"/>
        <d v="2015-08-31T06:45:37"/>
        <d v="2014-09-01T15:30:34"/>
        <d v="2016-05-01T20:48:26"/>
        <d v="2015-08-23T07:21:12"/>
        <d v="2016-03-28T16:18:15"/>
        <d v="2016-01-18T13:00:00"/>
        <d v="2015-02-16T03:21:13"/>
        <d v="2015-09-09T16:00:00"/>
        <d v="2014-08-31T19:39:00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06-27T22:04:24"/>
        <d v="2014-10-30T22:22:42"/>
        <d v="2014-08-24T23:14:09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6-08-27T03:59:00"/>
        <d v="2017-01-07T21:00:00"/>
        <d v="2015-06-10T15:04:31"/>
        <d v="2015-03-08T13:31:17"/>
        <d v="2016-11-24T02:00:00"/>
        <d v="2016-12-22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7-02T14:25:10"/>
        <d v="2016-09-02T16:36:2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5-01-12T06:00:03"/>
        <d v="2014-10-31T22:45:42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5-02-28T07:32:16"/>
        <d v="2014-08-08T21:20:12"/>
        <d v="2016-07-25T19:00:00"/>
        <d v="2015-07-01T21:45:37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4-05-09T22:00:00"/>
        <d v="2011-03-03T07:49:21"/>
        <d v="2011-01-21T22:00:00"/>
        <d v="2014-02-24T16:25:07"/>
        <d v="2012-05-12T23:54:23"/>
        <d v="2013-03-02T07:59:00"/>
        <d v="2011-03-04T12:57:07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5-04-25T00:00:00"/>
        <d v="2014-07-28T01:00:00"/>
        <d v="2012-11-14T02:26:57"/>
        <d v="2013-05-24T00:30:37"/>
        <d v="2014-01-06T12:55:40"/>
        <d v="2014-07-18T20:31:12"/>
        <d v="2011-12-16T05:48:41"/>
        <d v="2014-09-12T18:26:53"/>
        <d v="2011-09-22T18:28:49"/>
        <d v="2015-01-26T07:12:21"/>
        <d v="2017-03-08T07:30:00"/>
        <d v="2014-06-12T19:08:05"/>
        <d v="2014-02-06T17:01:24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4-06-13T00:12:35"/>
        <d v="2016-03-14T14:35:29"/>
        <d v="2016-03-30T12:36:20"/>
        <d v="2015-03-01T00:42:05"/>
        <d v="2012-08-10T22:00:00"/>
        <d v="2012-07-10T23:48:00"/>
        <d v="2015-03-10T02:39:49"/>
        <d v="2014-11-12T22:45:38"/>
        <d v="2012-11-27T12:00:00"/>
        <d v="2012-04-08T21:45:08"/>
        <d v="2012-12-15T18:52:08"/>
        <d v="2010-07-22T06:00:00"/>
        <d v="2015-12-03T21:30:00"/>
        <d v="2010-06-01T04:59:00"/>
        <d v="2013-03-11T18:02:26"/>
        <d v="2011-06-07T15:18:01"/>
        <d v="2011-04-16T03:59:00"/>
        <d v="2012-02-12T21:43:03"/>
        <d v="2015-10-20T17:55:22"/>
        <d v="2014-03-04T21:00:00"/>
        <d v="2016-02-01T18:00:00"/>
        <d v="2015-03-25T21:36:06"/>
        <d v="2012-04-12T17:02:45"/>
        <d v="2015-05-22T13:00:00"/>
        <d v="2012-10-06T09:59:00"/>
        <d v="2015-03-04T18:57:27"/>
        <d v="2016-01-02T16:27:01"/>
        <d v="2017-01-27T18:29:51"/>
        <d v="2014-09-07T22:13:14"/>
        <d v="2017-02-10T06:28:53"/>
        <d v="2015-10-31T22:45:00"/>
        <d v="2016-06-23T16:06:23"/>
        <d v="2014-10-08T12:16:18"/>
        <d v="2014-08-09T00:48:54"/>
        <d v="2014-10-23T10:17:59"/>
        <d v="2014-05-23T14:05:25"/>
        <d v="2016-12-29T22:01:40"/>
        <d v="2014-08-12T18:57:31"/>
        <d v="2016-11-07T18:12:55"/>
        <d v="2015-06-04T05:26:00"/>
        <d v="2014-11-01T03:59:00"/>
        <d v="2014-09-02T01:10:22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6-11-07T11:05:37"/>
        <d v="2011-04-22T04:21:13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6-12-03T15:05:15"/>
        <d v="2014-05-01T15:55:29"/>
        <d v="2016-08-05T19:01:08"/>
        <d v="2013-04-20T03:38:21"/>
        <d v="2013-11-15T04:00:00"/>
        <d v="2016-08-06T07:00:00"/>
        <d v="2012-11-18T01:17:24"/>
        <d v="2013-08-19T08:01:09"/>
        <d v="2015-12-19T07:59:00"/>
        <d v="2013-03-10T18:07:31"/>
        <d v="2013-07-13T21:35:25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4-07-10T19:40:11"/>
        <d v="2015-07-16T21:38:56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4-12-03T13:00:45"/>
        <d v="2013-10-16T03:59:00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3-03-09T21:08:19"/>
        <d v="2011-09-09T21:02:43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5-04-17T00:00:00"/>
        <d v="2013-05-23T15:38:11"/>
        <d v="2013-05-23T04:07:24"/>
        <d v="2012-07-09T02:07:27"/>
        <d v="2013-12-02T22:59:00"/>
        <d v="2015-05-31T01:42:58"/>
        <d v="2016-02-20T02:00:53"/>
        <d v="2013-12-26T00:32:17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3-05-31T12:00:00"/>
        <d v="2016-05-15T17:35:01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0-09-11T03:59:00"/>
        <d v="2011-09-08T04:54:18"/>
        <d v="2013-02-24T09:09:15"/>
        <d v="2013-08-02T01:49:54"/>
        <d v="2011-03-01T20:00:00"/>
        <d v="2011-10-07T16:58:52"/>
        <d v="2012-12-22T21:30:32"/>
        <d v="2012-03-05T03:00:00"/>
        <d v="2011-10-02T17:36:13"/>
        <d v="2012-10-26T03:59:00"/>
        <d v="2012-11-09T19:07:07"/>
        <d v="2012-03-08T02:43:55"/>
        <d v="2011-12-01T15:02:15"/>
        <d v="2015-07-02T03:40:00"/>
        <d v="2012-02-13T03:35:14"/>
        <d v="2011-05-05T20:50:48"/>
        <d v="2013-05-31T00:00:00"/>
        <d v="2012-06-30T03:59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2-10-02T18:40:03"/>
        <d v="2011-02-20T01:56:41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3-04-27T21:16:31"/>
        <d v="2011-04-24T06:59:00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4-11-16T08:05:48"/>
        <d v="2016-02-11T16:18:30"/>
        <d v="2015-04-02T16:36:22"/>
        <d v="2010-07-31T00:00:00"/>
        <d v="2016-07-13T06:49:59"/>
        <d v="2016-06-29T20:20:14"/>
        <d v="2015-01-10T07:59:00"/>
        <d v="2014-03-15T18:58:29"/>
        <d v="2013-09-16T20:30:06"/>
        <d v="2016-03-31T16:56:25"/>
        <d v="2014-01-28T15:10:27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4-10-02T21:37:05"/>
        <d v="2017-02-21T00:07:33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1-21T04:59:00"/>
        <d v="2016-12-15T23:00:00"/>
        <d v="2016-03-26T17:11:30"/>
        <d v="2015-08-11T18:31:40"/>
        <d v="2016-12-02T07:00:00"/>
        <d v="2015-11-14T13:20:00"/>
        <d v="2015-02-28T14:00:59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3-11-16T05:39:33"/>
        <d v="2012-04-16T06:10:24"/>
        <d v="2012-04-07T04:00:00"/>
        <d v="2014-04-14T23:00:00"/>
        <d v="2013-11-04T01:00:00"/>
        <d v="2012-04-14T17:36:00"/>
        <d v="2014-04-10T06:59:00"/>
        <d v="2015-05-15T19:49:39"/>
        <d v="2014-02-06T19:00:48"/>
        <d v="2012-03-13T06:59:00"/>
        <d v="2015-07-23T18:02:25"/>
        <d v="2012-08-29T00:00:00"/>
        <d v="2015-11-02T08:00:00"/>
        <d v="2015-08-19T17:15:12"/>
        <d v="2013-07-27T01:27:16"/>
        <d v="2016-04-23T00:00:00"/>
        <d v="2012-01-28T18:54:07"/>
        <d v="2014-09-21T19:00:15"/>
        <d v="2015-06-27T15:22:48"/>
        <d v="2016-02-12T04:59:00"/>
        <d v="2013-11-13T20:22:35"/>
        <d v="2016-10-29T19:00:00"/>
        <d v="2013-09-03T04:00:00"/>
        <d v="2015-08-16T06:40:36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7-29T15:59:25"/>
        <d v="2015-09-04T19:00:10"/>
        <d v="2016-12-14T21:01:18"/>
        <d v="2013-04-02T15:52:45"/>
        <d v="2016-12-03T01:07:53"/>
        <d v="2016-08-06T07:52:18"/>
        <d v="2014-08-16T08:17:57"/>
        <d v="2015-11-18T16:09:07"/>
        <d v="2016-05-07T22:50:51"/>
        <d v="2017-01-24T15:32:48"/>
        <d v="2016-11-22T10:50:46"/>
        <d v="2016-06-19T23:00:00"/>
        <d v="2014-03-26T23:24:10"/>
        <d v="2015-06-11T18:01:27"/>
        <d v="2016-12-08T19:18:56"/>
        <d v="2017-02-14T17:23:40"/>
        <d v="2015-01-31T19:58:33"/>
        <d v="2014-11-18T00:00:00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2-02-27T16:17:03"/>
        <d v="2014-01-05T15:38:09"/>
        <d v="2015-09-17T14:59:51"/>
        <d v="2016-01-03T22:59:00"/>
        <d v="2015-02-04T04:00:00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12-04-23T04:00:00"/>
        <d v="2009-12-01T17:00:00"/>
        <d v="2012-04-18T16:44:36"/>
        <d v="2012-09-25T03:59:00"/>
        <d v="2013-01-20T17:21:20"/>
        <d v="2013-01-26T22:54:16"/>
        <d v="2012-02-23T17:33:46"/>
        <d v="2014-03-26T19:10:33"/>
        <d v="2012-03-14T03:59:00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17-04-04T05:15:01"/>
        <d v="2009-09-26T03:59:00"/>
        <d v="2014-04-02T18:36:40"/>
        <d v="2013-12-15T01:58:05"/>
        <d v="2017-04-09T20:29:29"/>
        <d v="2017-04-30T17:00:00"/>
        <d v="2017-03-26T20:14:45"/>
        <d v="2017-03-29T23:32:11"/>
        <d v="2017-03-20T18:07:27"/>
        <d v="2014-08-26T22:00:40"/>
        <d v="2014-07-17T14:59:06"/>
        <d v="2015-06-14T18:45:37"/>
        <d v="2015-12-25T00:00:00"/>
        <d v="2015-02-06T15:04:31"/>
        <d v="2014-08-18T00:08:10"/>
        <d v="2014-06-11T13:44:03"/>
        <d v="2014-11-05T17:34:00"/>
        <d v="2014-05-29T17:50:00"/>
        <d v="2014-03-08T22:11:35"/>
        <d v="2016-12-19T07:59:00"/>
        <d v="2014-06-29T21:31:24"/>
        <d v="2014-06-26T15:22:23"/>
        <d v="2016-10-30T15:25:38"/>
        <d v="2014-10-06T05:00:00"/>
        <d v="2015-07-12T19:31:44"/>
        <d v="2016-01-08T19:47:00"/>
        <d v="2015-03-31T23:39:00"/>
        <d v="2016-06-24T17:27:49"/>
        <d v="2016-10-17T19:10:31"/>
        <d v="2016-02-20T22:22:18"/>
        <d v="2016-08-25T14:34:36"/>
        <d v="2015-08-11T18:37:08"/>
        <d v="2017-01-03T20:12:50"/>
        <d v="2015-04-30T02:25:39"/>
        <d v="2015-06-06T15:12:32"/>
        <d v="2015-04-21T16:13:42"/>
        <d v="2015-01-10T17:21:00"/>
        <d v="2015-10-17T14:52:58"/>
        <d v="2015-06-05T18:48:24"/>
        <d v="2015-05-02T22:02:16"/>
        <d v="2015-01-31T00:39:00"/>
        <d v="2015-08-03T15:35:24"/>
        <d v="2016-02-07T16:58:00"/>
        <d v="2015-12-29T00:16:40"/>
        <d v="2016-04-25T22:16:56"/>
        <d v="2015-04-14T16:19:25"/>
        <d v="2015-10-21T12:45:33"/>
        <d v="2016-02-10T19:30:11"/>
        <d v="2014-12-18T04:32:21"/>
        <d v="2015-04-24T01:39:31"/>
        <d v="2015-06-25T18:39:56"/>
        <d v="2016-01-17T23:00:00"/>
        <d v="2014-12-11T16:31:10"/>
        <d v="2016-04-30T22:00:00"/>
        <d v="2015-10-26T22:25:56"/>
        <d v="2015-08-29T15:53:44"/>
        <d v="2015-02-12T20:14:20"/>
        <d v="2016-09-09T20:03:57"/>
        <d v="2015-12-10T22:12:46"/>
        <d v="2015-08-26T00:18:50"/>
        <d v="2016-11-25T21:53:03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01-02T21:14:16"/>
        <d v="2015-10-15T20:22:38"/>
        <d v="2014-12-18T20:28:26"/>
        <d v="2015-07-02T21:59:44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5-08-18T21:01:15"/>
        <d v="2014-11-06T04:22:37"/>
        <d v="2015-08-25T17:34:42"/>
        <d v="2015-09-07T09:47:55"/>
        <d v="2016-11-26T18:41:13"/>
        <d v="2014-05-31T23:30:00"/>
        <d v="2016-07-15T20:42:26"/>
        <d v="2015-03-14T15:00:00"/>
        <d v="2015-08-22T03:59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5-08-08T04:04:52"/>
        <d v="2016-05-27T22:04:00"/>
        <d v="2016-03-23T06:38:53"/>
        <d v="2015-03-12T17:49:11"/>
        <d v="2017-02-05T16:44:00"/>
        <d v="2016-06-28T02:23:33"/>
        <d v="2016-02-12T03:08:24"/>
        <d v="2015-10-05T06:39:46"/>
        <d v="2016-01-29T14:46:10"/>
        <d v="2015-08-04T04:27:54"/>
        <d v="2015-03-08T05:14:57"/>
        <d v="2016-02-27T21:35:43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0-28T03:11:00"/>
        <d v="2014-11-30T04:25:15"/>
        <d v="2017-03-05T21:48:10"/>
        <d v="2015-12-29T23:00:00"/>
        <d v="2017-03-11T04:50:08"/>
        <d v="2017-02-02T16:36:49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5-09T02:27:33"/>
        <d v="2013-04-16T19:00:00"/>
        <d v="2015-09-30T19:29:00"/>
        <d v="2012-09-23T17:15:48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3-01-13T22:48:33"/>
        <d v="2014-11-03T08:52:50"/>
        <d v="2012-08-12T16:35:45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3-04-29T04:02:20"/>
        <d v="2012-06-16T09:59:00"/>
        <d v="2011-01-16T01:51:00"/>
        <d v="2012-05-23T15:29:04"/>
        <d v="2012-06-06T22:42:55"/>
        <d v="2013-03-29T22:54:52"/>
        <d v="2011-08-05T21:05:38"/>
        <d v="2015-01-27T23:13:07"/>
        <d v="2015-09-27T18:38:24"/>
        <d v="2012-12-31T18:00:00"/>
        <d v="2012-06-23T18:32:55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6-02-01T10:43:33"/>
        <d v="2015-04-20T18:25:49"/>
        <d v="2015-05-14T23:56:12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2-21T04:30:00"/>
        <d v="2014-11-18T00:24:52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6-09-30T04:27:00"/>
        <d v="2012-04-04T17:33:23"/>
        <d v="2012-07-08T12:29:29"/>
        <d v="2013-10-05T05:00:00"/>
        <d v="2015-02-27T00:30:00"/>
        <d v="2011-01-02T03:00:00"/>
        <d v="2015-10-08T03:59:00"/>
        <d v="2013-05-31T17:00:00"/>
        <d v="2012-03-21T20:48:00"/>
        <d v="2017-03-05T19:26:21"/>
        <d v="2015-06-01T03:59:00"/>
        <d v="2012-05-28T15:43:13"/>
        <d v="2012-09-21T04:46:47"/>
        <d v="2015-05-01T13:59:00"/>
        <d v="2014-05-15T17:53:06"/>
        <d v="2011-11-15T19:37:00"/>
        <d v="2012-12-24T23:47:37"/>
        <d v="2015-03-06T22:49:34"/>
        <d v="2015-10-13T12:41:29"/>
        <d v="2014-08-01T00:58:19"/>
        <d v="2015-07-30T03:20:51"/>
        <d v="2016-10-11T12:35:39"/>
        <d v="2016-05-09T20:50:00"/>
        <d v="2015-04-23T21:05:38"/>
        <d v="2014-08-21T23:32:28"/>
        <d v="2016-09-01T15:59:54"/>
        <d v="2017-02-08T21:40:35"/>
        <d v="2015-09-17T02:31:52"/>
        <d v="2016-05-19T08:12:01"/>
        <d v="2015-04-13T02:51:57"/>
        <d v="2016-05-18T19:49:05"/>
        <d v="2014-08-23T14:12:29"/>
        <d v="2015-01-12T02:36:34"/>
        <d v="2015-04-10T23:14:07"/>
        <d v="2014-09-15T19:55:03"/>
        <d v="2014-08-04T19:41:37"/>
        <d v="2015-05-16T03:00:00"/>
        <d v="2015-10-09T17:00:00"/>
        <d v="2015-11-16T16:04:58"/>
        <d v="2016-10-29T23:43:54"/>
        <d v="2015-03-16T17:28:00"/>
        <d v="2015-12-30T16:12:33"/>
        <d v="2014-07-05T23:07:12"/>
        <d v="2015-06-15T04:09:29"/>
        <d v="2015-12-25T07:55:36"/>
        <d v="2016-03-23T11:52:07"/>
        <d v="2015-03-31T13:14:00"/>
        <d v="2016-01-26T14:08:17"/>
        <d v="2014-10-05T19:13:41"/>
        <d v="2015-04-25T20:17:06"/>
        <d v="2016-03-13T20:45:24"/>
        <d v="2014-08-07T23:13:48"/>
        <d v="2017-02-24T05:51:40"/>
        <d v="2014-08-07T15:56:49"/>
        <d v="2014-08-03T18:05:47"/>
        <d v="2015-09-23T20:10:01"/>
        <d v="2016-06-19T08:11:5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5-08-25T23:52:09"/>
        <d v="2015-12-01T20:01:01"/>
        <d v="2014-04-30T05:00:00"/>
        <d v="2016-04-30T12:00:00"/>
        <d v="2014-10-20T20:59:11"/>
        <d v="2015-10-11T01:00:00"/>
        <d v="2015-10-23T11:00:00"/>
        <d v="2015-05-21T17:56:28"/>
        <d v="2016-12-30T17:50:16"/>
        <d v="2016-12-02T06:09:26"/>
        <d v="2012-09-13T10:07:02"/>
        <d v="2015-06-03T15:04:29"/>
        <d v="2016-11-09T20:26:48"/>
        <d v="2015-11-26T20:54:21"/>
        <d v="2014-11-30T23:11:07"/>
        <d v="2015-05-14T12:55:22"/>
        <d v="2015-08-30T04:03:47"/>
        <d v="2016-06-30T10:00:00"/>
        <d v="2016-05-29T01:28:59"/>
        <d v="2015-03-09T21:49:21"/>
        <d v="2014-02-27T23:00:00"/>
        <d v="2016-10-16T01:00:00"/>
        <d v="2016-09-29T15:45:21"/>
        <d v="2016-10-12T13:11:15"/>
        <d v="2015-01-15T21:54:55"/>
        <d v="2015-06-08T03:51:14"/>
        <d v="2014-09-15T20:09:00"/>
        <d v="2015-02-19T20:45:48"/>
        <d v="2016-07-15T06:57:00"/>
        <d v="2017-03-10T19:00:35"/>
        <d v="2014-11-08T21:13:23"/>
        <d v="2015-09-09T07:31:09"/>
        <d v="2015-08-14T06:16:59"/>
        <d v="2016-02-01T23:55:41"/>
        <d v="2016-12-21T14:59:03"/>
        <d v="2016-03-09T17:09:20"/>
        <d v="2015-12-17T19:20:09"/>
        <d v="2014-12-10T03:48:45"/>
        <d v="2015-04-21T13:25:26"/>
        <d v="2014-06-13T04:00:00"/>
        <d v="2016-02-09T20:00:00"/>
        <d v="2017-03-12T19:00:00"/>
        <d v="2016-07-30T21:13:14"/>
        <d v="2015-04-18T01:40:10"/>
        <d v="2016-08-03T01:30:0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5-09-24T19:09:25"/>
        <d v="2014-08-09T21:57:05"/>
        <d v="2015-04-27T15:42:10"/>
        <d v="2015-02-28T00:01:34"/>
        <d v="2016-07-05T04:59:00"/>
        <d v="2016-04-06T04:04:51"/>
        <d v="2014-11-10T21:34:49"/>
        <d v="2014-07-03T00:42:23"/>
        <d v="2015-03-01T18:07:20"/>
        <d v="2014-07-10T21:29:10"/>
        <d v="2014-11-22T05:59:00"/>
        <d v="2016-05-22T14:59:34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5T18:14:37"/>
        <d v="2017-04-07T17:35:34"/>
        <d v="2017-03-22T15:33:50"/>
        <d v="2017-04-05T19:41:54"/>
        <d v="2014-08-09T02:00:00"/>
        <d v="2016-10-04T03:59:00"/>
        <d v="2014-10-16T06:59:00"/>
        <d v="2016-07-21T16:45:26"/>
        <d v="2017-03-24T20:59:18"/>
        <d v="2013-05-27T06:59:00"/>
        <d v="2014-06-20T22:01:00"/>
        <d v="2015-12-24T15:41:24"/>
        <d v="2013-07-13T18:00:00"/>
        <d v="2016-10-14T23:00:00"/>
        <d v="2016-02-21T09:33:48"/>
        <d v="2014-12-06T22:57:29"/>
        <d v="2015-10-08T07:59:53"/>
        <d v="2016-05-03T23:00:00"/>
        <d v="2016-04-17T23:44:54"/>
        <d v="2016-11-11T12:10:53"/>
        <d v="2013-09-06T19:00:00"/>
        <d v="2017-01-29T20:34:13"/>
        <d v="2017-03-01T17:52:15"/>
        <d v="2014-12-31T21:08:08"/>
        <d v="2015-08-15T07:50:59"/>
        <d v="2016-04-22T13:55:11"/>
        <d v="2014-10-18T04:00:00"/>
        <d v="2013-04-22T12:59:35"/>
        <d v="2015-12-30T14:23:54"/>
        <d v="2013-05-28T00:00:00"/>
        <d v="2015-08-07T16:14:23"/>
        <d v="2015-05-01T05:46:37"/>
        <d v="2015-04-10T05:32:54"/>
        <d v="2013-03-13T20:00:00"/>
        <d v="2016-10-13T21:59:00"/>
        <d v="2014-01-15T19:00:00"/>
        <d v="2014-04-23T15:59:33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4-06-17T21:17:22"/>
        <d v="2012-06-30T20:00:00"/>
        <d v="2011-12-18T18:21:44"/>
        <d v="2012-08-26T21:37:03"/>
        <d v="2014-09-11T15:15:51"/>
        <d v="2014-01-11T21:36:41"/>
        <d v="2016-08-06T15:45:32"/>
        <d v="2015-04-08T18:58:47"/>
        <d v="2016-10-10T10:36:23"/>
        <d v="2013-06-20T11:04:18"/>
        <d v="2016-07-16T08:47:46"/>
        <d v="2013-01-03T01:31:33"/>
        <d v="2013-05-24T13:54:44"/>
        <d v="2011-08-11T16:01:58"/>
        <d v="2012-05-30T19:00:00"/>
        <d v="2012-10-28T13:53:48"/>
        <d v="2012-03-18T23:53:15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5-06-12T07:07:56"/>
        <d v="2011-12-16T00:19:14"/>
        <d v="2013-03-08T03:02:08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8-06T15:31:47"/>
        <d v="2015-01-04T13:16:06"/>
        <d v="2014-10-10T11:00:00"/>
        <d v="2015-07-16T00:00:00"/>
        <d v="2014-09-29T10:53:10"/>
        <d v="2015-08-22T12:07:53"/>
        <d v="2015-08-05T11:00:00"/>
        <d v="2015-06-29T20:57:18"/>
        <d v="2015-08-22T20:18:55"/>
        <d v="2015-02-23T11:55:03"/>
        <d v="2015-04-06T04:00:00"/>
        <d v="2016-03-30T14:39:00"/>
        <d v="2014-06-01T03:59:00"/>
        <d v="2016-12-14T17:49:21"/>
        <d v="2015-05-09T09:35:15"/>
        <d v="2016-08-07T18:38:29"/>
        <d v="2015-08-02T16:00:00"/>
        <d v="2015-09-23T14:21:26"/>
        <d v="2015-06-14T12:36:49"/>
        <d v="2015-02-28T15:14:22"/>
        <d v="2016-02-26T00:00:00"/>
        <d v="2015-03-27T15:24:52"/>
        <d v="2014-09-23T22:08:55"/>
        <d v="2015-03-31T22:59:00"/>
        <d v="2015-06-13T01:43:00"/>
        <d v="2015-12-04T19:01:26"/>
        <d v="2015-07-10T07:00:00"/>
        <d v="2016-06-03T16:30:00"/>
        <d v="2015-10-02T23:00:00"/>
        <d v="2014-05-12T03:59:00"/>
        <d v="2015-07-16T19:47:50"/>
        <d v="2016-06-02T10:25:18"/>
        <d v="2014-11-23T22:00:00"/>
        <d v="2015-10-11T02:00:00"/>
        <d v="2014-08-13T22:00:00"/>
        <d v="2015-12-05T00:00:00"/>
        <d v="2015-12-09T22:48:04"/>
        <d v="2015-01-30T23:02:10"/>
        <d v="2017-02-18T04:59:00"/>
        <d v="2015-05-29T15:34:19"/>
        <d v="2015-05-29T16:36:34"/>
        <d v="2015-06-08T00:23:53"/>
        <d v="2014-08-25T04:59:00"/>
        <d v="2015-03-18T17:00:00"/>
        <d v="2016-05-23T19:21:05"/>
        <d v="2014-06-21T11:00:00"/>
        <d v="2016-06-13T04:00:00"/>
        <d v="2015-12-13T18:44:57"/>
        <d v="2017-01-04T13:06:20"/>
        <d v="2016-04-23T10:16:40"/>
        <d v="2014-09-06T00:10:11"/>
        <d v="2016-01-29T23:17:00"/>
        <d v="2014-06-21T01:05:03"/>
        <d v="2014-09-14T04:34:57"/>
        <d v="2015-08-08T21:34:00"/>
        <d v="2015-05-07T17:11:59"/>
        <d v="2016-01-29T23:34:00"/>
        <d v="2017-02-20T18:00:00"/>
        <d v="2015-10-16T08:41:44"/>
        <d v="2014-12-05T11:28:00"/>
        <d v="2016-06-19T19:12:56"/>
        <d v="2015-09-24T14:10:48"/>
        <d v="2014-09-09T16:12:03"/>
        <d v="2014-06-24T18:57:09"/>
        <d v="2016-10-14T22:00:00"/>
        <d v="2015-01-06T02:44:19"/>
        <d v="2015-07-17T13:18:00"/>
        <d v="2016-07-04T04:00:00"/>
        <d v="2016-10-05T19:50:54"/>
        <d v="2016-07-19T14:14:41"/>
        <d v="2014-12-21T17:43:33"/>
        <d v="2014-05-17T04:32:45"/>
        <d v="2015-06-20T02:47:18"/>
        <d v="2016-05-05T03:04:53"/>
        <d v="2017-01-17T20:16:26"/>
        <d v="2015-01-28T19:37:11"/>
        <d v="2015-07-16T17:51:19"/>
        <d v="2016-11-30T17:00:00"/>
        <d v="2015-08-20T17:05:00"/>
        <d v="2016-01-20T17:24:21"/>
        <d v="2014-12-03T15:20:36"/>
        <d v="2015-07-03T14:46:35"/>
        <d v="2016-02-06T04:59:00"/>
        <d v="2016-05-01T14:18:38"/>
        <d v="2014-12-05T17:27:15"/>
        <d v="2015-03-14T00:50:01"/>
        <d v="2015-09-19T03:59:00"/>
        <d v="2014-10-18T04:59:00"/>
        <d v="2016-04-15T20:12:08"/>
        <d v="2014-08-25T21:00:00"/>
        <d v="2015-01-09T02:00:00"/>
        <d v="2015-01-11T10:15:24"/>
        <d v="2014-08-29T20:43:05"/>
        <d v="2014-08-09T03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4-11-25T19:46:00"/>
        <d v="2015-08-24T10:33:16"/>
        <d v="2015-06-12T20:11:27"/>
        <d v="2015-03-14T20:46:34"/>
        <d v="2016-01-15T03:09:34"/>
        <d v="2014-09-06T22:08:59"/>
        <d v="2016-06-08T17:33:39"/>
        <d v="2015-08-01T01:00:00"/>
        <d v="2015-09-09T04:00:18"/>
        <d v="2016-09-07T01:21:53"/>
        <d v="2016-05-14T21:03:57"/>
        <d v="2015-06-27T18:27:06"/>
        <d v="2014-11-09T12:00:00"/>
        <d v="2015-02-07T21:42:19"/>
        <d v="2016-03-16T08:33:10"/>
        <d v="2014-05-19T11:26:29"/>
        <d v="2015-10-29T15:06:47"/>
        <d v="2015-09-16T05:37:27"/>
        <d v="2014-08-05T14:52:09"/>
        <d v="2015-03-25T18:01:10"/>
        <d v="2014-09-25T21:16:44"/>
        <d v="2015-05-18T20:58:47"/>
        <d v="2015-05-09T03:59:00"/>
        <d v="2015-01-24T03:00:00"/>
        <d v="2014-09-11T14:01:08"/>
        <d v="2015-02-23T18:22:59"/>
        <d v="2014-07-15T05:00:00"/>
        <d v="2016-03-04T23:57:26"/>
        <d v="2015-05-07T14:01:04"/>
        <d v="2014-05-25T13:32:38"/>
        <d v="2015-02-21T11:00:00"/>
        <d v="2014-09-15T06:08:00"/>
        <d v="2016-06-04T22:57:33"/>
        <d v="2015-01-30T16:53:34"/>
        <d v="2016-08-29T17:00:00"/>
        <d v="2014-06-15T15:16:04"/>
        <d v="2014-07-13T10:58:33"/>
        <d v="2014-10-13T04:59:00"/>
        <d v="2014-08-28T01:00:00"/>
        <d v="2015-01-18T18:33:38"/>
        <d v="2015-03-01T23:02:35"/>
        <d v="2015-12-16T20:18:00"/>
        <d v="2015-06-07T21:56:38"/>
        <d v="2015-04-13T03:06:20"/>
        <d v="2015-05-24T03:21:00"/>
        <d v="2016-11-24T17:11:00"/>
        <d v="2016-08-15T12:44:52"/>
        <d v="2015-06-02T15:34:53"/>
        <d v="2016-01-23T08:45:52"/>
        <d v="2014-10-05T19:16:13"/>
        <d v="2015-11-19T20:45:17"/>
        <d v="2015-10-08T19:00:21"/>
        <d v="2016-10-17T04:00:00"/>
        <d v="2017-03-16T13:00:03"/>
        <d v="2015-06-16T17:47:29"/>
        <d v="2014-09-11T18:10:23"/>
        <d v="2016-05-08T17:41:57"/>
        <d v="2015-03-27T23:16:12"/>
        <d v="2016-06-07T00:12:05"/>
        <d v="2016-05-04T23:00:50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4-11-27T03:00:00"/>
        <d v="2014-07-18T16:04:11"/>
        <d v="2016-01-01T04:00:00"/>
        <d v="2014-09-26T01:35:00"/>
        <d v="2014-08-31T15:47:58"/>
        <d v="2016-12-05T01:00:00"/>
        <d v="2015-05-03T22:51:00"/>
        <d v="2016-03-13T12:00:00"/>
        <d v="2015-03-23T02:14:00"/>
        <d v="2015-01-06T06:00:00"/>
        <d v="2014-10-20T05:59:00"/>
        <d v="2016-02-11T16:29:03"/>
        <d v="2015-09-23T13:25:56"/>
        <d v="2015-08-24T02:00:00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5-05-26T21:54:00"/>
        <d v="2017-01-19T15:57:51"/>
        <d v="2016-10-09T18:25:10"/>
        <d v="2016-02-20T20:07:47"/>
        <d v="2014-10-03T11:29:32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6-01-21T05:05:19"/>
        <d v="2015-04-25T05:11:23"/>
        <d v="2014-11-26T14:40:40"/>
        <d v="2015-02-21T19:58:39"/>
        <d v="2015-12-23T22:59:00"/>
        <d v="2015-06-21T20:04:09"/>
        <d v="2015-02-10T16:52:10"/>
        <d v="2014-11-05T05:00:00"/>
        <d v="2014-06-11T04:00:00"/>
        <d v="2014-08-20T20:24:03"/>
        <d v="2014-07-18T13:09:12"/>
        <d v="2015-07-20T22:00:00"/>
        <d v="2014-05-27T03:00:00"/>
        <d v="2016-08-27T22:53:29"/>
        <d v="2015-08-14T20:18:53"/>
        <d v="2012-10-06T23:51:15"/>
        <d v="2016-11-22T05:59:00"/>
        <d v="2015-06-11T16:13:06"/>
        <d v="2015-03-20T15:54:11"/>
        <d v="2014-11-18T04:35:00"/>
        <d v="2016-08-15T06:20:25"/>
        <d v="2014-05-30T16:00:00"/>
        <d v="2017-03-03T11:01:32"/>
        <d v="2015-09-16T17:56:11"/>
        <d v="2016-10-14T21:10:47"/>
        <d v="2016-11-01T03:59:00"/>
        <d v="2016-08-18T02:38:45"/>
        <d v="2015-09-11T01:04:19"/>
        <d v="2013-05-04T13:26:49"/>
        <d v="2013-08-16T11:59:00"/>
        <d v="2010-10-02T04:59:00"/>
        <d v="2013-12-29T07:59:00"/>
        <d v="2016-01-20T20:50:48"/>
        <d v="2015-06-26T23:00:00"/>
        <d v="2016-03-04T06:03:17"/>
        <d v="2015-10-06T16:30:47"/>
        <d v="2015-04-16T02:50:00"/>
        <d v="2016-02-02T17:26:38"/>
        <d v="2014-09-10T04:52:00"/>
        <d v="2014-12-31T21:22:00"/>
        <d v="2014-08-22T03:44:15"/>
        <d v="2016-04-27T13:16:00"/>
        <d v="2015-06-14T00:20:55"/>
        <d v="2017-02-08T09:59:05"/>
        <d v="2016-05-05T04:02:40"/>
        <d v="2015-05-28T15:59:00"/>
        <d v="2014-10-02T03:59:00"/>
        <d v="2015-03-02T01:04:00"/>
        <d v="2016-04-03T14:36:51"/>
        <d v="2014-09-29T15:16:24"/>
        <d v="2015-01-09T22:59:50"/>
        <d v="2016-05-20T08:59:00"/>
        <d v="2014-08-08T22:27:26"/>
        <d v="2015-09-28T06:35:34"/>
        <d v="2014-08-13T18:49:08"/>
        <d v="2015-09-30T18:00:00"/>
        <d v="2015-11-22T06:59:00"/>
        <d v="2014-07-30T01:19:32"/>
        <d v="2016-10-22T22:08:58"/>
        <d v="2015-06-14T19:19:00"/>
        <d v="2016-07-10T05:28:57"/>
        <d v="2015-10-16T16:35:52"/>
        <d v="2015-04-21T05:59:00"/>
        <d v="2016-10-30T01:46:00"/>
        <d v="2016-12-07T17:36:09"/>
        <d v="2015-09-09T22:31:19"/>
        <d v="2014-12-14T20:00:34"/>
        <d v="2016-03-10T13:42:39"/>
        <d v="2016-08-19T02:27:20"/>
        <d v="2017-03-02T22:57:58"/>
        <d v="2015-10-09T15:38:43"/>
        <d v="2014-12-27T01:40:44"/>
        <d v="2015-03-22T16:07:15"/>
        <d v="2015-09-20T04:21:31"/>
        <d v="2015-02-26T03:19:55"/>
        <d v="2014-09-01T05:00:00"/>
        <d v="2015-11-15T23:09:06"/>
        <d v="2015-09-29T21:12:39"/>
        <d v="2015-05-05T18:48:00"/>
        <d v="2015-01-08T13:41:00"/>
        <d v="2015-08-17T16:05:59"/>
        <d v="2016-12-21T04:36:30"/>
        <d v="2015-05-01T18:39:05"/>
        <d v="2015-10-15T22:00:00"/>
        <d v="2016-07-09T01:59:00"/>
        <d v="2016-08-14T22:45:43"/>
        <d v="2015-09-20T19:05:56"/>
        <d v="2016-02-08T00:17:00"/>
        <d v="2015-05-20T19:48:46"/>
        <d v="2016-08-01T00:36:20"/>
        <d v="2014-10-20T14:56:15"/>
        <d v="2016-10-07T14:00:00"/>
        <d v="2015-07-16T07:56:00"/>
        <d v="2016-02-12T04:33:11"/>
        <d v="2016-08-23T08:10:18"/>
        <d v="2015-06-12T03:45:06"/>
        <d v="2015-02-03T02:00:00"/>
        <d v="2014-10-19T05:00:00"/>
        <d v="2015-04-28T15:19:54"/>
        <d v="2015-05-11T19:32:31"/>
        <d v="2014-08-28T03:00:10"/>
        <d v="2017-02-19T00:45:19"/>
        <d v="2014-10-04T14:17:00"/>
        <d v="2015-09-16T22:00:00"/>
        <d v="2015-04-17T17:33:02"/>
        <d v="2014-09-21T15:10:50"/>
        <d v="2016-11-01T02:55:34"/>
        <d v="2016-06-05T10:43:47"/>
        <d v="2016-05-27T13:12:00"/>
        <d v="2015-04-01T12:22:05"/>
        <d v="2016-07-02T15:35:23"/>
        <d v="2016-05-05T21:36:36"/>
        <d v="2015-03-27T00:05:32"/>
        <d v="2015-02-02T18:43:21"/>
        <d v="2016-07-09T23:49:58"/>
        <d v="2014-09-26T16:18:55"/>
        <d v="2016-11-09T23:22:12"/>
        <d v="2016-01-07T04:57:52"/>
        <d v="2015-03-01T20:33:49"/>
        <d v="2017-03-25T04:33:00"/>
        <d v="2017-04-16T15:22:46"/>
        <d v="2017-04-21T07:24:20"/>
        <d v="2016-03-27T23:26:02"/>
        <d v="2017-03-27T23:58:54"/>
        <d v="2014-11-07T00:15:55"/>
        <d v="2017-03-16T18:49:01"/>
        <d v="2017-04-14T04:59:00"/>
        <d v="2017-04-07T16:15:03"/>
        <d v="2017-03-19T06:00:00"/>
        <d v="2017-04-08T12:54:05"/>
        <d v="2017-03-19T11:18:59"/>
        <d v="2014-10-01T04:00:00"/>
        <d v="2017-05-03T19:12:00"/>
        <d v="2017-04-18T19:13:39"/>
        <d v="2012-12-07T02:00:00"/>
        <d v="2017-03-27T16:16:59"/>
        <d v="2017-04-04T03:38:41"/>
        <d v="2017-04-09T08:35:56"/>
        <d v="2017-03-24T12:33:54"/>
        <d v="2017-03-31T22:59:00"/>
        <d v="2017-04-16T20:00:00"/>
        <d v="2017-04-03T15:30:07"/>
        <d v="2011-01-25T04:00:00"/>
        <d v="2012-04-01T20:00:58"/>
        <d v="2014-09-10T20:09:34"/>
        <d v="2011-05-01T04:59:00"/>
        <d v="2013-11-02T20:49:27"/>
        <d v="2012-06-01T22:52:24"/>
        <d v="2012-12-20T11:58:45"/>
        <d v="2014-07-19T05:00:00"/>
        <d v="2013-07-22T20:09:12"/>
        <d v="2012-01-18T23:00:00"/>
        <d v="2014-11-26T07:59:00"/>
        <d v="2014-06-15T18:05:25"/>
        <d v="2014-08-13T04:59:00"/>
        <d v="2014-07-07T02:00:00"/>
        <d v="2014-06-09T19:20:15"/>
        <d v="2014-10-15T12:52:02"/>
        <d v="2014-08-02T04:13:01"/>
        <d v="2014-06-13T22:00:00"/>
        <d v="2014-09-26T21:04:52"/>
        <d v="2013-12-13T04:59:00"/>
        <d v="2016-05-06T14:35:58"/>
        <d v="2011-02-17T21:17:07"/>
        <d v="2014-08-25T20:45:08"/>
        <d v="2014-07-02T04:00:00"/>
        <d v="2012-02-14T17:31:08"/>
        <d v="2013-08-18T15:00:00"/>
        <d v="2014-06-21T16:00:09"/>
        <d v="2013-05-06T16:51:11"/>
        <d v="2014-07-16T14:31:15"/>
        <d v="2014-06-20T09:54:09"/>
        <d v="2014-06-15T16:00:00"/>
        <d v="2012-01-31T17:00:00"/>
        <d v="2014-07-01T23:50:31"/>
        <d v="2014-09-16T21:00:00"/>
        <d v="2013-08-23T19:04:29"/>
        <d v="2014-07-16T23:27:21"/>
        <d v="2014-08-04T15:59:33"/>
        <d v="2015-06-10T09:58:22"/>
        <d v="2015-05-24T08:18:52"/>
        <d v="2016-12-09T04:37:55"/>
        <d v="2015-08-01T14:00:00"/>
        <d v="2016-04-30T05:34:00"/>
        <d v="2015-02-16T10:11:17"/>
        <d v="2015-07-27T01:29:58"/>
        <d v="2015-02-28T22:00:00"/>
        <d v="2015-02-04T11:50:18"/>
        <d v="2015-02-20T23:14:16"/>
        <d v="2014-09-06T21:00:00"/>
        <d v="2015-12-14T05:59:00"/>
        <d v="2016-08-16T18:07:49"/>
        <d v="2015-02-12T14:15:42"/>
        <d v="2014-08-31T18:24:37"/>
        <d v="2015-09-25T23:43:42"/>
        <d v="2015-07-17T16:14:00"/>
        <d v="2015-05-01T08:59:32"/>
        <d v="2015-09-19T06:37:31"/>
        <d v="2015-04-23T05:40:07"/>
        <d v="2014-07-28T14:31:17"/>
        <d v="2015-09-10T03:59:00"/>
        <d v="2014-08-15T02:00:00"/>
        <d v="2016-01-05T23:55:00"/>
        <d v="2014-06-20T23:00:00"/>
        <d v="2015-07-26T18:19:19"/>
        <d v="2016-11-04T13:06:24"/>
        <d v="2014-08-08T19:05:51"/>
        <d v="2012-06-01T03:59:00"/>
        <d v="2015-07-11T14:30:00"/>
        <d v="2014-12-31T00:00:00"/>
        <d v="2015-03-22T22:35:47"/>
        <d v="2017-03-12T21:00:00"/>
        <d v="2015-07-05T16:43:23"/>
        <d v="2015-10-24T21:29:00"/>
        <d v="2017-01-10T05:00:00"/>
        <d v="2014-11-20T07:59:58"/>
        <d v="2015-12-17T04:59:00"/>
        <d v="2015-08-20T20:02:56"/>
        <d v="2016-06-03T21:00:00"/>
        <d v="2015-10-30T14:00:12"/>
        <d v="2017-01-17T21:10:36"/>
        <d v="2016-04-16T22:39:07"/>
        <d v="2016-05-04T03:59:00"/>
        <d v="2016-12-28T22:00:33"/>
        <d v="2016-07-01T08:20:51"/>
        <d v="2017-03-02T19:19:15"/>
        <d v="2017-02-01T23:31:00"/>
        <d v="2015-09-29T03:59:00"/>
        <d v="2014-09-19T18:08:12"/>
        <d v="2014-10-14T06:59:00"/>
        <d v="2015-10-09T00:00:00"/>
        <d v="2015-10-25T23:59:00"/>
        <d v="2017-02-16T23:00:00"/>
        <d v="2015-07-01T12:14:58"/>
        <d v="2015-06-12T02:00:00"/>
        <d v="2016-12-01T17:39:42"/>
        <d v="2015-09-12T03:59:00"/>
        <d v="2015-04-04T20:19:17"/>
        <d v="2015-06-20T17:55:14"/>
        <d v="2015-07-12T10:25:12"/>
        <d v="2014-11-05T18:48:44"/>
        <d v="2016-09-08T03:45:00"/>
        <d v="2015-03-26T01:03:29"/>
        <d v="2015-06-11T03:59:00"/>
        <d v="2016-09-07T11:20:40"/>
        <d v="2017-02-22T13:25:52"/>
        <d v="2015-06-21T17:32:46"/>
        <d v="2014-10-07T18:26:15"/>
        <d v="2016-10-01T03:59:00"/>
        <d v="2015-01-08T21:17:41"/>
        <d v="2015-11-30T17:08:38"/>
        <d v="2015-07-16T17:24:36"/>
        <d v="2014-12-22T04:00:00"/>
        <d v="2015-10-30T21:00:00"/>
        <d v="2015-01-28T22:00:00"/>
        <d v="2015-07-17T18:11:00"/>
        <d v="2015-11-06T13:00:09"/>
        <d v="2015-06-16T11:00:00"/>
        <d v="2015-06-12T21:00:00"/>
        <d v="2016-09-14T19:00:00"/>
        <d v="2015-12-03T17:00:00"/>
        <d v="2016-08-24T21:42:08"/>
        <d v="2015-07-12T12:47:45"/>
        <d v="2014-11-02T11:29:35"/>
        <d v="2016-04-29T04:39:48"/>
        <d v="2016-03-15T21:00:00"/>
        <d v="2016-08-15T20:09:42"/>
        <d v="2016-12-22T14:59:12"/>
        <d v="2016-06-20T23:00:00"/>
        <d v="2015-09-13T00:00:00"/>
        <d v="2016-12-07T08:26:16"/>
        <d v="2016-04-01T01:27:39"/>
        <d v="2015-07-27T22:59:00"/>
        <d v="2014-11-18T17:23:26"/>
        <d v="2015-09-02T00:28:25"/>
        <d v="2017-02-28T05:00:00"/>
        <d v="2016-04-01T03:59:00"/>
        <d v="2017-03-04T10:12:32"/>
        <d v="2015-07-31T20:32:28"/>
        <d v="2016-01-29T05:59:00"/>
        <d v="2015-10-14T22:01:03"/>
        <d v="2015-04-29T17:51:02"/>
        <d v="2016-08-01T06:59:00"/>
        <d v="2015-05-30T20:21:43"/>
        <d v="2015-11-28T18:00:28"/>
        <d v="2015-06-01T05:00:00"/>
        <d v="2017-03-11T12:21:31"/>
        <d v="2015-02-09T04:30:00"/>
        <d v="2015-03-28T14:38:04"/>
        <d v="2015-11-22T22:00:00"/>
        <d v="2016-02-10T21:00:00"/>
        <d v="2016-09-26T10:37:09"/>
        <d v="2015-06-16T12:59:14"/>
        <d v="2017-02-20T08:50:02"/>
        <d v="2015-09-17T03:59:00"/>
        <d v="2015-12-04T19:29:08"/>
        <d v="2016-06-10T03:00:00"/>
        <d v="2016-05-15T01:22:19"/>
        <d v="2016-04-13T21:02:45"/>
        <d v="2016-10-16T15:36:18"/>
        <d v="2014-08-08T13:54:00"/>
        <d v="2015-10-06T22:17:05"/>
        <d v="2016-05-06T07:17:21"/>
        <d v="2016-06-22T03:55:00"/>
        <d v="2015-10-17T07:00:10"/>
        <d v="2016-11-11T22:00:00"/>
        <d v="2016-06-22T01:05:57"/>
        <d v="2016-01-27T01:00:00"/>
        <d v="2016-04-11T02:30:00"/>
        <d v="2016-06-05T13:59:50"/>
        <d v="2016-06-08T00:57:04"/>
        <d v="2016-09-25T08:46:48"/>
        <d v="2015-05-08T20:05:00"/>
        <d v="2015-01-31T14:03:06"/>
        <d v="2014-10-16T03:59:00"/>
        <d v="2015-04-05T17:51:17"/>
        <d v="2015-03-08T16:08:25"/>
        <d v="2014-07-05T01:00:00"/>
        <d v="2016-05-08T08:59:26"/>
        <d v="2015-10-06T16:44:46"/>
        <d v="2015-04-01T20:17:48"/>
        <d v="2014-07-27T23:00:00"/>
        <d v="2017-02-24T13:48:00"/>
        <d v="2016-07-28T15:58:38"/>
        <d v="2014-07-19T20:38:50"/>
        <d v="2015-04-01T04:59:00"/>
        <d v="2014-08-03T23:00:00"/>
        <d v="2014-08-30T04:48:13"/>
        <d v="2015-07-30T12:30:22"/>
        <d v="2015-06-15T16:14:40"/>
        <d v="2016-06-12T17:00:00"/>
        <d v="2016-12-06T23:22:34"/>
        <d v="2014-10-10T21:00:00"/>
        <d v="2016-04-13T13:18:00"/>
        <d v="2016-04-05T08:34:06"/>
        <d v="2015-02-26T00:35:10"/>
        <d v="2015-04-18T00:37:00"/>
        <d v="2016-05-08T21:00:00"/>
        <d v="2016-04-30T03:59:00"/>
        <d v="2014-07-23T11:00:00"/>
        <d v="2016-07-01T23:00:00"/>
        <d v="2015-11-29T23:00:00"/>
        <d v="2016-06-13T17:00:00"/>
        <d v="2014-11-19T08:27:59"/>
        <d v="2016-12-14T15:59:00"/>
        <d v="2014-08-19T16:00:00"/>
        <d v="2014-09-01T15:59:00"/>
        <d v="2017-02-25T01:22:14"/>
        <d v="2015-10-29T04:01:00"/>
        <d v="2014-08-01T10:01:50"/>
        <d v="2016-05-10T11:17:00"/>
        <d v="2016-07-15T19:34:32"/>
        <d v="2016-05-02T23:00:00"/>
        <d v="2015-03-07T04:55:00"/>
        <d v="2015-12-13T02:26:32"/>
        <d v="2015-08-01T22:24:54"/>
        <d v="2015-05-13T01:37:17"/>
        <d v="2017-01-15T00:59:40"/>
        <d v="2016-12-17T08:00:00"/>
        <d v="2015-01-01T05:00:00"/>
        <d v="2015-12-02T20:59:25"/>
        <d v="2015-04-25T15:49:54"/>
        <d v="2015-03-20T16:56:00"/>
        <d v="2015-11-21T03:00:00"/>
        <d v="2015-03-11T03:26:23"/>
        <d v="2015-10-28T17:33:36"/>
        <d v="2016-08-01T22:59:00"/>
        <d v="2014-05-18T14:39:33"/>
        <d v="2014-11-29T23:52:58"/>
        <d v="2015-07-18T16:00:00"/>
        <d v="2015-08-26T23:00:00"/>
        <d v="2014-12-10T20:49:12"/>
        <d v="2016-06-23T18:47:00"/>
        <d v="2014-08-31T13:08:00"/>
        <d v="2016-06-03T13:31:22"/>
        <d v="2014-12-14T18:18:08"/>
        <d v="2014-12-03T15:28:26"/>
        <d v="2015-06-18T11:04:01"/>
        <d v="2014-07-10T18:35:45"/>
        <d v="2014-08-08T22:28:00"/>
        <d v="2016-05-06T20:17:35"/>
        <d v="2014-11-06T00:46:00"/>
        <d v="2015-11-12T02:31:00"/>
        <d v="2014-08-28T22:53:34"/>
        <d v="2014-11-21T17:00:00"/>
        <d v="2015-08-07T17:22:26"/>
        <d v="2015-06-25T11:05:24"/>
        <d v="2015-02-21T22:05:25"/>
        <d v="2014-07-27T14:17:25"/>
        <d v="2015-05-30T18:10:00"/>
        <d v="2015-06-17T12:05:02"/>
        <d v="2016-03-01T23:59:00"/>
        <d v="2016-02-18T22:00:00"/>
        <d v="2014-10-04T14:48:56"/>
        <d v="2015-10-08T00:32:52"/>
        <d v="2014-07-16T11:49:36"/>
        <d v="2015-03-04T18:59:23"/>
        <d v="2014-07-10T09:07:49"/>
        <d v="2014-06-17T03:00:00"/>
        <d v="2015-02-05T06:59:00"/>
        <d v="2015-04-23T18:30:00"/>
        <d v="2014-05-23T20:01:47"/>
        <d v="2014-09-21T02:00:00"/>
        <d v="2016-06-06T07:00:00"/>
        <d v="2014-09-27T23:01:02"/>
        <d v="2016-12-01T07:59:00"/>
        <d v="2016-04-06T21:30:00"/>
        <d v="2014-07-06T10:08:09"/>
        <d v="2015-02-28T17:00:00"/>
        <d v="2014-07-30T22:41:41"/>
        <d v="2014-08-18T17:32:33"/>
        <d v="2016-02-05T22:00:00"/>
        <d v="2014-10-26T00:43:00"/>
        <d v="2014-07-02T15:29:12"/>
        <d v="2016-08-07T03:00:00"/>
        <d v="2016-02-14T00:00:00"/>
        <d v="2014-07-18T23:48:24"/>
        <d v="2016-07-31T20:58:00"/>
        <d v="2015-02-28T04:59:00"/>
        <d v="2015-04-24T21:52:21"/>
        <d v="2016-04-17T23:30:00"/>
        <d v="2016-11-02T00:31:01"/>
        <d v="2014-08-21T16:28:00"/>
        <d v="2015-08-19T17:03:40"/>
        <d v="2015-05-02T21:00:00"/>
        <d v="2016-01-19T04:59:00"/>
        <d v="2014-07-11T16:15:00"/>
        <d v="2015-11-13T20:17:00"/>
        <d v="2014-12-17T02:51:29"/>
        <d v="2015-10-23T12:43:56"/>
        <d v="2014-09-09T12:35:46"/>
        <d v="2015-02-05T12:20:00"/>
        <d v="2016-03-18T20:20:12"/>
        <d v="2016-07-09T04:00:00"/>
        <d v="2015-04-02T15:54:31"/>
        <d v="2016-06-08T13:59:00"/>
        <d v="2015-05-30T20:11:12"/>
        <d v="2016-10-13T18:00:27"/>
        <d v="2014-08-01T06:59:00"/>
        <d v="2015-02-12T05:59:00"/>
        <d v="2014-07-23T03:59:00"/>
        <d v="2015-02-03T04:27:00"/>
        <d v="2014-07-31T16:45:59"/>
        <d v="2015-04-21T17:22:07"/>
        <d v="2016-05-20T11:31:00"/>
        <d v="2014-08-15T12:39:12"/>
        <d v="2016-10-29T03:00:00"/>
        <d v="2016-08-13T23:29:16"/>
        <d v="2015-07-10T18:00:00"/>
        <d v="2016-10-11T03:59:00"/>
        <d v="2016-08-23T03:07:17"/>
        <d v="2016-04-19T23:27:30"/>
        <d v="2015-08-09T16:00:00"/>
        <d v="2016-09-21T03:00:00"/>
        <d v="2015-03-20T15:07:12"/>
        <d v="2016-04-28T15:24:05"/>
        <d v="2016-07-15T21:38:00"/>
        <d v="2015-01-02T05:56:28"/>
        <d v="2015-03-20T20:27:00"/>
        <d v="2014-07-03T16:03:01"/>
        <d v="2014-07-06T18:31:06"/>
        <d v="2016-06-15T18:14:59"/>
        <d v="2014-11-06T05:59:00"/>
        <d v="2016-07-20T12:02:11"/>
        <d v="2015-03-16T21:00:00"/>
        <d v="2015-05-17T03:00:00"/>
        <d v="2014-06-21T20:31:20"/>
        <d v="2015-07-10T21:00:00"/>
        <d v="2014-08-31T20:00:00"/>
        <d v="2014-11-03T00:00:00"/>
        <d v="2014-10-27T03:00:00"/>
        <d v="2016-02-02T16:38:00"/>
        <d v="2015-06-03T06:59:00"/>
        <d v="2015-04-17T16:00:00"/>
        <d v="2015-06-24T22:34:12"/>
        <d v="2014-05-24T21:00:00"/>
        <d v="2016-04-13T19:15:24"/>
        <d v="2015-05-18T05:59:44"/>
        <d v="2014-11-01T17:18:00"/>
        <d v="2015-10-26T00:13:17"/>
        <d v="2016-09-11T20:19:26"/>
        <d v="2015-07-01T06:59:00"/>
        <d v="2016-05-28T21:44:00"/>
        <d v="2016-06-02T22:00:00"/>
        <d v="2014-08-17T05:11:00"/>
        <d v="2015-09-11T18:19:55"/>
        <d v="2016-03-07T04:59:00"/>
        <d v="2016-11-26T06:00:00"/>
        <d v="2016-05-14T03:59:00"/>
        <d v="2016-05-31T22:08:57"/>
        <d v="2014-09-13T04:00:00"/>
        <d v="2015-07-11T03:59:00"/>
        <d v="2014-09-07T14:23:42"/>
        <d v="2015-10-01T15:00:23"/>
        <d v="2016-03-16T03:59:00"/>
        <d v="2014-07-04T11:00:00"/>
        <d v="2016-09-25T23:00:00"/>
        <d v="2016-04-28T05:59:00"/>
        <d v="2014-08-23T17:37:20"/>
        <d v="2014-11-21T04:55:00"/>
        <d v="2015-05-31T18:32:51"/>
        <d v="2014-06-04T04:59:00"/>
        <d v="2016-04-10T20:00:00"/>
        <d v="2016-07-24T11:28:48"/>
        <d v="2014-05-13T04:00:00"/>
        <d v="2014-09-08T03:00:00"/>
        <d v="2015-03-07T19:57:37"/>
        <d v="2016-05-02T21:26:38"/>
        <d v="2016-03-05T01:00:00"/>
        <d v="2015-03-04T14:22:30"/>
        <d v="2015-09-06T13:47:00"/>
        <d v="2016-08-17T10:05:40"/>
        <d v="2017-01-18T12:01:58"/>
        <d v="2014-11-07T18:30:00"/>
        <d v="2014-10-02T14:21:00"/>
        <d v="2015-06-25T18:07:39"/>
        <d v="2014-05-22T22:07:00"/>
        <d v="2015-09-15T10:06:00"/>
        <d v="2015-08-31T17:31:15"/>
        <d v="2015-04-01T03:59:00"/>
        <d v="2015-11-19T18:58:11"/>
        <d v="2015-04-23T11:53:12"/>
        <d v="2016-06-30T15:42:14"/>
        <d v="2015-09-04T09:27:53"/>
        <d v="2014-09-18T03:59:00"/>
        <d v="2014-07-02T14:54:06"/>
        <d v="2014-11-17T07:59:00"/>
        <d v="2016-09-08T18:08:42"/>
        <d v="2015-02-02T04:59:00"/>
        <d v="2015-07-13T01:00:00"/>
        <d v="2015-11-11T19:16:07"/>
        <d v="2014-09-29T08:40:20"/>
        <d v="2016-06-26T00:04:51"/>
        <d v="2015-04-11T19:22:39"/>
        <d v="2015-12-20T11:59:00"/>
        <d v="2016-05-10T21:00:00"/>
        <d v="2014-06-28T14:05:24"/>
        <d v="2014-05-05T06:38:31"/>
        <d v="2015-08-12T00:00:00"/>
        <d v="2015-02-11T17:00:00"/>
        <d v="2016-11-17T11:36:34"/>
        <d v="2014-08-17T15:35:24"/>
        <d v="2015-05-27T02:45:00"/>
        <d v="2015-07-31T08:58:00"/>
        <d v="2015-06-26T21:00:00"/>
        <d v="2015-08-05T18:36:00"/>
        <d v="2015-01-23T12:11:23"/>
        <d v="2015-10-05T16:00:00"/>
        <d v="2015-06-10T19:27:24"/>
        <d v="2014-09-17T17:46:34"/>
        <d v="2014-12-31T17:50:08"/>
        <d v="2016-08-01T19:00:00"/>
        <d v="2016-03-13T22:00:00"/>
        <d v="2016-08-11T03:59:00"/>
        <d v="2016-09-23T16:44:30"/>
        <d v="2014-11-13T23:37:28"/>
        <d v="2015-01-08T16:31:36"/>
        <d v="2014-10-20T08:00:34"/>
        <d v="2015-05-26T15:32:27"/>
        <d v="2014-12-21T17:11:30"/>
        <d v="2014-11-08T10:00:46"/>
        <d v="2016-04-18T09:13:25"/>
        <d v="2015-07-13T07:35:44"/>
        <d v="2015-01-05T20:26:00"/>
        <d v="2015-03-13T06:59:00"/>
        <d v="2016-03-03T05:59:00"/>
        <d v="2014-12-31T07:00:00"/>
        <d v="2015-02-11T04:59:00"/>
        <d v="2016-09-04T01:36:22"/>
        <d v="2014-10-30T20:36:53"/>
        <d v="2016-04-30T17:36:17"/>
        <d v="2014-07-30T11:18:30"/>
        <d v="2014-08-26T17:09:42"/>
        <d v="2016-04-05T02:18:02"/>
        <d v="2014-09-03T04:59:00"/>
        <d v="2015-03-01T04:59:00"/>
        <d v="2015-01-24T04:59:00"/>
        <d v="2015-04-26T06:28:00"/>
        <d v="2015-06-21T13:41:22"/>
        <d v="2016-03-31T17:17:36"/>
        <d v="2016-06-27T19:00:00"/>
        <d v="2015-04-29T23:00:00"/>
        <d v="2016-12-05T14:10:54"/>
        <d v="2016-05-17T21:27:59"/>
        <d v="2015-01-16T23:58:02"/>
        <d v="2015-08-30T00:00:00"/>
        <d v="2016-10-13T20:22:44"/>
        <d v="2014-06-09T17:26:51"/>
        <d v="2016-04-29T06:59:00"/>
        <d v="2016-08-14T14:30:57"/>
        <d v="2015-04-08T08:53:21"/>
        <d v="2015-06-19T01:00:16"/>
        <d v="2016-03-30T22:48:05"/>
        <d v="2015-11-05T21:44:40"/>
        <d v="2014-06-28T14:09:34"/>
        <d v="2015-08-17T10:22:16"/>
        <d v="2016-06-17T14:00:00"/>
        <d v="2015-12-15T00:00:00"/>
        <d v="2016-02-13T19:02:06"/>
        <d v="2016-05-05T17:00:00"/>
        <d v="2015-12-13T20:59:56"/>
        <d v="2014-09-23T03:59:00"/>
        <d v="2015-03-05T04:00:00"/>
        <d v="2014-08-16T16:00:57"/>
        <d v="2016-09-30T21:00:00"/>
        <d v="2016-08-23T18:34:50"/>
        <d v="2015-07-02T15:39:37"/>
        <d v="2014-11-29T21:19:50"/>
        <d v="2015-12-10T14:14:56"/>
        <d v="2015-03-19T21:47:44"/>
        <d v="2014-07-26T07:00:00"/>
        <d v="2015-06-03T15:04:10"/>
        <d v="2016-05-21T03:59:00"/>
        <d v="2016-11-19T22:00:00"/>
        <d v="2014-09-28T03:23:00"/>
        <d v="2017-02-28T00:00:00"/>
        <d v="2015-09-14T16:40:29"/>
        <d v="2017-01-14T03:59:00"/>
        <d v="2014-10-05T07:00:45"/>
        <d v="2015-03-02T04:59:00"/>
        <d v="2016-10-07T15:11:00"/>
        <d v="2015-11-17T04:27:19"/>
        <d v="2014-07-03T03:59:00"/>
        <d v="2015-06-16T23:30:00"/>
        <d v="2015-03-31T04:16:54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6-09-03T20:57:09"/>
        <d v="2014-11-05T12:52:00"/>
        <d v="2015-01-11T20:53:30"/>
        <d v="2016-04-20T21:11:16"/>
        <d v="2014-07-21T03:59:00"/>
        <d v="2016-10-20T02:48:16"/>
        <d v="2016-06-06T02:00:00"/>
        <d v="2015-04-19T15:08:52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4-10-15T14:26:56"/>
        <d v="2015-08-05T08:43:27"/>
        <d v="2016-06-01T21:42:00"/>
        <d v="2015-05-31T12:44:58"/>
        <d v="2014-07-01T04:59:00"/>
        <d v="2015-02-13T14:48:36"/>
        <d v="2016-05-10T11:10:48"/>
        <d v="2016-04-03T17:00:00"/>
        <d v="2014-07-02T03:59:00"/>
        <d v="2014-11-27T15:21:23"/>
        <d v="2015-06-04T12:59:53"/>
        <d v="2014-07-24T07:00:00"/>
        <d v="2016-08-13T06:59:00"/>
        <d v="2015-05-10T18:45:30"/>
        <d v="2016-11-22T00:17:18"/>
        <d v="2015-07-23T18:33:00"/>
        <d v="2015-06-11T16:12:17"/>
        <d v="2016-01-15T15:38:10"/>
        <d v="2014-09-19T00:00:00"/>
        <d v="2016-06-16T05:58:09"/>
        <d v="2014-09-12T19:34:44"/>
        <d v="2014-06-16T17:06:34"/>
        <d v="2015-09-02T04:19:46"/>
        <d v="2015-11-30T17:00:00"/>
        <d v="2015-10-28T19:54:00"/>
        <d v="2014-11-23T22:29:09"/>
        <d v="2016-09-30T17:58:47"/>
        <d v="2016-02-02T11:29:44"/>
        <d v="2014-08-10T15:59:00"/>
        <d v="2014-09-30T16:00:00"/>
        <d v="2015-08-29T03:59:00"/>
        <d v="2015-11-30T22:30:00"/>
        <d v="2016-08-25T03:59:00"/>
        <d v="2014-12-23T21:08:45"/>
        <d v="2016-12-21T11:50:30"/>
        <d v="2015-05-31T23:00:00"/>
        <d v="2016-05-15T23:00:00"/>
        <d v="2016-05-09T22:49:51"/>
        <d v="2016-05-03T18:49:02"/>
        <d v="2014-09-27T21:17:20"/>
        <d v="2015-04-05T03:40:47"/>
        <d v="2015-05-22T17:03:29"/>
        <d v="2014-09-01T20:09:38"/>
        <d v="2016-07-22T18:55:32"/>
        <d v="2015-12-23T16:18:00"/>
        <d v="2016-06-04T17:19:57"/>
        <d v="2014-08-10T17:20:48"/>
        <d v="2014-09-11T08:37:22"/>
        <d v="2014-08-04T16:00:00"/>
        <d v="2014-07-01T06:00:00"/>
        <d v="2015-05-13T20:45:12"/>
        <d v="2015-10-01T15:02:54"/>
        <d v="2016-12-26T00:15:09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6-07-08T23:25:54"/>
        <d v="2015-10-26T18:58:10"/>
        <d v="2016-12-08T16:15:52"/>
        <d v="2014-07-14T15:37:44"/>
        <d v="2016-10-02T09:00:00"/>
        <d v="2017-01-14T00:42:36"/>
        <d v="2015-01-11T04:59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5-06-30T03:59:00"/>
        <d v="2015-02-01T02:54:00"/>
        <d v="2016-07-29T23:29:00"/>
        <d v="2016-04-11T11:13:07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4-07-21T12:52:06"/>
        <d v="2015-04-03T21:44:10"/>
        <d v="2015-03-14T03:11:00"/>
        <d v="2015-10-18T19:36:29"/>
        <d v="2015-07-15T10:43:42"/>
        <d v="2016-03-04T23:19:28"/>
        <d v="2016-03-16T03:02:44"/>
        <d v="2015-04-09T23:31:11"/>
        <d v="2014-05-20T06:59:00"/>
        <d v="2015-05-09T21:14:18"/>
        <d v="2015-07-19T05:23:11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4-06-03T06:59:00"/>
        <d v="2016-07-17T17:49:46"/>
        <d v="2014-06-27T16:21:24"/>
        <d v="2016-03-05T05:54:29"/>
        <d v="2016-10-01T04:00:00"/>
        <d v="2016-10-08T09:20:39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5-05-31T06:59:00"/>
        <d v="2014-06-29T06:13:01"/>
        <d v="2016-09-12T16:59:00"/>
        <d v="2014-07-30T23:00:00"/>
        <d v="2014-07-24T02:59:00"/>
        <d v="2014-10-26T18:29:26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12-15T20:25:16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4-10-22T15:36:50"/>
        <d v="2015-01-10T03:23:00"/>
        <d v="2015-10-08T16:42:15"/>
        <d v="2014-11-25T01:00:00"/>
        <d v="2016-04-25T00:20:00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4-11-30T19:04:22"/>
        <d v="2014-06-11T19:33:18"/>
        <d v="2014-09-08T21:11:25"/>
        <d v="2016-09-02T20:24:33"/>
        <d v="2016-05-04T23:00:0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2-02T14:58:48"/>
        <d v="2015-06-15T19:10:18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7-02T23:50:06"/>
        <d v="2015-06-27T21:44:14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7-11T15:09:20"/>
        <d v="2014-06-23T18:00:00"/>
        <d v="2016-08-29T03:55:00"/>
        <d v="2015-11-05T14:16:15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4-08-30T05:30:00"/>
        <d v="2015-02-14T19:39:40"/>
        <d v="2015-03-08T12:57:05"/>
        <d v="2014-07-03T17:02:44"/>
        <d v="2016-06-14T21:43:00"/>
        <d v="2016-06-04T17:42:46"/>
        <d v="2016-10-20T04:55:00"/>
        <d v="2014-08-12T01:53:58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4-09-09T16:49:20"/>
        <d v="2015-11-28T21:22:21"/>
        <d v="2017-03-06T06:58:27"/>
        <d v="2016-03-02T16:08:13"/>
        <d v="2014-06-17T04:36:18"/>
        <d v="2015-01-16T12:09:11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5-11-28T14:54:54"/>
        <d v="2015-04-03T13:49:48"/>
        <d v="2014-08-01T07:00:00"/>
        <d v="2015-08-02T19:31:29"/>
        <d v="2015-03-28T22:07:06"/>
        <d v="2014-09-27T01:02:41"/>
        <d v="2015-02-28T12:00:00"/>
        <d v="2014-07-05T03:59:00"/>
        <d v="2016-03-15T16:00:00"/>
        <d v="2016-02-20T02:45:35"/>
        <d v="2014-12-01T19:09:00"/>
        <d v="2015-06-16T21:41:54"/>
        <d v="2014-09-28T18:55:56"/>
        <d v="2016-04-15T14:21:19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6-04-29T21:00:00"/>
        <d v="2015-01-24T12:00:00"/>
        <d v="2015-07-07T19:26:20"/>
        <d v="2016-01-21T21:18:29"/>
        <d v="2016-08-03T04:09:00"/>
        <d v="2015-03-23T04:59:00"/>
        <d v="2015-08-31T16:04:57"/>
        <d v="2014-07-29T03:14:56"/>
        <d v="2015-03-02T23:00:00"/>
        <d v="2014-07-04T03:24:46"/>
        <d v="2015-11-12T06:59:00"/>
        <d v="2016-05-24T14:25:00"/>
        <d v="2014-10-21T19:51:00"/>
        <d v="2016-07-13T20:48:18"/>
        <d v="2015-01-24T01:00:00"/>
        <d v="2015-08-28T22:30:00"/>
        <d v="2015-05-07T10:09:54"/>
        <d v="2015-03-24T03:34:59"/>
        <d v="2015-04-10T05:00:00"/>
        <d v="2017-01-25T21:41:22"/>
        <d v="2015-05-02T13:04:09"/>
        <d v="2016-04-15T20:48:27"/>
        <d v="2016-04-21T02:23:43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4-05-16T22:11:30"/>
        <d v="2016-05-31T16:33:14"/>
        <d v="2016-02-18T21:30:00"/>
        <d v="2015-07-05T15:38:37"/>
        <d v="2014-11-20T22:58:45"/>
        <d v="2016-07-21T15:02:31"/>
        <d v="2014-10-25T02:59:50"/>
        <d v="2016-05-31T11:00:00"/>
        <d v="2015-03-12T19:13:02"/>
        <d v="2016-08-01T13:41:00"/>
        <d v="2015-01-28T13:04:38"/>
        <d v="2017-01-27T18:54:02"/>
        <d v="2015-06-22T17:31:06"/>
        <d v="2016-04-21T22:36:48"/>
        <d v="2015-02-14T11:27:00"/>
        <d v="2015-05-28T16:38:09"/>
        <d v="2014-07-30T20:53:59"/>
        <d v="2015-11-14T23:00:00"/>
        <d v="2014-08-10T16:45:02"/>
        <d v="2016-05-27T17:46:51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Broad" refreshedDate="44241.819026041667" createdVersion="6" refreshedVersion="6" minRefreshableVersion="3" recordCount="4115" xr:uid="{4169B130-C731-8640-AE66-AC274905474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x v="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x v="12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x v="13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x v="21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x v="23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x v="35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x v="48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x v="52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x v="55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x v="57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x v="65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x v="7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x v="79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x v="10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x v="105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x v="114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x v="11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x v="127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x v="13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x v="146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x v="15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x v="164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x v="176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x v="177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x v="178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x v="18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x v="184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x v="189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x v="199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x v="201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x v="205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x v="216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x v="218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x v="22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x v="225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x v="227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x v="236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x v="26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x v="261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x v="282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x v="286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x v="297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x v="304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x v="306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x v="354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x v="355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x v="371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x v="404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x v="427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x v="441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x v="459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x v="464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x v="475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x v="489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x v="496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x v="515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x v="527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x v="54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x v="555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x v="568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x v="569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x v="577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x v="578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x v="584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x v="588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x v="593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x v="595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x v="597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x v="604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x v="611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x v="618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x v="633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x v="634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x v="635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x v="637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x v="638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x v="644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x v="647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x v="658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x v="683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x v="689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x v="691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2"/>
    <x v="692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x v="695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x v="697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8"/>
    <x v="69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9"/>
    <x v="6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0"/>
    <x v="7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x v="704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x v="708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x v="70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x v="716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x v="728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29"/>
    <x v="72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x v="733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x v="74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x v="74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x v="757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x v="7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2"/>
    <x v="792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x v="805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x v="80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x v="808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x v="810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x v="812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x v="814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5"/>
    <x v="815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x v="818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x v="824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x v="830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x v="832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x v="83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x v="846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x v="856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x v="858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x v="872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x v="875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x v="905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x v="90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0"/>
    <x v="91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x v="918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x v="926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x v="931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x v="94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x v="945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x v="95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x v="951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x v="956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x v="96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2"/>
    <x v="96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x v="966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x v="968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x v="987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8"/>
    <x v="9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x v="99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1"/>
    <x v="991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x v="996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x v="1005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6"/>
    <x v="1006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x v="1013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4"/>
    <x v="1014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5"/>
    <x v="10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6"/>
    <x v="1016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7"/>
    <x v="1017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x v="1029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x v="1031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x v="1048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x v="1049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x v="1058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x v="106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x v="1061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x v="107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1"/>
    <x v="1071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x v="107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x v="108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x v="108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x v="1088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x v="109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1"/>
    <x v="1091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x v="109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x v="1100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x v="1127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x v="1129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0"/>
    <x v="113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x v="113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3"/>
    <x v="113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x v="113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7"/>
    <x v="1137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x v="114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x v="1148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x v="1149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x v="1151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x v="11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x v="1171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x v="1180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x v="1181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2"/>
    <x v="1182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3"/>
    <x v="1183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4"/>
    <x v="1184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x v="1206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x v="1209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x v="12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6"/>
    <x v="12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x v="1218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x v="1221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x v="122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x v="123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3"/>
    <x v="123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x v="1235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x v="1237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8"/>
    <x v="1238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x v="126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x v="1275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x v="12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3"/>
    <x v="1283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4"/>
    <x v="128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x v="1289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x v="130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x v="1306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x v="1307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0"/>
    <x v="131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3"/>
    <x v="131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x v="132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29"/>
    <x v="13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30"/>
    <x v="1330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x v="1338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x v="1365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x v="1371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x v="1375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x v="1377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x v="1378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x v="1379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x v="138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1"/>
    <x v="138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x v="1385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x v="1388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89"/>
    <x v="1389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x v="139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x v="1393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4"/>
    <x v="13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x v="1401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2"/>
    <x v="1402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x v="140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4"/>
    <x v="1404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x v="1405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09"/>
    <x v="1409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x v="141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x v="1425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6"/>
    <x v="1426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x v="143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3"/>
    <x v="143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x v="14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3"/>
    <x v="144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4"/>
    <x v="1444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x v="1446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4"/>
    <x v="1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5"/>
    <x v="1455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x v="1463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x v="1466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x v="1472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x v="147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4"/>
    <x v="1474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x v="1483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5"/>
    <x v="148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x v="1500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x v="1503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7"/>
    <x v="15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x v="1510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1"/>
    <x v="1511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x v="15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x v="1519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x v="153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1"/>
    <x v="1531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5"/>
    <x v="1535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6"/>
    <x v="1536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x v="1539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0"/>
    <x v="15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x v="154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4"/>
    <x v="154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x v="1546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7"/>
    <x v="1547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x v="1554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6"/>
    <x v="155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57"/>
    <x v="1556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58"/>
    <x v="1557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59"/>
    <x v="15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0"/>
    <x v="1559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61"/>
    <x v="156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2"/>
    <x v="1561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63"/>
    <x v="156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x v="1567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x v="158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x v="1584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x v="1586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x v="1588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x v="1590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x v="1594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x v="1601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x v="1602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4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x v="1609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x v="161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x v="1616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x v="1618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x v="1622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x v="162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x v="1626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x v="16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0"/>
    <x v="162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1"/>
    <x v="1630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2"/>
    <x v="163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3"/>
    <x v="1632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x v="1636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x v="1639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1"/>
    <x v="164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2"/>
    <x v="1641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x v="1652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4"/>
    <x v="1653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x v="165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x v="1658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0"/>
    <x v="1659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x v="1665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x v="1668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0"/>
    <x v="1669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x v="1670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x v="167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x v="1673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x v="1674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6"/>
    <x v="1675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x v="1678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x v="1682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x v="1687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x v="168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0"/>
    <x v="1689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x v="169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699"/>
    <x v="1698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700"/>
    <x v="1699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x v="1702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04"/>
    <x v="170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x v="1706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08"/>
    <x v="170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9"/>
    <x v="1708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10"/>
    <x v="1709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x v="1716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x v="1722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4"/>
    <x v="172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5"/>
    <x v="1724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x v="1729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x v="1734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x v="1736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x v="1739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x v="1741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x v="1743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5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x v="1746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x v="175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x v="1757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x v="1759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x v="176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x v="177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x v="1777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79"/>
    <x v="1778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x v="1786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8"/>
    <x v="178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x v="1789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x v="1797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x v="18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x v="1805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x v="1808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x v="1811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3"/>
    <x v="181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4"/>
    <x v="181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5"/>
    <x v="1814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x v="1822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x v="182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x v="18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x v="1830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2"/>
    <x v="1831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3"/>
    <x v="1832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x v="1834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x v="1839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x v="1847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x v="1849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x v="1855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7"/>
    <x v="185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8"/>
    <x v="1857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x v="1858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0"/>
    <x v="1859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1"/>
    <x v="186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2"/>
    <x v="1861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x v="187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7"/>
    <x v="1876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8"/>
    <x v="1877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79"/>
    <x v="1878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80"/>
    <x v="187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x v="1881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3"/>
    <x v="1882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5"/>
    <x v="188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6"/>
    <x v="188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87"/>
    <x v="18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88"/>
    <x v="188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9"/>
    <x v="18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90"/>
    <x v="1889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x v="1892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x v="189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6"/>
    <x v="1895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7"/>
    <x v="1896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8"/>
    <x v="1897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9"/>
    <x v="189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1"/>
    <x v="19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x v="190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3"/>
    <x v="1902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x v="1904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06"/>
    <x v="1905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07"/>
    <x v="1906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8"/>
    <x v="1907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09"/>
    <x v="1908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0"/>
    <x v="190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11"/>
    <x v="1910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12"/>
    <x v="191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13"/>
    <x v="19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4"/>
    <x v="191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5"/>
    <x v="191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6"/>
    <x v="19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7"/>
    <x v="1916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x v="1919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x v="1925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x v="1946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x v="1948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0"/>
    <x v="1949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x v="1952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x v="195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x v="1965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7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x v="197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2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x v="1973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5"/>
    <x v="197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6"/>
    <x v="1975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x v="1978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x v="1985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x v="198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x v="1989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x v="199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x v="1993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5"/>
    <x v="1994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x v="1997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x v="200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5"/>
    <x v="2004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x v="2008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x v="201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5"/>
    <x v="201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x v="2024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x v="2026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x v="202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x v="2038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x v="20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5"/>
    <x v="20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6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7"/>
    <x v="204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8"/>
    <x v="2047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x v="20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1"/>
    <x v="205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x v="2056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x v="206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3"/>
    <x v="206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x v="2085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7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8"/>
    <x v="2087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89"/>
    <x v="2088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x v="209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x v="2097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9"/>
    <x v="2098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x v="2101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3"/>
    <x v="2102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x v="2111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x v="2113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5"/>
    <x v="2114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x v="2116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x v="2118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x v="2125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x v="2128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x v="2131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x v="2142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x v="214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6"/>
    <x v="2145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x v="2148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x v="2150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2"/>
    <x v="2151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3"/>
    <x v="215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x v="2154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6"/>
    <x v="2155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x v="2159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x v="2162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x v="217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x v="2179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1"/>
    <x v="218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x v="219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x v="2193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x v="2194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x v="2195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7"/>
    <x v="2196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8"/>
    <x v="2197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x v="220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6"/>
    <x v="220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x v="2208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0"/>
    <x v="2209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1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x v="221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x v="22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7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x v="2221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3"/>
    <x v="222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4"/>
    <x v="222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5"/>
    <x v="222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6"/>
    <x v="2225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7"/>
    <x v="22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8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x v="2244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6"/>
    <x v="2245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x v="224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1"/>
    <x v="2250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x v="2252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4"/>
    <x v="2253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x v="22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58"/>
    <x v="2257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9"/>
    <x v="2258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x v="226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2"/>
    <x v="226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x v="227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6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7"/>
    <x v="2276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78"/>
    <x v="2277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9"/>
    <x v="2278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x v="228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x v="2282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x v="228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x v="2291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x v="229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7"/>
    <x v="229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x v="2299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x v="231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x v="2315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18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x v="23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3"/>
    <x v="232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x v="2323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x v="2325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8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x v="23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1"/>
    <x v="2329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2"/>
    <x v="233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x v="2332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x v="233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x v="2336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x v="2338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1"/>
    <x v="2339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x v="2341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4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x v="2344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7"/>
    <x v="2345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x v="2352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5"/>
    <x v="2353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x v="2354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x v="235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1"/>
    <x v="23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2"/>
    <x v="23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3"/>
    <x v="2361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4"/>
    <x v="236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5"/>
    <x v="2363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66"/>
    <x v="2364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67"/>
    <x v="2365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68"/>
    <x v="236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9"/>
    <x v="2367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70"/>
    <x v="2368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71"/>
    <x v="2369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72"/>
    <x v="237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x v="2374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7"/>
    <x v="237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x v="2393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6"/>
    <x v="2394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7"/>
    <x v="2395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8"/>
    <x v="239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x v="2399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x v="2405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8"/>
    <x v="2406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9"/>
    <x v="2407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0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x v="2411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4"/>
    <x v="241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5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x v="2415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x v="2418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x v="2419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x v="2421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x v="242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5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x v="2425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x v="2427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0"/>
    <x v="2428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1"/>
    <x v="24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2"/>
    <x v="24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x v="243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5"/>
    <x v="2433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x v="2438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x v="2446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49"/>
    <x v="2447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x v="245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3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x v="2459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3"/>
    <x v="2460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4"/>
    <x v="2461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5"/>
    <x v="2462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x v="247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6"/>
    <x v="2473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7"/>
    <x v="2474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8"/>
    <x v="247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x v="2487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x v="249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499"/>
    <x v="2496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500"/>
    <x v="2497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1"/>
    <x v="2498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x v="2503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x v="2505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09"/>
    <x v="2506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10"/>
    <x v="2507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x v="2519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3"/>
    <x v="252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x v="2525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x v="2531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x v="2539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3"/>
    <x v="254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4"/>
    <x v="2541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x v="2543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7"/>
    <x v="254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8"/>
    <x v="25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49"/>
    <x v="2546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x v="2549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3"/>
    <x v="255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4"/>
    <x v="25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5"/>
    <x v="2552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6"/>
    <x v="2553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x v="2554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8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x v="2558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2"/>
    <x v="255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x v="256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x v="256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6"/>
    <x v="2563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x v="256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69"/>
    <x v="2566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x v="256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3"/>
    <x v="257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x v="2572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x v="2573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7"/>
    <x v="2574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8"/>
    <x v="2575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79"/>
    <x v="25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x v="257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x v="258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x v="2582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6"/>
    <x v="258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7"/>
    <x v="2584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8"/>
    <x v="25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x v="2587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1"/>
    <x v="2588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2"/>
    <x v="2589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x v="2591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x v="259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x v="2595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x v="2599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x v="261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4"/>
    <x v="26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5"/>
    <x v="26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6"/>
    <x v="261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7"/>
    <x v="2614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8"/>
    <x v="26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19"/>
    <x v="261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x v="2621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5"/>
    <x v="262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x v="2624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x v="2626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0"/>
    <x v="2627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x v="2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3"/>
    <x v="263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4"/>
    <x v="263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5"/>
    <x v="263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x v="2635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39"/>
    <x v="2636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0"/>
    <x v="2637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x v="2643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8"/>
    <x v="2644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49"/>
    <x v="2645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x v="26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3"/>
    <x v="2649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4"/>
    <x v="265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x v="265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7"/>
    <x v="2653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8"/>
    <x v="2654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x v="2663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x v="2669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4"/>
    <x v="267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75"/>
    <x v="2671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76"/>
    <x v="2672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8"/>
    <x v="267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79"/>
    <x v="2675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80"/>
    <x v="2676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81"/>
    <x v="2677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2"/>
    <x v="2678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3"/>
    <x v="2679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4"/>
    <x v="2680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x v="2683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x v="268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x v="2696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1"/>
    <x v="2697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x v="27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05"/>
    <x v="2701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6"/>
    <x v="270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x v="270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9"/>
    <x v="270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x v="270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2"/>
    <x v="270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3"/>
    <x v="2709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x v="2711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6"/>
    <x v="27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x v="2715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x v="2718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3"/>
    <x v="27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4"/>
    <x v="272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5"/>
    <x v="272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x v="27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27"/>
    <x v="272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28"/>
    <x v="272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9"/>
    <x v="27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31"/>
    <x v="2727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x v="2729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4"/>
    <x v="27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5"/>
    <x v="27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6"/>
    <x v="27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x v="2736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x v="2744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x v="27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0"/>
    <x v="2746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x v="275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5"/>
    <x v="275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6"/>
    <x v="275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x v="27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59"/>
    <x v="2755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x v="2757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2"/>
    <x v="275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x v="2761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x v="276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x v="277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x v="2781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x v="278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x v="2784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x v="279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0"/>
    <x v="279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1"/>
    <x v="2797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x v="2802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x v="2804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09"/>
    <x v="2805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0"/>
    <x v="2806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11"/>
    <x v="2807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x v="281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7"/>
    <x v="2813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8"/>
    <x v="2814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x v="281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1"/>
    <x v="28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x v="2819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x v="2824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29"/>
    <x v="2825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0"/>
    <x v="2826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x v="2828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x v="2829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x v="28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6"/>
    <x v="2832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7"/>
    <x v="28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8"/>
    <x v="28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39"/>
    <x v="283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0"/>
    <x v="283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1"/>
    <x v="283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42"/>
    <x v="2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3"/>
    <x v="2839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4"/>
    <x v="284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5"/>
    <x v="2841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6"/>
    <x v="284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7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x v="2849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4"/>
    <x v="285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5"/>
    <x v="2851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x v="285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8"/>
    <x v="2854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x v="2857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2"/>
    <x v="285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3"/>
    <x v="285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x v="2861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x v="286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0"/>
    <x v="286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1"/>
    <x v="2867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x v="2868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x v="287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x v="2873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x v="287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0"/>
    <x v="28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81"/>
    <x v="287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2"/>
    <x v="287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x v="2880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x v="288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7"/>
    <x v="288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88"/>
    <x v="2884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89"/>
    <x v="2885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91"/>
    <x v="2887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92"/>
    <x v="2888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3"/>
    <x v="2889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x v="289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x v="2898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03"/>
    <x v="289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04"/>
    <x v="290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05"/>
    <x v="2901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06"/>
    <x v="290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7"/>
    <x v="290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8"/>
    <x v="290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9"/>
    <x v="290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10"/>
    <x v="2906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11"/>
    <x v="29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2"/>
    <x v="290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13"/>
    <x v="2909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x v="2912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7"/>
    <x v="291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x v="2918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3"/>
    <x v="2919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x v="2924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29"/>
    <x v="292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30"/>
    <x v="292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1"/>
    <x v="2927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x v="2929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x v="2931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6"/>
    <x v="2932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x v="293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x v="2938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3"/>
    <x v="2939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6"/>
    <x v="294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x v="2944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49"/>
    <x v="294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0"/>
    <x v="294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51"/>
    <x v="2947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2"/>
    <x v="29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x v="2951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56"/>
    <x v="295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7"/>
    <x v="2953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x v="2955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x v="2964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x v="296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1"/>
    <x v="2967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2"/>
    <x v="2968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3"/>
    <x v="2969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4"/>
    <x v="297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75"/>
    <x v="2971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x v="297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8"/>
    <x v="2974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9"/>
    <x v="2975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x v="2977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2"/>
    <x v="2978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x v="2984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x v="2987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2"/>
    <x v="298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3"/>
    <x v="2989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4"/>
    <x v="299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5"/>
    <x v="2991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x v="3001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7"/>
    <x v="3002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x v="3006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2"/>
    <x v="3007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x v="301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6"/>
    <x v="30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x v="30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0"/>
    <x v="3015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1"/>
    <x v="301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2"/>
    <x v="3017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3"/>
    <x v="3018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4"/>
    <x v="3019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5"/>
    <x v="302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6"/>
    <x v="302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7"/>
    <x v="302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8"/>
    <x v="302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x v="3026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x v="3028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4"/>
    <x v="3029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x v="303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8"/>
    <x v="3033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x v="3035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x v="30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5"/>
    <x v="304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6"/>
    <x v="3041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7"/>
    <x v="3042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x v="3044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0"/>
    <x v="304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x v="3049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x v="3051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x v="3055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x v="3057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3"/>
    <x v="3058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4"/>
    <x v="3059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5"/>
    <x v="306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66"/>
    <x v="3061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x v="3063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69"/>
    <x v="3064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0"/>
    <x v="3065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72"/>
    <x v="30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x v="30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6"/>
    <x v="307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7"/>
    <x v="3072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x v="307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0"/>
    <x v="307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81"/>
    <x v="307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2"/>
    <x v="3077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3"/>
    <x v="307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4"/>
    <x v="3079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5"/>
    <x v="308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6"/>
    <x v="30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7"/>
    <x v="308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8"/>
    <x v="3083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89"/>
    <x v="3084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0"/>
    <x v="3085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91"/>
    <x v="3086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x v="2808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x v="3088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x v="309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7"/>
    <x v="309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098"/>
    <x v="30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9"/>
    <x v="309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0"/>
    <x v="3094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x v="3099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x v="31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8"/>
    <x v="3102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09"/>
    <x v="3103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0"/>
    <x v="3104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11"/>
    <x v="3105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2"/>
    <x v="31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3"/>
    <x v="3107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x v="3109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6"/>
    <x v="3110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x v="311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19"/>
    <x v="3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20"/>
    <x v="3114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1"/>
    <x v="311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2"/>
    <x v="311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3"/>
    <x v="3117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4"/>
    <x v="3118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6"/>
    <x v="31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27"/>
    <x v="312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28"/>
    <x v="3122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29"/>
    <x v="3123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30"/>
    <x v="3124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31"/>
    <x v="3125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32"/>
    <x v="3126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33"/>
    <x v="3127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4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35"/>
    <x v="3129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36"/>
    <x v="313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7"/>
    <x v="313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38"/>
    <x v="3132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39"/>
    <x v="313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40"/>
    <x v="313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41"/>
    <x v="3135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2"/>
    <x v="31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43"/>
    <x v="3137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44"/>
    <x v="3138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5"/>
    <x v="3139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46"/>
    <x v="3140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47"/>
    <x v="314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8"/>
    <x v="3142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x v="3144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1"/>
    <x v="314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x v="3147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4"/>
    <x v="3148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5"/>
    <x v="3149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6"/>
    <x v="3150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x v="3151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x v="315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x v="3153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0"/>
    <x v="3154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1"/>
    <x v="3155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2"/>
    <x v="3156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x v="3158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5"/>
    <x v="3159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6"/>
    <x v="7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x v="316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69"/>
    <x v="3162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x v="3164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2"/>
    <x v="3165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3"/>
    <x v="3166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4"/>
    <x v="316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x v="3170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8"/>
    <x v="3171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x v="3175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3"/>
    <x v="3176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4"/>
    <x v="3177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5"/>
    <x v="3178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x v="3183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1"/>
    <x v="3184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192"/>
    <x v="318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x v="3187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5"/>
    <x v="3188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6"/>
    <x v="3189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7"/>
    <x v="319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8"/>
    <x v="3191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199"/>
    <x v="319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200"/>
    <x v="3193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201"/>
    <x v="3194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x v="320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09"/>
    <x v="320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0"/>
    <x v="320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1"/>
    <x v="32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x v="3206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4"/>
    <x v="3207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5"/>
    <x v="3208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6"/>
    <x v="3209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x v="3212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x v="3215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3"/>
    <x v="3216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4"/>
    <x v="3217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5"/>
    <x v="3218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6"/>
    <x v="3219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7"/>
    <x v="3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8"/>
    <x v="322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x v="322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3"/>
    <x v="3225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4"/>
    <x v="3226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5"/>
    <x v="32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x v="3229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38"/>
    <x v="323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39"/>
    <x v="3231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0"/>
    <x v="3232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41"/>
    <x v="32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2"/>
    <x v="3234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43"/>
    <x v="3235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4"/>
    <x v="3236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x v="3238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7"/>
    <x v="32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8"/>
    <x v="324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x v="324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1"/>
    <x v="324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2"/>
    <x v="3244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3"/>
    <x v="3245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4"/>
    <x v="324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5"/>
    <x v="3247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6"/>
    <x v="3248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7"/>
    <x v="3249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8"/>
    <x v="3250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x v="3253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x v="3255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x v="32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5"/>
    <x v="3257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66"/>
    <x v="325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7"/>
    <x v="3259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8"/>
    <x v="326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69"/>
    <x v="3261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70"/>
    <x v="3262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71"/>
    <x v="32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2"/>
    <x v="3264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3"/>
    <x v="3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74"/>
    <x v="326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5"/>
    <x v="326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76"/>
    <x v="3268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277"/>
    <x v="326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78"/>
    <x v="32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79"/>
    <x v="3271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280"/>
    <x v="327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81"/>
    <x v="3273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82"/>
    <x v="3274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83"/>
    <x v="327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4"/>
    <x v="3276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x v="3277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86"/>
    <x v="327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87"/>
    <x v="3279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288"/>
    <x v="328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9"/>
    <x v="3281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0"/>
    <x v="3282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291"/>
    <x v="3283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292"/>
    <x v="3284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93"/>
    <x v="3285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94"/>
    <x v="328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95"/>
    <x v="328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6"/>
    <x v="3288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97"/>
    <x v="3289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298"/>
    <x v="329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9"/>
    <x v="329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300"/>
    <x v="329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301"/>
    <x v="3293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302"/>
    <x v="329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303"/>
    <x v="329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304"/>
    <x v="3296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x v="3300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x v="330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0"/>
    <x v="330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1"/>
    <x v="3303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2"/>
    <x v="3304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13"/>
    <x v="33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4"/>
    <x v="3306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5"/>
    <x v="3307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16"/>
    <x v="3308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7"/>
    <x v="3309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x v="3310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19"/>
    <x v="3311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20"/>
    <x v="331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1"/>
    <x v="3313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22"/>
    <x v="3314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23"/>
    <x v="33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x v="3318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7"/>
    <x v="3319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8"/>
    <x v="332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x v="3322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31"/>
    <x v="332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2"/>
    <x v="3324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3"/>
    <x v="3325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4"/>
    <x v="3326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35"/>
    <x v="33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6"/>
    <x v="3328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37"/>
    <x v="3329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8"/>
    <x v="333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9"/>
    <x v="3331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0"/>
    <x v="333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1"/>
    <x v="3333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x v="3335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44"/>
    <x v="333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5"/>
    <x v="333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x v="334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49"/>
    <x v="3341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0"/>
    <x v="334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1"/>
    <x v="3343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52"/>
    <x v="3344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3"/>
    <x v="3345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54"/>
    <x v="334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55"/>
    <x v="3347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56"/>
    <x v="3348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7"/>
    <x v="3349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8"/>
    <x v="335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9"/>
    <x v="3351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60"/>
    <x v="335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61"/>
    <x v="3353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62"/>
    <x v="3354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x v="3267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x v="335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6"/>
    <x v="3357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7"/>
    <x v="3358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8"/>
    <x v="3359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69"/>
    <x v="336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70"/>
    <x v="3361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1"/>
    <x v="2838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2"/>
    <x v="3362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3"/>
    <x v="3363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4"/>
    <x v="3364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75"/>
    <x v="336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76"/>
    <x v="3366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7"/>
    <x v="33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78"/>
    <x v="3368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x v="337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81"/>
    <x v="3371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82"/>
    <x v="3372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3"/>
    <x v="337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4"/>
    <x v="3374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85"/>
    <x v="3375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x v="3377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8"/>
    <x v="337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x v="338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394"/>
    <x v="3384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395"/>
    <x v="3385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6"/>
    <x v="338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397"/>
    <x v="3387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398"/>
    <x v="3388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9"/>
    <x v="2808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400"/>
    <x v="3389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401"/>
    <x v="3390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402"/>
    <x v="339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3"/>
    <x v="339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4"/>
    <x v="339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405"/>
    <x v="3394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06"/>
    <x v="3395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07"/>
    <x v="3396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8"/>
    <x v="339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09"/>
    <x v="3398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10"/>
    <x v="3399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11"/>
    <x v="34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12"/>
    <x v="34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3"/>
    <x v="3402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4"/>
    <x v="340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15"/>
    <x v="3404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6"/>
    <x v="3405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7"/>
    <x v="3406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8"/>
    <x v="34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19"/>
    <x v="2232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20"/>
    <x v="3408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21"/>
    <x v="3409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2"/>
    <x v="341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23"/>
    <x v="341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24"/>
    <x v="3412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25"/>
    <x v="341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x v="34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28"/>
    <x v="3416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9"/>
    <x v="341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30"/>
    <x v="3418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31"/>
    <x v="341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32"/>
    <x v="342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33"/>
    <x v="3421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34"/>
    <x v="342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x v="3429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2"/>
    <x v="343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3"/>
    <x v="3431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4"/>
    <x v="3432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5"/>
    <x v="3433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6"/>
    <x v="3434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7"/>
    <x v="3435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48"/>
    <x v="343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9"/>
    <x v="3437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50"/>
    <x v="34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1"/>
    <x v="3439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2"/>
    <x v="344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3"/>
    <x v="344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4"/>
    <x v="3442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5"/>
    <x v="34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6"/>
    <x v="3444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7"/>
    <x v="344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8"/>
    <x v="3446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59"/>
    <x v="3447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0"/>
    <x v="3448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x v="345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5"/>
    <x v="345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6"/>
    <x v="3454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7"/>
    <x v="3455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x v="3457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x v="3458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71"/>
    <x v="3459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2"/>
    <x v="346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73"/>
    <x v="3461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74"/>
    <x v="3462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75"/>
    <x v="346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6"/>
    <x v="3464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x v="3466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9"/>
    <x v="3467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80"/>
    <x v="3468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1"/>
    <x v="3469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82"/>
    <x v="3470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83"/>
    <x v="3471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x v="3474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7"/>
    <x v="3475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x v="3479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2"/>
    <x v="348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3"/>
    <x v="348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4"/>
    <x v="348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5"/>
    <x v="3483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x v="3485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8"/>
    <x v="3486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x v="3488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501"/>
    <x v="3489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02"/>
    <x v="349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3"/>
    <x v="3491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04"/>
    <x v="349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05"/>
    <x v="3493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06"/>
    <x v="3494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07"/>
    <x v="349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8"/>
    <x v="3496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09"/>
    <x v="3497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10"/>
    <x v="3498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11"/>
    <x v="34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12"/>
    <x v="35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13"/>
    <x v="3501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4"/>
    <x v="350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5"/>
    <x v="350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16"/>
    <x v="3504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17"/>
    <x v="350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18"/>
    <x v="3506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9"/>
    <x v="3507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20"/>
    <x v="3508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21"/>
    <x v="3509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22"/>
    <x v="351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23"/>
    <x v="3511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4"/>
    <x v="3512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25"/>
    <x v="1804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26"/>
    <x v="3513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7"/>
    <x v="3514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28"/>
    <x v="3515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29"/>
    <x v="351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30"/>
    <x v="3517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31"/>
    <x v="35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32"/>
    <x v="3519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33"/>
    <x v="352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34"/>
    <x v="352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35"/>
    <x v="3522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36"/>
    <x v="3523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7"/>
    <x v="3524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38"/>
    <x v="3525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9"/>
    <x v="352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40"/>
    <x v="3527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41"/>
    <x v="3528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42"/>
    <x v="35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43"/>
    <x v="353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44"/>
    <x v="345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45"/>
    <x v="353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46"/>
    <x v="3532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47"/>
    <x v="353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8"/>
    <x v="35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9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50"/>
    <x v="3536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x v="3538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3"/>
    <x v="3539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4"/>
    <x v="354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5"/>
    <x v="3541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6"/>
    <x v="354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7"/>
    <x v="354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x v="3545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x v="3547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2"/>
    <x v="3548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3"/>
    <x v="3549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4"/>
    <x v="355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5"/>
    <x v="3551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6"/>
    <x v="355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7"/>
    <x v="35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8"/>
    <x v="3554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69"/>
    <x v="3555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70"/>
    <x v="355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1"/>
    <x v="3557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72"/>
    <x v="3558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73"/>
    <x v="3559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74"/>
    <x v="356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75"/>
    <x v="3561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6"/>
    <x v="356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77"/>
    <x v="3563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78"/>
    <x v="356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79"/>
    <x v="3565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80"/>
    <x v="3566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81"/>
    <x v="3567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82"/>
    <x v="3568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83"/>
    <x v="3569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84"/>
    <x v="357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85"/>
    <x v="3571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86"/>
    <x v="357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7"/>
    <x v="357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88"/>
    <x v="3574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9"/>
    <x v="3575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0"/>
    <x v="357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91"/>
    <x v="3577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2"/>
    <x v="3578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93"/>
    <x v="3579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94"/>
    <x v="35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95"/>
    <x v="3581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96"/>
    <x v="358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97"/>
    <x v="3583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98"/>
    <x v="3584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599"/>
    <x v="3585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0"/>
    <x v="3586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601"/>
    <x v="3587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2"/>
    <x v="3588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x v="3590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5"/>
    <x v="3591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06"/>
    <x v="3592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07"/>
    <x v="35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8"/>
    <x v="3594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9"/>
    <x v="3595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0"/>
    <x v="3596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1"/>
    <x v="3597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12"/>
    <x v="3598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13"/>
    <x v="3599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14"/>
    <x v="36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x v="360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16"/>
    <x v="360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17"/>
    <x v="36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18"/>
    <x v="3604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19"/>
    <x v="3605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0"/>
    <x v="36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1"/>
    <x v="3607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2"/>
    <x v="3608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23"/>
    <x v="3609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24"/>
    <x v="361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25"/>
    <x v="3611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6"/>
    <x v="3612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27"/>
    <x v="361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8"/>
    <x v="3614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29"/>
    <x v="3615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30"/>
    <x v="361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31"/>
    <x v="3617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2"/>
    <x v="3618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3"/>
    <x v="3619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34"/>
    <x v="3620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35"/>
    <x v="362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6"/>
    <x v="362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37"/>
    <x v="362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38"/>
    <x v="3624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39"/>
    <x v="36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40"/>
    <x v="3626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41"/>
    <x v="3627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2"/>
    <x v="3628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43"/>
    <x v="3629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44"/>
    <x v="363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45"/>
    <x v="363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46"/>
    <x v="363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47"/>
    <x v="363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48"/>
    <x v="363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49"/>
    <x v="3635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50"/>
    <x v="3636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51"/>
    <x v="3637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52"/>
    <x v="3638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53"/>
    <x v="363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54"/>
    <x v="3640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55"/>
    <x v="3641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56"/>
    <x v="364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57"/>
    <x v="364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8"/>
    <x v="36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59"/>
    <x v="3645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0"/>
    <x v="36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61"/>
    <x v="3647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62"/>
    <x v="3648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63"/>
    <x v="3649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64"/>
    <x v="3650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65"/>
    <x v="3651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666"/>
    <x v="365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67"/>
    <x v="365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68"/>
    <x v="3654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69"/>
    <x v="3655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0"/>
    <x v="365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1"/>
    <x v="3657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72"/>
    <x v="3658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73"/>
    <x v="365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74"/>
    <x v="366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75"/>
    <x v="3661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76"/>
    <x v="3662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677"/>
    <x v="3663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78"/>
    <x v="36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679"/>
    <x v="366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80"/>
    <x v="366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81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82"/>
    <x v="3668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83"/>
    <x v="366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4"/>
    <x v="367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85"/>
    <x v="3671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86"/>
    <x v="367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87"/>
    <x v="367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88"/>
    <x v="3674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9"/>
    <x v="3675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90"/>
    <x v="367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91"/>
    <x v="3677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92"/>
    <x v="3678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93"/>
    <x v="3679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94"/>
    <x v="3680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95"/>
    <x v="3681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696"/>
    <x v="3682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97"/>
    <x v="368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8"/>
    <x v="3684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99"/>
    <x v="368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700"/>
    <x v="368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701"/>
    <x v="368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702"/>
    <x v="3688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703"/>
    <x v="368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704"/>
    <x v="369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705"/>
    <x v="3691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706"/>
    <x v="3692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3707"/>
    <x v="369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708"/>
    <x v="3694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709"/>
    <x v="3695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710"/>
    <x v="36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11"/>
    <x v="36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12"/>
    <x v="36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13"/>
    <x v="3699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714"/>
    <x v="3700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715"/>
    <x v="3701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716"/>
    <x v="3702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717"/>
    <x v="370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718"/>
    <x v="370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3719"/>
    <x v="3705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720"/>
    <x v="370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721"/>
    <x v="370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722"/>
    <x v="370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23"/>
    <x v="3709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724"/>
    <x v="371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3725"/>
    <x v="3711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3726"/>
    <x v="371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727"/>
    <x v="37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728"/>
    <x v="3714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729"/>
    <x v="371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30"/>
    <x v="37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3731"/>
    <x v="3717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32"/>
    <x v="3718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733"/>
    <x v="3719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34"/>
    <x v="372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5"/>
    <x v="3721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736"/>
    <x v="372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37"/>
    <x v="372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738"/>
    <x v="3724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3739"/>
    <x v="37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3740"/>
    <x v="372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41"/>
    <x v="3727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742"/>
    <x v="372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3743"/>
    <x v="37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44"/>
    <x v="373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3745"/>
    <x v="3731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46"/>
    <x v="37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7"/>
    <x v="37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748"/>
    <x v="373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749"/>
    <x v="37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750"/>
    <x v="373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751"/>
    <x v="3737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752"/>
    <x v="3738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753"/>
    <x v="3739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754"/>
    <x v="37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755"/>
    <x v="3741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3756"/>
    <x v="37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3757"/>
    <x v="374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3758"/>
    <x v="3744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759"/>
    <x v="3745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3760"/>
    <x v="3746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761"/>
    <x v="37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762"/>
    <x v="3748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63"/>
    <x v="3749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764"/>
    <x v="37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765"/>
    <x v="3751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766"/>
    <x v="375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767"/>
    <x v="375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768"/>
    <x v="3754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769"/>
    <x v="3755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70"/>
    <x v="3756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71"/>
    <x v="3757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72"/>
    <x v="3758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773"/>
    <x v="37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774"/>
    <x v="37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775"/>
    <x v="376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776"/>
    <x v="376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777"/>
    <x v="376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778"/>
    <x v="3764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779"/>
    <x v="376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780"/>
    <x v="376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81"/>
    <x v="376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782"/>
    <x v="37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83"/>
    <x v="3769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784"/>
    <x v="377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3785"/>
    <x v="3771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3786"/>
    <x v="377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3787"/>
    <x v="377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3788"/>
    <x v="3774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3789"/>
    <x v="377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90"/>
    <x v="377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791"/>
    <x v="377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92"/>
    <x v="377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3793"/>
    <x v="377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94"/>
    <x v="378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95"/>
    <x v="3781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96"/>
    <x v="378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97"/>
    <x v="378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8"/>
    <x v="3784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799"/>
    <x v="3785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800"/>
    <x v="378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01"/>
    <x v="3787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3802"/>
    <x v="3788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3803"/>
    <x v="3789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804"/>
    <x v="379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5"/>
    <x v="3791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06"/>
    <x v="379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07"/>
    <x v="379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808"/>
    <x v="3794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3809"/>
    <x v="3795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810"/>
    <x v="379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811"/>
    <x v="3797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12"/>
    <x v="3798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813"/>
    <x v="3799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814"/>
    <x v="3800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3815"/>
    <x v="38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16"/>
    <x v="380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3817"/>
    <x v="3803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818"/>
    <x v="3804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819"/>
    <x v="3805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820"/>
    <x v="380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21"/>
    <x v="380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22"/>
    <x v="3808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823"/>
    <x v="3809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824"/>
    <x v="381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825"/>
    <x v="3811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3826"/>
    <x v="3812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3827"/>
    <x v="381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828"/>
    <x v="38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9"/>
    <x v="3815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830"/>
    <x v="381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31"/>
    <x v="38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832"/>
    <x v="3818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833"/>
    <x v="3819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834"/>
    <x v="382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835"/>
    <x v="3821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836"/>
    <x v="3822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837"/>
    <x v="382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838"/>
    <x v="3824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839"/>
    <x v="3825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840"/>
    <x v="38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841"/>
    <x v="3827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42"/>
    <x v="3828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43"/>
    <x v="3829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44"/>
    <x v="383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45"/>
    <x v="3831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6"/>
    <x v="383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7"/>
    <x v="383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48"/>
    <x v="3834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49"/>
    <x v="383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50"/>
    <x v="3836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51"/>
    <x v="3837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852"/>
    <x v="3838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853"/>
    <x v="3839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854"/>
    <x v="384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855"/>
    <x v="3841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856"/>
    <x v="3842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857"/>
    <x v="384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858"/>
    <x v="38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59"/>
    <x v="3845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860"/>
    <x v="3846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861"/>
    <x v="3847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862"/>
    <x v="3848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863"/>
    <x v="384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3864"/>
    <x v="38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65"/>
    <x v="3851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3866"/>
    <x v="385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3867"/>
    <x v="385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3868"/>
    <x v="38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3869"/>
    <x v="385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3870"/>
    <x v="385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3871"/>
    <x v="3857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3872"/>
    <x v="3858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873"/>
    <x v="3859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874"/>
    <x v="386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875"/>
    <x v="386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3876"/>
    <x v="38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877"/>
    <x v="3863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878"/>
    <x v="38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879"/>
    <x v="3865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880"/>
    <x v="386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881"/>
    <x v="3867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882"/>
    <x v="386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83"/>
    <x v="3869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3884"/>
    <x v="387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85"/>
    <x v="3871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3886"/>
    <x v="3278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887"/>
    <x v="3872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888"/>
    <x v="387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889"/>
    <x v="387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90"/>
    <x v="3875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891"/>
    <x v="3876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3892"/>
    <x v="3877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3893"/>
    <x v="3878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3894"/>
    <x v="3879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3895"/>
    <x v="388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3896"/>
    <x v="3881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3897"/>
    <x v="3882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3898"/>
    <x v="3883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899"/>
    <x v="3884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00"/>
    <x v="388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901"/>
    <x v="3886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902"/>
    <x v="3887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903"/>
    <x v="3888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4"/>
    <x v="388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5"/>
    <x v="389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6"/>
    <x v="3891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07"/>
    <x v="3892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08"/>
    <x v="389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09"/>
    <x v="389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10"/>
    <x v="389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11"/>
    <x v="38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12"/>
    <x v="389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3913"/>
    <x v="3898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3914"/>
    <x v="3899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3915"/>
    <x v="390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3916"/>
    <x v="39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17"/>
    <x v="390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3918"/>
    <x v="3903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3919"/>
    <x v="3904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3920"/>
    <x v="3905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3921"/>
    <x v="3906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22"/>
    <x v="3907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923"/>
    <x v="390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24"/>
    <x v="3909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3925"/>
    <x v="391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926"/>
    <x v="3911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927"/>
    <x v="391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928"/>
    <x v="3913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929"/>
    <x v="3914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930"/>
    <x v="3915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931"/>
    <x v="3916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932"/>
    <x v="3917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933"/>
    <x v="3918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934"/>
    <x v="3919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35"/>
    <x v="39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36"/>
    <x v="3921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37"/>
    <x v="392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38"/>
    <x v="392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39"/>
    <x v="3924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3940"/>
    <x v="3925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3941"/>
    <x v="392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3942"/>
    <x v="39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3943"/>
    <x v="3928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944"/>
    <x v="3929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945"/>
    <x v="393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3946"/>
    <x v="393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47"/>
    <x v="3932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948"/>
    <x v="3933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949"/>
    <x v="3934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950"/>
    <x v="3935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951"/>
    <x v="3936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952"/>
    <x v="3577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953"/>
    <x v="3937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954"/>
    <x v="3938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955"/>
    <x v="39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956"/>
    <x v="39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957"/>
    <x v="394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958"/>
    <x v="379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959"/>
    <x v="255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960"/>
    <x v="394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961"/>
    <x v="39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962"/>
    <x v="3944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963"/>
    <x v="3945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964"/>
    <x v="3946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965"/>
    <x v="394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966"/>
    <x v="3948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967"/>
    <x v="394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68"/>
    <x v="395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69"/>
    <x v="3951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70"/>
    <x v="3952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71"/>
    <x v="3953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72"/>
    <x v="3954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3"/>
    <x v="395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74"/>
    <x v="3956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75"/>
    <x v="3957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3976"/>
    <x v="3958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3977"/>
    <x v="395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3978"/>
    <x v="396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3979"/>
    <x v="396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3980"/>
    <x v="396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3981"/>
    <x v="396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3982"/>
    <x v="3964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3983"/>
    <x v="3965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3984"/>
    <x v="396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3985"/>
    <x v="3967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86"/>
    <x v="3968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87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88"/>
    <x v="397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989"/>
    <x v="3971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3990"/>
    <x v="3972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991"/>
    <x v="397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992"/>
    <x v="397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993"/>
    <x v="3975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994"/>
    <x v="397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995"/>
    <x v="3977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996"/>
    <x v="3978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997"/>
    <x v="3979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998"/>
    <x v="398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999"/>
    <x v="398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4000"/>
    <x v="3982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4001"/>
    <x v="3983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4002"/>
    <x v="3521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4003"/>
    <x v="3984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4004"/>
    <x v="398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05"/>
    <x v="398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4006"/>
    <x v="3987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4007"/>
    <x v="3988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4008"/>
    <x v="3989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4009"/>
    <x v="399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4010"/>
    <x v="3991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1"/>
    <x v="399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12"/>
    <x v="399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13"/>
    <x v="3994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014"/>
    <x v="399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4015"/>
    <x v="399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4016"/>
    <x v="3997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4017"/>
    <x v="3998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4018"/>
    <x v="3999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4019"/>
    <x v="40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20"/>
    <x v="4001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21"/>
    <x v="400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22"/>
    <x v="400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4023"/>
    <x v="4004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4024"/>
    <x v="400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4025"/>
    <x v="400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26"/>
    <x v="400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4027"/>
    <x v="400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28"/>
    <x v="1748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4029"/>
    <x v="400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4030"/>
    <x v="4010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4031"/>
    <x v="4011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4032"/>
    <x v="4012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4033"/>
    <x v="4013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4034"/>
    <x v="4014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4035"/>
    <x v="4015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4036"/>
    <x v="4016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4037"/>
    <x v="4017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4038"/>
    <x v="4018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4039"/>
    <x v="4019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4040"/>
    <x v="40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41"/>
    <x v="4021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4042"/>
    <x v="4022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4043"/>
    <x v="402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4044"/>
    <x v="4024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4045"/>
    <x v="4025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46"/>
    <x v="4026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47"/>
    <x v="4027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48"/>
    <x v="4028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49"/>
    <x v="4029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50"/>
    <x v="403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051"/>
    <x v="4031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4052"/>
    <x v="403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4053"/>
    <x v="403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4054"/>
    <x v="4034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4055"/>
    <x v="4035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4056"/>
    <x v="4036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4057"/>
    <x v="4037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58"/>
    <x v="4038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4059"/>
    <x v="4039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4060"/>
    <x v="404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4061"/>
    <x v="4041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4062"/>
    <x v="4042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63"/>
    <x v="40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4"/>
    <x v="404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65"/>
    <x v="404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6"/>
    <x v="4046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4067"/>
    <x v="4047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4068"/>
    <x v="4048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69"/>
    <x v="4049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70"/>
    <x v="40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1"/>
    <x v="405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72"/>
    <x v="4052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4073"/>
    <x v="405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74"/>
    <x v="4054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4075"/>
    <x v="3174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4076"/>
    <x v="4055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4077"/>
    <x v="405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4078"/>
    <x v="4057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4079"/>
    <x v="4058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4080"/>
    <x v="4059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4081"/>
    <x v="406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4082"/>
    <x v="4061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4083"/>
    <x v="406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4084"/>
    <x v="4063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85"/>
    <x v="4064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86"/>
    <x v="4065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87"/>
    <x v="406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88"/>
    <x v="4067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89"/>
    <x v="4068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090"/>
    <x v="406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1"/>
    <x v="407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4092"/>
    <x v="4071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4093"/>
    <x v="349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4094"/>
    <x v="407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4095"/>
    <x v="4073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4096"/>
    <x v="407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97"/>
    <x v="4075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098"/>
    <x v="407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x v="4077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4100"/>
    <x v="4078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4101"/>
    <x v="4079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4102"/>
    <x v="4080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103"/>
    <x v="408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4"/>
    <x v="408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4105"/>
    <x v="4083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4106"/>
    <x v="408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4107"/>
    <x v="4085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4108"/>
    <x v="4086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4109"/>
    <x v="4087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110"/>
    <x v="4088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4111"/>
    <x v="4089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4112"/>
    <x v="409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  <x v="0"/>
  </r>
  <r>
    <n v="531"/>
    <s v="be A Buddy Not A Bully (Anti-Bullying Stage Play TOUR)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  <x v="0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2"/>
    <d v="2015-04-30T19:23:4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3"/>
    <d v="2016-12-22T09:01:03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8"/>
    <d v="2013-11-22T16:00:0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9"/>
    <d v="2014-09-18T02:00:0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0"/>
    <d v="2014-07-23T15:54:4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1"/>
    <d v="2017-01-10T16:31:2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  <x v="6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29"/>
    <d v="2011-12-07T17:53:11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30"/>
    <d v="2012-09-19T04:27:41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2"/>
    <d v="2013-07-03T04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3"/>
    <d v="2013-11-07T21:58:03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  <x v="6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5"/>
    <d v="2013-04-09T06:30:00"/>
    <x v="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6"/>
    <d v="2014-11-01T22:01:43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0"/>
    <d v="2014-01-24T00:07:25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1"/>
    <d v="2017-03-03T13:05:19"/>
    <x v="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  <x v="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2"/>
    <d v="2016-10-17T15:15:1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3"/>
    <d v="2016-02-11T17:05:5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  <x v="3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8"/>
    <d v="2016-09-28T22:24:5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9"/>
    <d v="2016-10-01T08:33:4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  <x v="3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1"/>
    <d v="2016-05-07T21:11:59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2"/>
    <d v="2016-07-12T18:51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  <x v="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6"/>
    <d v="2016-12-14T15:00:23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7"/>
    <d v="2014-12-12T07:11:0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4"/>
    <d v="2015-11-21T17:12: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5"/>
    <d v="2016-04-07T01:34:16"/>
    <x v="2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6"/>
    <d v="2016-07-14T11:48:53"/>
    <x v="2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7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8"/>
    <d v="2015-11-25T22:04:55"/>
    <x v="0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  <x v="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1"/>
    <d v="2014-02-05T19:58:17"/>
    <x v="3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2"/>
    <d v="2015-11-17T19:04:53"/>
    <x v="0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1"/>
    <d v="2013-01-06T00:37:18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2"/>
    <d v="2016-04-10T18:41:1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  <x v="2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0"/>
    <d v="2015-12-24T21:47:48"/>
    <x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1"/>
    <d v="2014-11-26T00:55:00"/>
    <x v="3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  <x v="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3"/>
    <d v="2014-11-29T04:33:00"/>
    <x v="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4"/>
    <d v="2014-07-31T09:46:21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7"/>
    <d v="2017-01-21T21:45:3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8"/>
    <d v="2016-04-23T19:40:21"/>
    <x v="2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  <x v="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3"/>
    <d v="2015-06-08T04:00:00"/>
    <x v="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4"/>
    <d v="2016-11-02T03:59:00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5"/>
    <d v="2017-01-12T16:42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6"/>
    <d v="2016-07-14T19:25:40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7"/>
    <d v="2015-10-02T23:03:00"/>
    <x v="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3"/>
    <d v="2015-02-02T18:55:4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4"/>
    <d v="2012-02-21T22:46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  <x v="5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8"/>
    <d v="2012-01-05T23:06:0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9"/>
    <d v="2011-08-06T14:38:56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3"/>
    <d v="2016-12-31T16:59:00"/>
    <x v="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4"/>
    <d v="2013-03-11T04:00:00"/>
    <x v="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0"/>
    <d v="2016-11-30T20:15:19"/>
    <x v="2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1"/>
    <d v="2016-08-19T16:00:50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3"/>
    <d v="2016-10-21T16:04:2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4"/>
    <d v="2016-03-03T17:01:54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29"/>
    <d v="2016-08-17T12:05:5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30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1"/>
    <d v="2016-07-02T04:00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  <x v="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1"/>
    <d v="2013-05-06T19:12:1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2"/>
    <d v="2016-12-29T05:08:45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89"/>
    <d v="2015-04-27T17:12:00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90"/>
    <d v="2016-08-13T11:32:37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  <x v="2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4"/>
    <d v="2017-01-14T21:48:0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5"/>
    <d v="2017-03-01T03:00:0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2"/>
    <d v="2015-02-22T12:14:45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4"/>
    <d v="2015-05-01T00:16:51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09"/>
    <d v="2016-06-03T07:38:40"/>
    <x v="2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10"/>
    <d v="2015-01-01T04:12:15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6"/>
    <d v="2016-09-18T20:26:25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7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  <x v="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3"/>
    <d v="2015-06-08T15:00:00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4"/>
    <d v="2016-12-10T11:00:00"/>
    <x v="2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3"/>
    <d v="2015-06-14T13:00:55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4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5"/>
    <d v="2015-09-12T20:57: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4"/>
    <d v="2014-09-05T13:39:0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5"/>
    <d v="2016-04-24T21:59:00"/>
    <x v="2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  <x v="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4"/>
    <d v="2014-12-20T04:59:00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5"/>
    <d v="2013-09-13T17:28:12"/>
    <x v="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5"/>
    <d v="2015-02-27T04:02:41"/>
    <x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6"/>
    <d v="2015-06-20T19:06:13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7"/>
    <d v="2014-06-27T14:44:4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8"/>
    <d v="2010-05-15T08:10:00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1"/>
    <d v="2015-09-27T14:20:40"/>
    <x v="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2"/>
    <d v="2015-11-18T15:00:04"/>
    <x v="0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4"/>
    <d v="2017-02-05T16:25:39"/>
    <x v="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1"/>
    <d v="2016-02-15T15:00:00"/>
    <x v="2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2"/>
    <d v="2014-12-01T03:00:00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6"/>
    <d v="2016-08-06T18:00:00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7"/>
    <d v="2016-05-23T22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  <x v="2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0"/>
    <d v="2014-12-31T17:05:38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1"/>
    <d v="2014-11-26T01:15:00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  <x v="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4"/>
    <d v="2015-03-02T21:16:00"/>
    <x v="0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5"/>
    <d v="2015-04-01T00:18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  <x v="3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7"/>
    <d v="2015-11-08T22:10:20"/>
    <x v="0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8"/>
    <d v="2017-02-23T10:14:42"/>
    <x v="1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6"/>
    <d v="2015-04-29T01:16:3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57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58"/>
    <d v="2015-05-28T20:05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59"/>
    <d v="2014-03-14T16:49:1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0"/>
    <d v="2009-12-02T00:50:00"/>
    <x v="8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61"/>
    <d v="2014-09-20T15:40:33"/>
    <x v="3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2"/>
    <d v="2014-11-13T01:29:53"/>
    <x v="3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63"/>
    <d v="2016-07-04T03:40:24"/>
    <x v="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64"/>
    <d v="2015-08-28T12:12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4"/>
    <d v="2011-08-01T07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5"/>
    <d v="2012-03-17T19:17:15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4"/>
    <d v="2013-12-01T21:21:07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  <x v="5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6"/>
    <d v="2013-01-09T08:48:55"/>
    <x v="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0"/>
    <d v="2012-10-12T20:37:41"/>
    <x v="5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1"/>
    <d v="2012-03-02T06:59:00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2"/>
    <d v="2012-01-16T05:00:00"/>
    <x v="6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3"/>
    <d v="2011-09-24T08:10:54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  <x v="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1"/>
    <d v="2012-09-24T19:46:52"/>
    <x v="5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2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3"/>
    <d v="2011-06-14T00:35:27"/>
    <x v="6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  <x v="6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4"/>
    <d v="2012-12-13T22:17:32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6"/>
    <d v="2012-04-18T21:22:40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0"/>
    <d v="2016-01-17T21:00:00"/>
    <x v="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1"/>
    <d v="2016-04-30T21:59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7"/>
    <d v="2011-11-28T04:35:39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8"/>
    <d v="2014-03-11T06:59:00"/>
    <x v="3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0"/>
    <d v="2015-03-06T21:04:52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3"/>
    <d v="2010-07-05T04:00:00"/>
    <x v="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  <x v="6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6"/>
    <d v="2016-04-16T05:59:00"/>
    <x v="2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7"/>
    <d v="2012-04-21T03:59:00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0"/>
    <d v="2017-04-03T01:00:0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1"/>
    <d v="2017-04-06T09:20:42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699"/>
    <d v="2017-04-01T04:00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700"/>
    <d v="2017-04-11T20:44:05"/>
    <x v="1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1"/>
    <d v="2015-03-30T19:52:3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2"/>
    <d v="2015-01-15T15:56:45"/>
    <x v="3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04"/>
    <d v="2014-09-01T15:30:34"/>
    <x v="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5"/>
    <d v="2016-05-01T20:48:26"/>
    <x v="2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  <x v="2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08"/>
    <d v="2016-01-18T13:00:00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9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10"/>
    <d v="2015-09-09T16:00:00"/>
    <x v="0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11"/>
    <d v="2014-08-31T19:39:00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  <x v="0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4"/>
    <d v="2014-06-27T22:04:24"/>
    <x v="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6"/>
    <d v="2014-08-24T23:14:0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  <x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1"/>
    <d v="2016-08-27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3"/>
    <d v="2015-06-10T15:04:31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5"/>
    <d v="2016-11-24T02:00:00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6"/>
    <d v="2016-12-22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  <x v="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79"/>
    <d v="2016-07-02T14:25:10"/>
    <x v="2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80"/>
    <d v="2016-09-02T16:36: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  <x v="0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8"/>
    <d v="2015-01-12T06:00:03"/>
    <x v="3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9"/>
    <d v="2014-10-31T22:45:42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  <x v="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3"/>
    <d v="2015-02-28T07:32:16"/>
    <x v="0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4"/>
    <d v="2014-08-08T21:20:12"/>
    <x v="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5"/>
    <d v="2016-07-25T19:00:00"/>
    <x v="2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6"/>
    <d v="2015-07-01T21:45:37"/>
    <x v="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7"/>
    <d v="2014-05-09T22:00:0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8"/>
    <d v="2011-03-03T07:49:21"/>
    <x v="6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  <x v="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2"/>
    <d v="2013-03-02T07:59:00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3"/>
    <d v="2011-03-04T12:57:07"/>
    <x v="6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1"/>
    <d v="2015-04-25T00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2"/>
    <d v="2014-07-28T01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7"/>
    <d v="2011-12-16T05:48:41"/>
    <x v="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8"/>
    <d v="2014-09-12T18:26:53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2"/>
    <d v="2014-06-12T19:08:05"/>
    <x v="3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3"/>
    <d v="2014-02-06T17:01:2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  <x v="3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79"/>
    <d v="2016-03-30T12:36:20"/>
    <x v="2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80"/>
    <d v="2015-03-01T00:42:05"/>
    <x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1"/>
    <d v="2012-08-10T22:00:00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  <x v="5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3"/>
    <d v="2015-03-10T02:39: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4"/>
    <d v="2014-11-12T22:45:38"/>
    <x v="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5"/>
    <d v="2012-11-27T12:00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6"/>
    <d v="2012-04-08T21:45:08"/>
    <x v="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87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88"/>
    <d v="2010-07-22T06:00:00"/>
    <x v="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9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91"/>
    <d v="2013-03-11T18:02:26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8"/>
    <d v="2015-03-25T21:36:06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9"/>
    <d v="2012-04-12T17:02:4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0"/>
    <d v="2015-05-22T13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1"/>
    <d v="2012-10-06T09:59:00"/>
    <x v="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  <x v="0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3"/>
    <d v="2016-01-02T16:27:01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4"/>
    <d v="2017-01-27T18:29:5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  <x v="3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06"/>
    <d v="2017-02-10T06:28:5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07"/>
    <d v="2015-10-31T22:45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8"/>
    <d v="2016-06-23T16:06:23"/>
    <x v="2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09"/>
    <d v="2014-10-08T12:16:18"/>
    <x v="3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0"/>
    <d v="2014-08-09T00:48:54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11"/>
    <d v="2014-10-23T10:17:59"/>
    <x v="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12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13"/>
    <d v="2016-12-29T22:01:4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4"/>
    <d v="2014-08-12T18:57:31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5"/>
    <d v="2016-11-07T18:12:5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6"/>
    <d v="2015-06-04T05:26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7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8"/>
    <d v="2014-09-02T01:10:2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  <x v="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0"/>
    <d v="2016-11-07T11:05:37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1"/>
    <d v="2011-04-22T04:21:13"/>
    <x v="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7"/>
    <d v="2016-12-03T15:05:1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8"/>
    <d v="2014-05-01T15:55:2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2"/>
    <d v="2016-08-06T07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3"/>
    <d v="2012-11-18T01:17:24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5"/>
    <d v="2015-12-19T07:59:00"/>
    <x v="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6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7"/>
    <d v="2013-07-13T21:35:2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5"/>
    <d v="2014-07-10T19:40:11"/>
    <x v="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6"/>
    <d v="2015-07-16T21:38:5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5"/>
    <d v="2014-12-03T13:00:45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6"/>
    <d v="2013-10-16T03:59:0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  <x v="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5"/>
    <d v="2013-03-09T21:08:1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6"/>
    <d v="2011-09-09T21:02:43"/>
    <x v="6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5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6"/>
    <d v="2013-05-23T15:38:11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7"/>
    <d v="2013-05-23T04:07:2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8"/>
    <d v="2012-07-09T02:07:27"/>
    <x v="5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1"/>
    <d v="2016-02-20T02:00:53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2"/>
    <d v="2013-12-26T00:32:17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3"/>
    <d v="2013-05-31T12:00:00"/>
    <x v="4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4"/>
    <d v="2016-05-15T17:35:0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7"/>
    <d v="2010-09-11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8"/>
    <d v="2011-09-08T04:54:18"/>
    <x v="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89"/>
    <d v="2013-02-24T09:09:15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90"/>
    <d v="2013-08-02T01:49:5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  <x v="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097"/>
    <d v="2012-11-09T19:07:07"/>
    <x v="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9"/>
    <d v="2011-12-01T15:02:15"/>
    <x v="6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100"/>
    <d v="2015-07-02T03:40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  <x v="6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3"/>
    <d v="2013-05-31T00:0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4"/>
    <d v="2012-06-30T03:59:00"/>
    <x v="5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5"/>
    <d v="2012-10-02T18:40:03"/>
    <x v="5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6"/>
    <d v="2011-02-20T01:56:41"/>
    <x v="6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  <x v="3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3"/>
    <d v="2013-04-27T21:16:31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4"/>
    <d v="2011-04-24T06:59:00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  <x v="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6"/>
    <d v="2014-11-16T08:05:48"/>
    <x v="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7"/>
    <d v="2016-02-11T16:18:30"/>
    <x v="2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  <x v="2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2"/>
    <d v="2015-01-10T07:59:00"/>
    <x v="3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3"/>
    <d v="2014-03-15T18:58:29"/>
    <x v="3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4"/>
    <d v="2013-09-16T20:30:06"/>
    <x v="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  <x v="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6"/>
    <d v="2014-01-28T15:10:27"/>
    <x v="3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  <x v="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1"/>
    <d v="2014-10-02T21:37:05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2"/>
    <d v="2017-02-21T00:07:33"/>
    <x v="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2"/>
    <d v="2016-11-21T04:59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3"/>
    <d v="2016-12-15T23:00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  <x v="2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7"/>
    <d v="2015-11-14T13:20:00"/>
    <x v="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8"/>
    <d v="2015-02-28T14:00:59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6"/>
    <d v="2013-11-16T05:39:33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7"/>
    <d v="2012-04-16T06:10:24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0"/>
    <d v="2013-11-04T01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1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2"/>
    <d v="2014-04-10T06:59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7"/>
    <d v="2012-08-29T00:00:00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8"/>
    <d v="2015-11-02T08:00:00"/>
    <x v="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3"/>
    <d v="2014-09-21T19:00:15"/>
    <x v="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4"/>
    <d v="2015-06-27T15:22:48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6"/>
    <d v="2013-11-13T20:22:35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7"/>
    <d v="2016-10-29T19:0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8"/>
    <d v="2013-09-03T04:00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9"/>
    <d v="2015-08-16T06:40:36"/>
    <x v="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6"/>
    <d v="2015-07-29T15:59:25"/>
    <x v="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7"/>
    <d v="2015-09-04T19:00:1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1"/>
    <d v="2016-08-06T07:52:18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2"/>
    <d v="2014-08-16T08:17:5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  <x v="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4"/>
    <d v="2016-05-07T22:50:51"/>
    <x v="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5"/>
    <d v="2017-01-24T15:32:48"/>
    <x v="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58"/>
    <d v="2014-03-26T23:24:10"/>
    <x v="3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9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60"/>
    <d v="2016-12-08T19:18:5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  <x v="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2"/>
    <d v="2015-01-31T19:58:33"/>
    <x v="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3"/>
    <d v="2014-11-18T00:00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  <x v="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6"/>
    <d v="2012-02-27T16:17:03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7"/>
    <d v="2014-01-05T15:38:09"/>
    <x v="4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78"/>
    <d v="2015-09-17T14:59:51"/>
    <x v="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9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80"/>
    <d v="2015-02-04T04:00:00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0"/>
    <d v="2012-04-23T04:00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1"/>
    <d v="2009-12-01T17:00:00"/>
    <x v="8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7"/>
    <d v="2014-03-26T19:10:33"/>
    <x v="3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8"/>
    <d v="2012-03-14T03:59:00"/>
    <x v="5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  <x v="7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18"/>
    <d v="2017-04-04T05:15:0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21"/>
    <d v="2013-12-15T01:58:05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3"/>
    <d v="2017-04-30T17:00:00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6"/>
    <d v="2017-03-20T18:07:27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8"/>
    <d v="2014-07-17T14:59:0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9"/>
    <d v="2015-06-14T18:45:3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1"/>
    <d v="2015-02-06T15:04:31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2"/>
    <d v="2014-08-18T00:08:1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3"/>
    <d v="2014-06-11T13:44:03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  <x v="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5"/>
    <d v="2014-05-29T17:50:00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7"/>
    <d v="2016-12-19T07:59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9"/>
    <d v="2014-06-26T15:22:23"/>
    <x v="3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1"/>
    <d v="2014-10-06T05:00:00"/>
    <x v="3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2"/>
    <d v="2015-07-12T19:31:44"/>
    <x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  <x v="0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4"/>
    <d v="2015-03-31T23:39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5"/>
    <d v="2016-06-24T17:27:49"/>
    <x v="2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7"/>
    <d v="2016-02-20T22:22:18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8"/>
    <d v="2016-08-25T14:34:3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5"/>
    <d v="2015-10-17T14:52:58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  <x v="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7"/>
    <d v="2015-05-02T22:02:16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1"/>
    <d v="2015-12-29T00:16:4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2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3"/>
    <d v="2015-04-14T16:19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4"/>
    <d v="2015-10-21T12:45:33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5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66"/>
    <d v="2014-12-18T04:32:2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67"/>
    <d v="2015-04-24T01:39:31"/>
    <x v="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68"/>
    <d v="2015-06-25T18:39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9"/>
    <d v="2016-01-17T23:00:00"/>
    <x v="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70"/>
    <d v="2014-12-11T16:31:10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71"/>
    <d v="2016-04-30T22:00:00"/>
    <x v="2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72"/>
    <d v="2015-10-26T22:25:56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  <x v="0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7"/>
    <d v="2015-08-26T00:18:50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8"/>
    <d v="2016-11-25T21:53:03"/>
    <x v="2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6"/>
    <d v="2015-01-02T21:14:16"/>
    <x v="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7"/>
    <d v="2015-10-15T20:22:3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8"/>
    <d v="2014-12-18T20:28:2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9"/>
    <d v="2015-07-02T21:59: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  <x v="0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8"/>
    <d v="2015-08-18T21:01:15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9"/>
    <d v="2014-11-06T04:22:37"/>
    <x v="3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0"/>
    <d v="2015-08-25T17:34:42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1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  <x v="3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5"/>
    <d v="2015-03-14T15:0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6"/>
    <d v="2015-08-22T03:59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  <x v="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5"/>
    <d v="2015-08-08T04:04:5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6"/>
    <d v="2016-05-27T22:04:00"/>
    <x v="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0"/>
    <d v="2016-06-28T02:23:33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1"/>
    <d v="2016-02-12T03:08:2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2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3"/>
    <d v="2016-01-29T14:46:10"/>
    <x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  <x v="0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5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6"/>
    <d v="2016-02-27T21:35:43"/>
    <x v="2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  <x v="2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49"/>
    <d v="2014-10-28T03:11:00"/>
    <x v="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50"/>
    <d v="2014-11-30T04:25:15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  <x v="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3"/>
    <d v="2017-03-11T04:50:08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4"/>
    <d v="2017-02-02T16:36:49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3"/>
    <d v="2013-05-09T02:27:33"/>
    <x v="4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4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5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6"/>
    <d v="2012-09-23T17:15:48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6"/>
    <d v="2013-01-13T22:48:33"/>
    <x v="5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7"/>
    <d v="2014-11-03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8"/>
    <d v="2012-08-12T16:35:45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1"/>
    <d v="2013-04-29T04:02:20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3"/>
    <d v="2011-01-16T01:51:00"/>
    <x v="7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499"/>
    <d v="2015-09-27T18:38:24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500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1"/>
    <d v="2012-06-23T18:32:55"/>
    <x v="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  <x v="3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09"/>
    <d v="2016-02-01T10:43:33"/>
    <x v="2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10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1"/>
    <d v="2015-05-14T23:56:12"/>
    <x v="0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  <x v="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3"/>
    <d v="2014-12-21T04:30:00"/>
    <x v="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4"/>
    <d v="2014-11-18T00:24:52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3"/>
    <d v="2016-09-30T04:27:00"/>
    <x v="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4"/>
    <d v="2012-04-04T17:33:23"/>
    <x v="5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5"/>
    <d v="2012-07-08T12:29:29"/>
    <x v="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7"/>
    <d v="2015-02-27T00:30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8"/>
    <d v="2011-01-02T03:00:00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49"/>
    <d v="2015-10-08T03:59:00"/>
    <x v="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50"/>
    <d v="2013-05-31T17:00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4"/>
    <d v="2012-05-28T15:43:1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5"/>
    <d v="2012-09-21T04:46:47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6"/>
    <d v="2015-05-01T13:59:00"/>
    <x v="0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  <x v="3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8"/>
    <d v="2011-11-15T19:37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9"/>
    <d v="2012-12-24T23:47:37"/>
    <x v="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2"/>
    <d v="2014-08-01T00:58:19"/>
    <x v="3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4"/>
    <d v="2016-10-11T12:35:39"/>
    <x v="2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6"/>
    <d v="2015-04-23T21:05:38"/>
    <x v="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7"/>
    <d v="2014-08-21T23:32:2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69"/>
    <d v="2017-02-08T21:40:35"/>
    <x v="1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70"/>
    <d v="2015-09-17T02:31:52"/>
    <x v="0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3"/>
    <d v="2016-05-18T19:49:05"/>
    <x v="2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4"/>
    <d v="2014-08-23T14:12:29"/>
    <x v="3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7"/>
    <d v="2014-09-15T19:55:03"/>
    <x v="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8"/>
    <d v="2014-08-04T19:41:37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79"/>
    <d v="2015-05-16T03:00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80"/>
    <d v="2015-10-09T17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4"/>
    <d v="2015-12-30T16:12:33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  <x v="3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6"/>
    <d v="2015-06-15T04:09:29"/>
    <x v="0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8"/>
    <d v="2016-03-23T11:52:0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9"/>
    <d v="2015-03-31T13:14:0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2"/>
    <d v="2015-04-25T20:17:06"/>
    <x v="0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3"/>
    <d v="2016-03-13T20:45:24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  <x v="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7"/>
    <d v="2014-08-03T18:05:47"/>
    <x v="3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9"/>
    <d v="2016-06-19T08:11:57"/>
    <x v="2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4"/>
    <d v="2015-08-25T23:52:09"/>
    <x v="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5"/>
    <d v="2015-12-01T20:01:01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6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7"/>
    <d v="2016-04-30T12:00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8"/>
    <d v="2014-10-20T20:59:1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19"/>
    <d v="2015-10-11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20"/>
    <d v="2015-10-23T1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  <x v="5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5"/>
    <d v="2015-06-03T15:04:29"/>
    <x v="0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6"/>
    <d v="2016-11-09T20:26:48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0"/>
    <d v="2015-08-30T04:03:47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1"/>
    <d v="2016-06-30T10:00:00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3"/>
    <d v="2015-03-09T21:49:21"/>
    <x v="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4"/>
    <d v="2014-02-27T23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5"/>
    <d v="2016-10-16T01:00:00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6"/>
    <d v="2016-09-29T15:45:21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  <x v="3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0"/>
    <d v="2014-09-15T20:09:00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41"/>
    <d v="2015-02-19T20:45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  <x v="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49"/>
    <d v="2016-12-21T14:59:03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50"/>
    <d v="2016-03-09T17:09:2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3"/>
    <d v="2015-04-21T13:25:26"/>
    <x v="0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4"/>
    <d v="2014-06-13T04:00:00"/>
    <x v="3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7"/>
    <d v="2016-07-30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8"/>
    <d v="2015-04-18T01:40:1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9"/>
    <d v="2016-08-03T01:30:0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4"/>
    <d v="2015-09-24T19:09:25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7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76"/>
    <d v="2015-04-27T15:42:10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7"/>
    <d v="2015-02-28T00:01:3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8"/>
    <d v="2016-07-05T04:59:00"/>
    <x v="2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79"/>
    <d v="2016-04-06T04:04:5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80"/>
    <d v="2014-11-10T21:34:49"/>
    <x v="3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81"/>
    <d v="2014-07-03T00:42:23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2"/>
    <d v="2015-03-01T18:07:20"/>
    <x v="0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3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4"/>
    <d v="2014-11-22T05:59:00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85"/>
    <d v="2016-05-22T14:59:34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1"/>
    <d v="2017-04-05T18:14:37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2"/>
    <d v="2017-04-07T17:35:34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  <x v="1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05"/>
    <d v="2014-08-09T02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6"/>
    <d v="2016-10-04T03:59:00"/>
    <x v="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7"/>
    <d v="2014-10-16T06:59:00"/>
    <x v="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9"/>
    <d v="2017-03-24T20:59:18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10"/>
    <d v="2013-05-27T06:59:00"/>
    <x v="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2"/>
    <d v="2015-12-24T15:41: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3"/>
    <d v="2013-07-13T18:00:00"/>
    <x v="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  <x v="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6"/>
    <d v="2014-12-06T22:57:29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7"/>
    <d v="2015-10-08T07:59:53"/>
    <x v="0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3"/>
    <d v="2017-03-01T17:52:1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4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5"/>
    <d v="2015-08-15T07:50:59"/>
    <x v="0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27"/>
    <d v="2014-10-18T04:00:00"/>
    <x v="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28"/>
    <d v="2013-04-22T12:59:35"/>
    <x v="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9"/>
    <d v="2015-12-30T14:23:5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0"/>
    <d v="2013-05-28T00:00:00"/>
    <x v="4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31"/>
    <d v="2015-08-07T16:14:23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32"/>
    <d v="2015-05-01T05:46:3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4"/>
    <d v="2013-03-13T20:00:00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5"/>
    <d v="2016-10-13T21:59:0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6"/>
    <d v="2014-01-15T19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7"/>
    <d v="2014-04-23T15:59: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0"/>
    <d v="2014-06-17T21:17:22"/>
    <x v="3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1"/>
    <d v="2012-06-30T20:0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  <x v="3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5"/>
    <d v="2014-01-11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6"/>
    <d v="2016-08-06T15:45:32"/>
    <x v="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7"/>
    <d v="2015-04-08T18:58:4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59"/>
    <d v="2013-06-20T11:04:18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60"/>
    <d v="2016-07-16T08:47:46"/>
    <x v="2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2"/>
    <d v="2013-05-24T13:54:44"/>
    <x v="4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3"/>
    <d v="2011-08-11T16:01:58"/>
    <x v="6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6"/>
    <d v="2012-03-18T23:53:15"/>
    <x v="5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4"/>
    <d v="2015-06-12T07:07:56"/>
    <x v="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6"/>
    <d v="2013-03-08T03:02:08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0"/>
    <d v="2015-08-06T15:31:47"/>
    <x v="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1"/>
    <d v="2015-01-04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2"/>
    <d v="2014-10-10T11:00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  <x v="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09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0"/>
    <d v="2015-04-06T04:00:00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11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2"/>
    <d v="2014-06-01T03:59:00"/>
    <x v="3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8"/>
    <d v="2015-06-14T12:36:49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9"/>
    <d v="2015-02-28T15:14:22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  <x v="2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1"/>
    <d v="2015-03-27T15:24:5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2"/>
    <d v="2014-09-23T22:08:5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  <x v="0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29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0"/>
    <d v="2015-07-16T19:47:5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31"/>
    <d v="2016-06-02T10:25:18"/>
    <x v="2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4"/>
    <d v="2014-08-13T22:00:00"/>
    <x v="3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6"/>
    <d v="2015-12-09T22:48:04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7"/>
    <d v="2015-01-30T23:02:1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8"/>
    <d v="2017-02-18T04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39"/>
    <d v="2015-05-29T15:34:1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0"/>
    <d v="2015-05-29T16:36:3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1"/>
    <d v="2015-06-08T00:23:53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42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3"/>
    <d v="2015-03-18T17:00:00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4"/>
    <d v="2016-05-23T19:21:05"/>
    <x v="2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6"/>
    <d v="2016-06-13T04:00:00"/>
    <x v="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7"/>
    <d v="2015-12-13T18:44:57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8"/>
    <d v="2017-01-04T13:06:20"/>
    <x v="2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  <x v="3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4"/>
    <d v="2015-08-08T21:34:00"/>
    <x v="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6"/>
    <d v="2016-01-29T23:34:00"/>
    <x v="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  <x v="2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8"/>
    <d v="2015-10-16T08:41:44"/>
    <x v="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9"/>
    <d v="2014-12-05T11:28:00"/>
    <x v="3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  <x v="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2"/>
    <d v="2014-09-09T16:12:03"/>
    <x v="3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3"/>
    <d v="2014-06-24T18:57:0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4"/>
    <d v="2016-10-14T22:00:00"/>
    <x v="2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6"/>
    <d v="2015-07-17T13:18:00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  <x v="2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0"/>
    <d v="2014-12-21T17:43:3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1"/>
    <d v="2014-05-17T04:32:45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3"/>
    <d v="2016-05-05T03:04:53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5"/>
    <d v="2015-01-28T19:37:11"/>
    <x v="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78"/>
    <d v="2015-08-20T17:05:00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0"/>
    <d v="2014-12-03T15:20:3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81"/>
    <d v="2015-07-03T14:46:3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2"/>
    <d v="2016-02-06T04:59:0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3"/>
    <d v="2016-05-01T14:18:38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7"/>
    <d v="2014-10-18T04:59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88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89"/>
    <d v="2014-08-25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0"/>
    <d v="2015-01-09T02:00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91"/>
    <d v="2015-01-11T10:15:24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92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3"/>
    <d v="2014-08-09T03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  <x v="3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1"/>
    <d v="2014-11-25T19:46:00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  <x v="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03"/>
    <d v="2015-06-12T20:11:27"/>
    <x v="0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04"/>
    <d v="2015-03-14T20:46:34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05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06"/>
    <d v="2014-09-06T22:08:59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7"/>
    <d v="2016-06-08T17:33:39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8"/>
    <d v="2015-08-01T01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9"/>
    <d v="2015-09-09T04:00:18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10"/>
    <d v="2016-09-07T01:21:53"/>
    <x v="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11"/>
    <d v="2016-05-14T21:03:5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2"/>
    <d v="2015-06-27T18:27:06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13"/>
    <d v="2014-11-09T12:00:00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14"/>
    <d v="2015-02-07T21:42:19"/>
    <x v="3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  <x v="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7"/>
    <d v="2015-10-29T15:06:47"/>
    <x v="0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8"/>
    <d v="2015-09-16T05:37:2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3"/>
    <d v="2015-05-09T03:59:00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4"/>
    <d v="2015-01-24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29"/>
    <d v="2015-05-07T14:01:0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30"/>
    <d v="2014-05-25T13:32:3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1"/>
    <d v="2015-02-21T11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2"/>
    <d v="2014-09-15T06:08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  <x v="2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4"/>
    <d v="2015-01-30T16:53:3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6"/>
    <d v="2014-06-15T15:16:04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  <x v="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8"/>
    <d v="2014-10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3"/>
    <d v="2015-06-07T21:56:38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6"/>
    <d v="2016-11-24T17:11:00"/>
    <x v="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7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0"/>
    <d v="2014-10-05T19:16:1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51"/>
    <d v="2015-11-19T20:45:17"/>
    <x v="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2"/>
    <d v="2015-10-08T19:00:2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3"/>
    <d v="2016-10-17T04:00:0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56"/>
    <d v="2014-09-11T18:10:23"/>
    <x v="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8"/>
    <d v="2015-03-27T23:16:12"/>
    <x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  <x v="2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60"/>
    <d v="2016-05-04T23:00:50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69"/>
    <d v="2014-11-27T03:00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  <x v="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1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2"/>
    <d v="2014-09-26T01:35:00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3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4"/>
    <d v="2016-12-05T01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75"/>
    <d v="2015-05-03T22:51:00"/>
    <x v="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  <x v="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8"/>
    <d v="2015-01-06T06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9"/>
    <d v="2014-10-20T05:59:00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0"/>
    <d v="2016-02-11T16:29:03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  <x v="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2"/>
    <d v="2015-08-24T02:00:00"/>
    <x v="0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  <x v="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2"/>
    <d v="2015-05-26T21:54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3"/>
    <d v="2017-01-19T15:57:51"/>
    <x v="2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4"/>
    <d v="2016-10-09T18:25:10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5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6"/>
    <d v="2014-10-03T11:29:32"/>
    <x v="3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  <x v="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7"/>
    <d v="2016-01-21T05:05:19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8"/>
    <d v="2015-04-25T05:11:23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2"/>
    <d v="2015-06-21T20:04:09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3"/>
    <d v="2015-02-10T16:52:1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6"/>
    <d v="2014-08-20T20:24:0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7"/>
    <d v="2014-07-18T13:09:12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0"/>
    <d v="2016-08-27T22:53:29"/>
    <x v="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1"/>
    <d v="2015-08-14T20:18:5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2"/>
    <d v="2012-10-06T23:51:15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3"/>
    <d v="2016-11-22T05:59:00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4"/>
    <d v="2015-06-11T16:13:06"/>
    <x v="0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5"/>
    <d v="2015-03-20T15:54:11"/>
    <x v="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6"/>
    <d v="2014-11-18T04:35:00"/>
    <x v="3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7"/>
    <d v="2016-08-15T06:20:25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8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9"/>
    <d v="2017-03-03T11:01:32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2"/>
    <d v="2016-11-01T03:59:00"/>
    <x v="2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4"/>
    <d v="2015-09-11T01:04:19"/>
    <x v="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  <x v="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8"/>
    <d v="2013-12-29T07:59:00"/>
    <x v="4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39"/>
    <d v="2016-01-20T20:50:48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  <x v="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41"/>
    <d v="2016-03-04T06:03:17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5"/>
    <d v="2014-09-10T04:52:00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6"/>
    <d v="2014-12-31T21:22:00"/>
    <x v="3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7"/>
    <d v="2014-08-22T03:44:15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8"/>
    <d v="2016-04-27T13:16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  <x v="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0"/>
    <d v="2017-02-08T09:59:05"/>
    <x v="1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1"/>
    <d v="2016-05-05T04:02:40"/>
    <x v="2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  <x v="0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5"/>
    <d v="2016-04-03T14:36:51"/>
    <x v="2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  <x v="3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7"/>
    <d v="2015-01-09T22:59:50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  <x v="0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4"/>
    <d v="2014-07-30T01:19:32"/>
    <x v="3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5"/>
    <d v="2016-10-22T22:08:58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66"/>
    <d v="2015-06-14T19:19:00"/>
    <x v="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7"/>
    <d v="2016-07-10T05:28:57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  <x v="0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69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0"/>
    <d v="2016-10-30T01:46:00"/>
    <x v="2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1"/>
    <d v="2016-12-07T17:36:09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72"/>
    <d v="2015-09-09T22:31:1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73"/>
    <d v="2014-12-14T20:00:34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6"/>
    <d v="2017-03-02T22:57:58"/>
    <x v="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7"/>
    <d v="2015-10-09T15:38:43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78"/>
    <d v="2014-12-27T01:40:44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0"/>
    <d v="2015-09-20T04:21:3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81"/>
    <d v="2015-02-26T03:19:5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2"/>
    <d v="2014-09-01T05:00:00"/>
    <x v="3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3"/>
    <d v="2015-11-15T23:09:06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4"/>
    <d v="2015-09-29T21:12:39"/>
    <x v="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5"/>
    <d v="2015-05-05T18:48:00"/>
    <x v="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6"/>
    <d v="2015-01-08T13:41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8"/>
    <d v="2016-12-21T04:36:3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89"/>
    <d v="2015-05-01T18:39:05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0"/>
    <d v="2015-10-15T22:00:00"/>
    <x v="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91"/>
    <d v="2016-07-09T01:59:00"/>
    <x v="2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2"/>
    <d v="2016-08-14T22:45:43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  <x v="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5"/>
    <d v="2016-02-08T00:17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7"/>
    <d v="2016-08-01T00:36:2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098"/>
    <d v="2014-10-20T14:56:15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9"/>
    <d v="2016-10-07T14:00:00"/>
    <x v="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0"/>
    <d v="2015-07-16T07:56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101"/>
    <d v="2016-02-12T04:33:11"/>
    <x v="2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  <x v="3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6"/>
    <d v="2015-04-28T15:19:54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8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09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0"/>
    <d v="2014-10-04T14:17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11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4"/>
    <d v="2016-11-01T02:55:34"/>
    <x v="2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  <x v="2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6"/>
    <d v="2016-05-27T13:12:00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7"/>
    <d v="2015-04-01T12:22:05"/>
    <x v="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  <x v="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19"/>
    <d v="2016-05-05T21:36:3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20"/>
    <d v="2015-03-27T00:05:32"/>
    <x v="0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1"/>
    <d v="2015-02-02T18:43:21"/>
    <x v="3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2"/>
    <d v="2016-07-09T23:49:58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3"/>
    <d v="2014-09-26T16:18:5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4"/>
    <d v="2016-11-09T23:22:12"/>
    <x v="2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27"/>
    <d v="2017-03-25T04:33:00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28"/>
    <d v="2017-04-16T15:22:46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29"/>
    <d v="2017-04-21T07:24:2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30"/>
    <d v="2016-03-27T23:26:02"/>
    <x v="2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31"/>
    <d v="2017-03-27T23:58:5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32"/>
    <d v="2014-11-07T00:15:55"/>
    <x v="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33"/>
    <d v="2017-03-16T18:49:01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4"/>
    <d v="2017-04-14T04:59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35"/>
    <d v="2017-04-07T16:15:03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36"/>
    <d v="2017-03-19T06:00:00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7"/>
    <d v="2017-04-08T12:54:0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38"/>
    <d v="2017-03-19T11:18:59"/>
    <x v="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39"/>
    <d v="2014-10-01T04:00:00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40"/>
    <d v="2017-05-03T19:12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41"/>
    <d v="2017-04-18T19:13:39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2"/>
    <d v="2012-12-07T02:00:00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43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44"/>
    <d v="2017-04-04T03:38:41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5"/>
    <d v="2017-04-09T08:35:56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46"/>
    <d v="2017-03-24T12:33:54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47"/>
    <d v="2017-03-31T22:59:00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8"/>
    <d v="2017-04-16T20:00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49"/>
    <d v="2017-04-03T15:30:0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1"/>
    <d v="2012-04-01T20:00:58"/>
    <x v="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2"/>
    <d v="2014-09-10T20:09:34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4"/>
    <d v="2013-11-02T20:49:27"/>
    <x v="4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5"/>
    <d v="2012-06-01T22:52:24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6"/>
    <d v="2012-12-20T11:58:45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0"/>
    <d v="2014-11-26T07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1"/>
    <d v="2014-06-15T18:05:25"/>
    <x v="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2"/>
    <d v="2014-08-13T04:59:00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3"/>
    <d v="2014-07-07T02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5"/>
    <d v="2014-10-15T12:52:02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6"/>
    <d v="2011-05-03T03:59:00"/>
    <x v="6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69"/>
    <d v="2014-09-26T21:04:52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70"/>
    <d v="2013-12-13T04:59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  <x v="2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2"/>
    <d v="2011-02-17T21:17:07"/>
    <x v="7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3"/>
    <d v="2014-08-25T20:45:08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4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5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8"/>
    <d v="2013-05-06T16:51:11"/>
    <x v="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9"/>
    <d v="2014-07-16T14:31:15"/>
    <x v="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3"/>
    <d v="2014-07-01T23:50:31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4"/>
    <d v="2014-09-16T21:00:00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5"/>
    <d v="2013-08-23T19:04:29"/>
    <x v="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6"/>
    <d v="2014-07-16T23:27:2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  <x v="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1"/>
    <d v="2015-08-01T14:00:00"/>
    <x v="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192"/>
    <d v="2016-04-30T05:34:00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3"/>
    <d v="2015-02-16T10:11:1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  <x v="0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5"/>
    <d v="2015-02-28T22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6"/>
    <d v="2015-02-04T11:50:18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7"/>
    <d v="2015-02-20T23:14:16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8"/>
    <d v="2014-09-06T21:00:00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199"/>
    <d v="2015-12-14T05:59:00"/>
    <x v="0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200"/>
    <d v="2016-08-16T18:07:49"/>
    <x v="2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201"/>
    <d v="2015-02-12T14:15:42"/>
    <x v="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2"/>
    <d v="2014-08-31T18:24:37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09"/>
    <d v="2015-09-10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0"/>
    <d v="2014-08-15T02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1"/>
    <d v="2016-01-05T23:55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12"/>
    <d v="2014-06-20T23:00:00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4"/>
    <d v="2016-11-04T13:06:24"/>
    <x v="2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5"/>
    <d v="2014-08-08T19:05:5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6"/>
    <d v="2012-06-01T03:59:00"/>
    <x v="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7"/>
    <d v="2015-07-11T14:3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3"/>
    <d v="2017-01-10T05:00:00"/>
    <x v="2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4"/>
    <d v="2014-11-20T07:59:58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5"/>
    <d v="2015-12-17T04:59:00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6"/>
    <d v="2015-08-20T20:02:5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7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8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9"/>
    <d v="2017-01-17T21:10:3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3"/>
    <d v="2016-12-28T22:00: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4"/>
    <d v="2016-07-01T08:20:51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6"/>
    <d v="2017-02-01T23:31:00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  <x v="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38"/>
    <d v="2014-09-19T18:08:1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39"/>
    <d v="2014-10-14T06:59:00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0"/>
    <d v="2015-10-09T00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41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2"/>
    <d v="2017-02-16T23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43"/>
    <d v="2015-07-01T12:14:58"/>
    <x v="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4"/>
    <d v="2015-06-12T02:00:00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5"/>
    <d v="2016-12-01T17:39:42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8"/>
    <d v="2015-06-20T17:55:1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9"/>
    <d v="2015-07-12T10:25:1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1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2"/>
    <d v="2015-03-26T01:03:29"/>
    <x v="0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3"/>
    <d v="2015-06-11T03:59:00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4"/>
    <d v="2016-09-07T11:20:4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5"/>
    <d v="2017-02-22T13:25:52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6"/>
    <d v="2015-06-21T17:32:46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7"/>
    <d v="2014-10-07T18:26:15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8"/>
    <d v="2016-10-01T03:59:00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9"/>
    <d v="2015-01-08T21:17:41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5"/>
    <d v="2015-07-17T18:11:00"/>
    <x v="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66"/>
    <d v="2015-11-06T13:00:09"/>
    <x v="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7"/>
    <d v="2015-06-16T11:00:00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8"/>
    <d v="2015-06-12T21:00:00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69"/>
    <d v="2016-09-14T19:00:00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70"/>
    <d v="2015-12-03T17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71"/>
    <d v="2016-08-24T21:42:08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2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3"/>
    <d v="2014-11-02T11:29:3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74"/>
    <d v="2016-04-29T04:39:48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5"/>
    <d v="2016-03-15T21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76"/>
    <d v="2016-08-15T20:09:42"/>
    <x v="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277"/>
    <d v="2016-12-22T14:59:1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78"/>
    <d v="2016-06-20T23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79"/>
    <d v="2015-09-13T00:00:00"/>
    <x v="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280"/>
    <d v="2016-12-07T08:26:16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81"/>
    <d v="2016-04-01T01:27:39"/>
    <x v="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82"/>
    <d v="2015-07-27T22:59:00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83"/>
    <d v="2014-11-18T17:23:26"/>
    <x v="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4"/>
    <d v="2015-09-02T00:28:25"/>
    <x v="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  <x v="1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86"/>
    <d v="2016-04-01T03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87"/>
    <d v="2017-03-04T10:12:32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288"/>
    <d v="2015-07-31T20:32:28"/>
    <x v="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9"/>
    <d v="2016-01-29T05:59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0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291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292"/>
    <d v="2016-08-01T06:59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93"/>
    <d v="2015-05-30T20:21:43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94"/>
    <d v="2015-11-28T18:00:2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95"/>
    <d v="2015-06-01T05:00:00"/>
    <x v="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6"/>
    <d v="2017-03-11T12:21:3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97"/>
    <d v="2015-02-09T04:30:00"/>
    <x v="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298"/>
    <d v="2015-03-28T14:38:04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9"/>
    <d v="2015-11-22T22:00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300"/>
    <d v="2016-02-10T21:00:00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301"/>
    <d v="2016-09-26T10:37:09"/>
    <x v="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302"/>
    <d v="2015-06-16T12:59:1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303"/>
    <d v="2017-02-20T08:50:0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304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305"/>
    <d v="2015-12-04T19:29:0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0"/>
    <d v="2014-08-08T13:54:00"/>
    <x v="3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1"/>
    <d v="2015-10-06T22:17:0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2"/>
    <d v="2016-05-06T07:17:2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13"/>
    <d v="2016-06-22T03:55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4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5"/>
    <d v="2016-11-11T22:00:00"/>
    <x v="2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16"/>
    <d v="2016-06-22T01:05:57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7"/>
    <d v="2016-01-27T01:00:00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19"/>
    <d v="2016-06-05T13:59:50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20"/>
    <d v="2016-06-08T00:57:04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1"/>
    <d v="2016-09-25T08:46:48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22"/>
    <d v="2015-05-08T20:05:00"/>
    <x v="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23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4"/>
    <d v="2014-10-16T03:59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7"/>
    <d v="2014-07-05T01:00:00"/>
    <x v="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8"/>
    <d v="2016-05-08T08:59:26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29"/>
    <d v="2015-10-06T16:44:4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31"/>
    <d v="2014-07-27T23:00:00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3"/>
    <d v="2016-07-28T15:58:38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4"/>
    <d v="2014-07-19T20:38:50"/>
    <x v="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35"/>
    <d v="2015-04-01T04:59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6"/>
    <d v="2014-08-03T23:00:00"/>
    <x v="3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37"/>
    <d v="2014-08-30T04:48:13"/>
    <x v="3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8"/>
    <d v="2015-07-30T12:30:2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9"/>
    <d v="2015-06-15T16:14:40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0"/>
    <d v="2016-06-12T17:00:00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1"/>
    <d v="2016-12-06T23:22:34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42"/>
    <d v="2014-10-10T21:00:00"/>
    <x v="3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  <x v="2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44"/>
    <d v="2016-04-05T08:34:06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5"/>
    <d v="2015-02-26T00:35:1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6"/>
    <d v="2015-04-18T00:37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49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0"/>
    <d v="2016-07-01T23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1"/>
    <d v="2015-11-29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52"/>
    <d v="2016-06-13T17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3"/>
    <d v="2014-11-19T08:27:59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54"/>
    <d v="2016-12-14T15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55"/>
    <d v="2014-08-19T16:00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56"/>
    <d v="2014-09-01T15:59:00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7"/>
    <d v="2017-02-25T01:22:14"/>
    <x v="1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8"/>
    <d v="2015-10-29T04:01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9"/>
    <d v="2014-08-01T10:01:50"/>
    <x v="3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60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61"/>
    <d v="2016-07-15T19:34:32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62"/>
    <d v="2016-05-02T23:00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3"/>
    <d v="2015-03-07T04:55:00"/>
    <x v="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6"/>
    <d v="2015-08-01T22:24:54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7"/>
    <d v="2015-05-13T01:37:17"/>
    <x v="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8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69"/>
    <d v="2016-12-17T08:00:00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70"/>
    <d v="2015-01-01T05:00:00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1"/>
    <d v="2014-08-25T04:59:00"/>
    <x v="3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2"/>
    <d v="2015-12-02T20:59:25"/>
    <x v="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3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4"/>
    <d v="2015-03-20T16:56:00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75"/>
    <d v="2015-11-21T03:00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76"/>
    <d v="2015-03-11T03:26:2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7"/>
    <d v="2015-10-28T17:33:3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78"/>
    <d v="2016-08-01T22:59:00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9"/>
    <d v="2014-05-18T14:39:33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81"/>
    <d v="2015-07-18T16:00:00"/>
    <x v="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82"/>
    <d v="2015-08-26T2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3"/>
    <d v="2014-12-10T20:49:1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4"/>
    <d v="2016-06-23T18:47:00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85"/>
    <d v="2014-08-31T13:08:00"/>
    <x v="3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6"/>
    <d v="2016-06-03T13:31:2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8"/>
    <d v="2014-12-03T15:28:26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9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394"/>
    <d v="2015-11-12T02:31:00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395"/>
    <d v="2014-08-28T22:53:34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6"/>
    <d v="2014-11-21T17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397"/>
    <d v="2015-08-07T17:22:26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398"/>
    <d v="2015-06-25T11:05:24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9"/>
    <d v="2014-06-01T03:59:00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400"/>
    <d v="2015-02-21T22:05:25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401"/>
    <d v="2014-07-27T14:17:25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402"/>
    <d v="2015-05-30T18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4"/>
    <d v="2016-03-01T23:59:00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405"/>
    <d v="2016-02-18T22:00:00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06"/>
    <d v="2014-10-04T14:48:56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07"/>
    <d v="2015-10-08T00:32:52"/>
    <x v="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8"/>
    <d v="2014-07-16T11:49:36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09"/>
    <d v="2015-03-04T18:59:23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10"/>
    <d v="2014-07-10T09:07:49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11"/>
    <d v="2014-06-17T03:00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12"/>
    <d v="2015-02-05T06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3"/>
    <d v="2015-04-23T18:3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4"/>
    <d v="2014-05-23T20:01:47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15"/>
    <d v="2014-09-21T02:00:00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6"/>
    <d v="2016-06-06T07:00:00"/>
    <x v="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7"/>
    <d v="2014-09-27T23:01:02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8"/>
    <d v="2016-12-01T07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19"/>
    <d v="2015-12-14T00:0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20"/>
    <d v="2016-04-06T21:30:00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21"/>
    <d v="2014-07-06T10:08:09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2"/>
    <d v="2015-02-28T17:00:00"/>
    <x v="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23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24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25"/>
    <d v="2016-02-05T22:00:00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26"/>
    <d v="2014-10-26T00:43:00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28"/>
    <d v="2016-08-07T03:00:00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9"/>
    <d v="2016-02-14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30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31"/>
    <d v="2016-07-31T20:58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32"/>
    <d v="2015-02-28T04:59:00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33"/>
    <d v="2015-04-24T21:52:21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34"/>
    <d v="2016-04-17T23:3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35"/>
    <d v="2016-11-02T00:31:0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  <x v="0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2"/>
    <d v="2014-12-17T02:51:29"/>
    <x v="3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3"/>
    <d v="2015-10-23T12:43:56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4"/>
    <d v="2014-09-09T12:35:4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5"/>
    <d v="2015-02-05T12:20:00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6"/>
    <d v="2016-03-18T20:20:12"/>
    <x v="2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7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48"/>
    <d v="2015-04-02T15:54: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9"/>
    <d v="2016-06-08T13:59:00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50"/>
    <d v="2015-05-30T20:11:1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1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2"/>
    <d v="2014-08-01T06:59:00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3"/>
    <d v="2015-02-12T05:59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4"/>
    <d v="2014-07-23T03:59:00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5"/>
    <d v="2015-02-03T04:27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6"/>
    <d v="2014-07-31T16:45:59"/>
    <x v="3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7"/>
    <d v="2015-04-21T17:22:0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8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59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0"/>
    <d v="2016-10-29T03:00:00"/>
    <x v="2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61"/>
    <d v="2016-08-13T23:29:16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5"/>
    <d v="2016-04-19T23:27:30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6"/>
    <d v="2015-08-09T16:00:00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7"/>
    <d v="2016-09-21T03:00:00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8"/>
    <d v="2015-03-20T15:07:12"/>
    <x v="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71"/>
    <d v="2015-01-02T05:56:28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2"/>
    <d v="2015-03-20T20:27:00"/>
    <x v="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73"/>
    <d v="2014-07-03T16:03:01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74"/>
    <d v="2014-07-06T18:31:06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75"/>
    <d v="2016-06-15T18:14:5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6"/>
    <d v="2014-11-06T05:59:00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7"/>
    <d v="2016-07-20T12:02:11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9"/>
    <d v="2015-05-17T03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8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1"/>
    <d v="2015-07-10T21:00:00"/>
    <x v="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82"/>
    <d v="2014-08-31T20:00:00"/>
    <x v="3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83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84"/>
    <d v="2014-10-27T03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7"/>
    <d v="2015-04-17T16:00:00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8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  <x v="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2"/>
    <d v="2014-11-01T17:18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3"/>
    <d v="2015-10-26T00:13:17"/>
    <x v="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4"/>
    <d v="2016-09-11T20:19:26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5"/>
    <d v="2015-07-01T06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6"/>
    <d v="2016-05-28T21:44:00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  <x v="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8"/>
    <d v="2014-08-17T05:11:00"/>
    <x v="3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499"/>
    <d v="2015-09-11T18:19:5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  <x v="2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501"/>
    <d v="2016-11-26T06:00:00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02"/>
    <d v="2016-05-14T03:59:00"/>
    <x v="2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3"/>
    <d v="2016-05-31T22:08:57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04"/>
    <d v="2014-09-13T04:00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05"/>
    <d v="2015-07-11T03:59:00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06"/>
    <d v="2014-09-07T14:23:42"/>
    <x v="3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07"/>
    <d v="2015-10-01T15:00:23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8"/>
    <d v="2016-03-16T03:59:00"/>
    <x v="2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09"/>
    <d v="2014-07-04T11:00:00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10"/>
    <d v="2016-09-25T23:00:00"/>
    <x v="2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11"/>
    <d v="2016-04-28T05:59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12"/>
    <d v="2014-08-23T17:37:2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13"/>
    <d v="2014-11-21T04:55:00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4"/>
    <d v="2015-05-31T18:32:5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5"/>
    <d v="2014-06-04T04:59:00"/>
    <x v="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16"/>
    <d v="2016-04-10T20:00:0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17"/>
    <d v="2016-07-24T11:28:48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18"/>
    <d v="2014-05-13T04:00:00"/>
    <x v="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9"/>
    <d v="2014-09-08T03:00:00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20"/>
    <d v="2015-03-07T19:57:37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21"/>
    <d v="2016-05-02T21:26:38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22"/>
    <d v="2016-03-05T01:00:00"/>
    <x v="2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23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4"/>
    <d v="2015-09-06T13:47:00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25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26"/>
    <d v="2016-08-17T10:05:4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7"/>
    <d v="2017-01-18T12:01:58"/>
    <x v="2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28"/>
    <d v="2014-11-07T18:3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29"/>
    <d v="2014-10-02T14:21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30"/>
    <d v="2015-06-25T18:07:39"/>
    <x v="0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31"/>
    <d v="2014-05-22T22:07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32"/>
    <d v="2015-09-15T10:06:00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33"/>
    <d v="2015-08-31T17:31: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34"/>
    <d v="2015-04-01T03:59:00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35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36"/>
    <d v="2015-04-23T11:53:12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7"/>
    <d v="2016-06-30T15:42:14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38"/>
    <d v="2015-09-04T09:27:53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9"/>
    <d v="2014-09-18T03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40"/>
    <d v="2014-07-02T14:54:06"/>
    <x v="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41"/>
    <d v="2014-11-17T07:59:00"/>
    <x v="3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42"/>
    <d v="2016-09-08T18:08:4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43"/>
    <d v="2015-02-02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44"/>
    <d v="2015-08-09T16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45"/>
    <d v="2015-07-13T01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46"/>
    <d v="2015-11-11T19:16:07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47"/>
    <d v="2014-09-29T08:40:20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8"/>
    <d v="2016-06-26T00:04:51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9"/>
    <d v="2015-04-11T19:22:3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50"/>
    <d v="2015-12-20T11:59:00"/>
    <x v="0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51"/>
    <d v="2016-05-10T21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3"/>
    <d v="2014-05-05T06:38:31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4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5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6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7"/>
    <d v="2014-08-17T15:35:24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58"/>
    <d v="2015-05-27T02:45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60"/>
    <d v="2015-06-26T21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2"/>
    <d v="2015-01-23T12:11:23"/>
    <x v="3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3"/>
    <d v="2015-10-05T16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5"/>
    <d v="2014-09-17T17:46:34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6"/>
    <d v="2014-12-31T17:50:0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7"/>
    <d v="2016-08-01T19:0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8"/>
    <d v="2016-03-13T22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69"/>
    <d v="2016-08-11T03:59:00"/>
    <x v="2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70"/>
    <d v="2016-09-23T16:44:30"/>
    <x v="2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1"/>
    <d v="2014-11-13T23:37:2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72"/>
    <d v="2015-01-08T16:31:36"/>
    <x v="3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73"/>
    <d v="2014-10-20T08:00:34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74"/>
    <d v="2015-05-26T15:32:27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75"/>
    <d v="2014-12-21T17:11:30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6"/>
    <d v="2014-11-08T10:00:46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7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78"/>
    <d v="2015-07-13T07:35:4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79"/>
    <d v="2015-01-05T20:26:00"/>
    <x v="3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80"/>
    <d v="2015-03-13T06:59:00"/>
    <x v="0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81"/>
    <d v="2016-03-03T05:59:00"/>
    <x v="2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82"/>
    <d v="2014-12-31T07:00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83"/>
    <d v="2015-02-11T04:59:00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84"/>
    <d v="2016-09-04T01:36:22"/>
    <x v="2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85"/>
    <d v="2014-10-30T20:36:53"/>
    <x v="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86"/>
    <d v="2016-04-30T17:36:17"/>
    <x v="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7"/>
    <d v="2014-07-30T11:18:30"/>
    <x v="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88"/>
    <d v="2014-08-26T17:09:42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9"/>
    <d v="2016-04-05T02:18:02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0"/>
    <d v="2014-09-03T04:59:00"/>
    <x v="3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91"/>
    <d v="2015-03-01T04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2"/>
    <d v="2015-01-24T04:59:00"/>
    <x v="3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93"/>
    <d v="2015-04-26T06:28:00"/>
    <x v="0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94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95"/>
    <d v="2016-03-31T17:17:36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96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97"/>
    <d v="2015-04-29T23:00:00"/>
    <x v="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98"/>
    <d v="2016-12-05T14:10:5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599"/>
    <d v="2016-05-17T21:27:59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0"/>
    <d v="2015-01-16T23:58:02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601"/>
    <d v="2015-08-30T00:00:00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2"/>
    <d v="2016-10-13T20:22:44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03"/>
    <d v="2014-06-09T17:26:5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5"/>
    <d v="2016-08-14T14:30:57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06"/>
    <d v="2015-04-08T08:53:21"/>
    <x v="0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07"/>
    <d v="2015-06-19T01:00:1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8"/>
    <d v="2016-03-30T22:48:05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9"/>
    <d v="2015-11-05T21:44:40"/>
    <x v="0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0"/>
    <d v="2014-06-28T14:09:34"/>
    <x v="3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1"/>
    <d v="2015-08-17T10:22:16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12"/>
    <d v="2016-06-17T14:00:00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13"/>
    <d v="2015-12-15T00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14"/>
    <d v="2016-02-13T19:02:0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5-05T17:00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16"/>
    <d v="2015-12-13T20:59:56"/>
    <x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17"/>
    <d v="2014-09-23T03:59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18"/>
    <d v="2015-03-05T04:00:00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19"/>
    <d v="2014-08-16T16:00:57"/>
    <x v="3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0"/>
    <d v="2016-09-30T21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1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2"/>
    <d v="2015-07-02T15:39:37"/>
    <x v="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23"/>
    <d v="2014-11-29T21:19:50"/>
    <x v="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2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25"/>
    <d v="2015-03-19T21:47:44"/>
    <x v="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6"/>
    <d v="2014-07-26T07:00:00"/>
    <x v="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27"/>
    <d v="2015-06-03T15:04:10"/>
    <x v="0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8"/>
    <d v="2016-05-21T03:59:00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29"/>
    <d v="2016-11-19T22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30"/>
    <d v="2014-09-28T03:23:00"/>
    <x v="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31"/>
    <d v="2017-02-28T00:00:00"/>
    <x v="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2"/>
    <d v="2015-09-14T16:40:29"/>
    <x v="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3"/>
    <d v="2017-01-14T03:59:00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34"/>
    <d v="2014-10-05T07:00:45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35"/>
    <d v="2015-03-02T04:59:0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6"/>
    <d v="2016-10-07T15:11:00"/>
    <x v="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37"/>
    <d v="2015-11-17T04:27:19"/>
    <x v="0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38"/>
    <d v="2014-07-03T03:59:00"/>
    <x v="3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39"/>
    <d v="2015-06-16T23:3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40"/>
    <d v="2015-03-31T04:16:54"/>
    <x v="0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41"/>
    <d v="2016-11-19T01:00:00"/>
    <x v="2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2"/>
    <d v="2016-03-08T04:59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43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4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45"/>
    <d v="2014-05-19T21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46"/>
    <d v="2014-06-27T05:14:15"/>
    <x v="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47"/>
    <d v="2016-03-02T19:21:27"/>
    <x v="2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48"/>
    <d v="2016-09-03T20:57:09"/>
    <x v="2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49"/>
    <d v="2014-11-05T12:52:00"/>
    <x v="3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50"/>
    <d v="2015-01-11T20:53:30"/>
    <x v="3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51"/>
    <d v="2016-04-20T21:11:16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52"/>
    <d v="2014-07-21T03:59:00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53"/>
    <d v="2016-10-20T02:48:16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54"/>
    <d v="2016-06-06T02:00:00"/>
    <x v="2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55"/>
    <d v="2015-04-19T15:08:52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56"/>
    <d v="2015-01-01T16:48:55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57"/>
    <d v="2014-10-05T05:00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8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59"/>
    <d v="2016-04-10T04:00:00"/>
    <x v="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0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61"/>
    <d v="2014-09-26T22:43:04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62"/>
    <d v="2016-10-05T10:53:54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63"/>
    <d v="2014-06-16T06:59:00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6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65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666"/>
    <d v="2016-07-10T22:59:00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67"/>
    <d v="2014-10-15T14:26:56"/>
    <x v="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68"/>
    <d v="2015-08-05T08:43:2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69"/>
    <d v="2016-06-01T21:42:00"/>
    <x v="2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0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1"/>
    <d v="2014-07-01T04:59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72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73"/>
    <d v="2016-05-10T11:10:4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74"/>
    <d v="2016-04-03T17:00:00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75"/>
    <d v="2014-07-02T03:59:00"/>
    <x v="3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76"/>
    <d v="2014-11-27T15:21:23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677"/>
    <d v="2015-06-04T12:59:53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78"/>
    <d v="2014-07-24T07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679"/>
    <d v="2016-08-13T06:59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80"/>
    <d v="2015-05-10T18:45: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81"/>
    <d v="2016-11-22T00:17:18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8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83"/>
    <d v="2015-06-11T16:12: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4"/>
    <d v="2016-01-15T15:38:10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85"/>
    <d v="2014-09-19T00:00:00"/>
    <x v="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86"/>
    <d v="2016-06-16T05:58:09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87"/>
    <d v="2014-09-12T19:34:4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88"/>
    <d v="2014-06-16T17:06:34"/>
    <x v="3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9"/>
    <d v="2015-09-02T04:19:46"/>
    <x v="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90"/>
    <d v="2015-11-30T17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91"/>
    <d v="2015-10-28T19:54:00"/>
    <x v="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92"/>
    <d v="2014-11-23T22:29:09"/>
    <x v="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93"/>
    <d v="2016-09-30T17:58:47"/>
    <x v="2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9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95"/>
    <d v="2014-08-10T15:59:00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696"/>
    <d v="2014-09-30T16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97"/>
    <d v="2015-08-29T03:59:00"/>
    <x v="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8"/>
    <d v="2015-11-30T22:30:00"/>
    <x v="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99"/>
    <d v="2016-08-25T03:5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700"/>
    <d v="2014-12-23T21:08:45"/>
    <x v="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701"/>
    <d v="2016-12-21T11:50:30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702"/>
    <d v="2015-05-31T23:00:00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703"/>
    <d v="2016-05-15T23:00:0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704"/>
    <d v="2016-05-09T22:49:5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705"/>
    <d v="2016-05-03T18:49:02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706"/>
    <d v="2014-09-27T21:17:20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3707"/>
    <d v="2015-04-05T03:40:4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708"/>
    <d v="2015-05-22T17:03:29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709"/>
    <d v="2014-09-01T20:09:38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710"/>
    <d v="2016-07-22T18:55:32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11"/>
    <d v="2015-12-23T16:18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12"/>
    <d v="2016-06-04T17:19:57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13"/>
    <d v="2014-08-10T17:20:48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714"/>
    <d v="2014-09-11T08:37:22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715"/>
    <d v="2014-08-04T16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716"/>
    <d v="2014-07-01T06:00:00"/>
    <x v="3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717"/>
    <d v="2015-05-13T20:45:12"/>
    <x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718"/>
    <d v="2015-10-01T15:02:54"/>
    <x v="0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3719"/>
    <d v="2016-12-26T00:15:09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720"/>
    <d v="2015-06-11T18:24:4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721"/>
    <d v="2016-09-03T10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722"/>
    <d v="2016-01-31T23:03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23"/>
    <d v="2014-09-07T07:48:43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724"/>
    <d v="2016-07-17T04:19:09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3725"/>
    <d v="2016-02-16T18:33:07"/>
    <x v="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3726"/>
    <d v="2016-12-19T00:45:5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727"/>
    <d v="2016-07-08T23:25:5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728"/>
    <d v="2015-10-26T18:58:10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729"/>
    <d v="2016-12-08T16:15:52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30"/>
    <d v="2014-07-14T15:37:44"/>
    <x v="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3731"/>
    <d v="2016-10-02T09:00:00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32"/>
    <d v="2017-01-14T00:42:36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733"/>
    <d v="2015-01-11T04:59:00"/>
    <x v="3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34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5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736"/>
    <d v="2016-09-18T19:51:05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37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738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3739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3740"/>
    <d v="2016-07-02T17:44:28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41"/>
    <d v="2016-12-26T19:18:51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742"/>
    <d v="2015-06-30T03:59:00"/>
    <x v="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3743"/>
    <d v="2015-02-01T02:54:0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44"/>
    <d v="2016-07-29T23:29:00"/>
    <x v="2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3745"/>
    <d v="2016-04-11T11:13:07"/>
    <x v="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46"/>
    <d v="2016-03-26T16:3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7"/>
    <d v="2016-11-22T17:00:23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748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749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750"/>
    <d v="2014-09-02T14:27:4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751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752"/>
    <d v="2016-12-06T04:59:00"/>
    <x v="2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753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754"/>
    <d v="2014-06-26T23:02:0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755"/>
    <d v="2016-04-17T20:43:31"/>
    <x v="2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3756"/>
    <d v="2014-10-26T21:52:3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3757"/>
    <d v="2016-05-19T00:56:2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3758"/>
    <d v="2016-12-21T17:03:14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759"/>
    <d v="2014-07-21T12:52:0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3760"/>
    <d v="2015-04-03T21:44:10"/>
    <x v="0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761"/>
    <d v="2015-03-14T03:11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762"/>
    <d v="2015-10-18T19:36:29"/>
    <x v="0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63"/>
    <d v="2015-07-15T10:43:42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764"/>
    <d v="2016-03-04T23:19:28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765"/>
    <d v="2016-03-16T03:02:44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766"/>
    <d v="2015-04-09T23:31:1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767"/>
    <d v="2014-05-20T06:59:00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768"/>
    <d v="2015-05-09T21:14:18"/>
    <x v="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769"/>
    <d v="2015-07-19T05:23:11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70"/>
    <d v="2015-05-26T03:59:0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71"/>
    <d v="2014-07-03T04:00:45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72"/>
    <d v="2016-03-11T22:20:4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773"/>
    <d v="2014-07-20T18:51:27"/>
    <x v="3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774"/>
    <d v="2015-03-27T03:34:3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775"/>
    <d v="2014-07-03T04:07:58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776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777"/>
    <d v="2014-12-11T05:28:22"/>
    <x v="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778"/>
    <d v="2014-08-12T18:36:01"/>
    <x v="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779"/>
    <d v="2015-04-15T05:04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780"/>
    <d v="2015-11-30T06:04: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81"/>
    <d v="2016-04-01T06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782"/>
    <d v="2015-02-11T02:53:4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83"/>
    <d v="2015-11-18T04:41:57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784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3785"/>
    <d v="2014-09-04T16:07:54"/>
    <x v="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3786"/>
    <d v="2014-10-21T21:11:27"/>
    <x v="3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3787"/>
    <d v="2015-01-20T19:16:00"/>
    <x v="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378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3789"/>
    <d v="2014-06-23T16:00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90"/>
    <d v="2016-01-31T23:55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791"/>
    <d v="2014-06-03T06:59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92"/>
    <d v="2016-07-17T17:49:46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3793"/>
    <d v="2014-06-27T16:21:24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94"/>
    <d v="2016-03-05T05:54:2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95"/>
    <d v="2016-10-01T04:00:00"/>
    <x v="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96"/>
    <d v="2016-10-08T09:20:39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97"/>
    <d v="2014-08-01T01:00:0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8"/>
    <d v="2016-07-31T07:00:00"/>
    <x v="2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799"/>
    <d v="2015-01-04T23:26:00"/>
    <x v="3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800"/>
    <d v="2014-11-26T20:29:37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01"/>
    <d v="2015-09-06T03:38:27"/>
    <x v="0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3802"/>
    <d v="2016-05-07T14:29:18"/>
    <x v="2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3803"/>
    <d v="2015-07-18T03:00:00"/>
    <x v="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804"/>
    <d v="2015-05-31T0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5"/>
    <d v="2014-06-29T06:13:01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06"/>
    <d v="2016-09-12T16:59:00"/>
    <x v="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07"/>
    <d v="2014-07-30T23:00:00"/>
    <x v="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808"/>
    <d v="2014-07-24T02:59:0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3809"/>
    <d v="2014-10-26T18:29:26"/>
    <x v="3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810"/>
    <d v="2014-07-30T18:38:0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811"/>
    <d v="2014-12-16T22:32:09"/>
    <x v="3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12"/>
    <d v="2014-10-04T06:59:00"/>
    <x v="3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813"/>
    <d v="2016-07-17T00:43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814"/>
    <d v="2014-08-31T19:51:49"/>
    <x v="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3815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16"/>
    <d v="2016-03-24T22:59:2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3817"/>
    <d v="2015-12-15T20:25: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818"/>
    <d v="2015-02-10T07:59:00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819"/>
    <d v="2016-05-27T00:54:3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820"/>
    <d v="2015-04-20T21:09:2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21"/>
    <d v="2014-08-12T15:51:5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22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823"/>
    <d v="2015-09-07T18:09:57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824"/>
    <d v="2015-02-28T08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825"/>
    <d v="2015-03-29T20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3826"/>
    <d v="2014-07-01T22:3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3827"/>
    <d v="2014-10-22T15:36:50"/>
    <x v="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828"/>
    <d v="2015-01-10T03:23:0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9"/>
    <d v="2015-10-08T16:42: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830"/>
    <d v="2014-11-25T01:00:0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31"/>
    <d v="2016-04-25T00:20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832"/>
    <d v="2014-11-05T23:28:04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833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834"/>
    <d v="2014-09-06T05:09:04"/>
    <x v="3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835"/>
    <d v="2016-02-16T05:59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836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837"/>
    <d v="2014-05-05T12:36:26"/>
    <x v="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838"/>
    <d v="2015-04-01T17:00:26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839"/>
    <d v="2016-11-29T06:00:0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840"/>
    <d v="2016-11-15T02:08:0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841"/>
    <d v="2015-06-07T13:55:54"/>
    <x v="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42"/>
    <d v="2015-01-02T16:13:36"/>
    <x v="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43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44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45"/>
    <d v="2014-12-31T13:39:4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6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7"/>
    <d v="2014-06-01T01:44:24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48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49"/>
    <d v="2014-08-01T17:12:00"/>
    <x v="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50"/>
    <d v="2015-11-17T22:24:14"/>
    <x v="0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51"/>
    <d v="2014-09-08T15:50:05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852"/>
    <d v="2016-01-18T00:00:00"/>
    <x v="0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853"/>
    <d v="2014-12-27T02:02:28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854"/>
    <d v="2015-10-16T04:59:00"/>
    <x v="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855"/>
    <d v="2015-10-01T13:00:00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856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857"/>
    <d v="2015-01-02T11:49:1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85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59"/>
    <d v="2015-08-27T15:54:35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860"/>
    <d v="2014-05-08T21:23:30"/>
    <x v="3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861"/>
    <d v="2016-05-22T19:34:3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862"/>
    <d v="2016-05-09T04:00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863"/>
    <d v="2016-05-06T13:04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3864"/>
    <d v="2015-07-26T05:42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65"/>
    <d v="2014-12-18T15:02:44"/>
    <x v="3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3866"/>
    <d v="2016-09-06T11:22:34"/>
    <x v="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3867"/>
    <d v="2014-08-21T04:49:4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3868"/>
    <d v="2015-01-11T01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3869"/>
    <d v="2014-06-19T15:33:5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3870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3871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3872"/>
    <d v="2015-04-02T01:00:00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873"/>
    <d v="2014-11-30T19:04:2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874"/>
    <d v="2014-06-11T19:33:18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875"/>
    <d v="2014-09-08T21:11:25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3876"/>
    <d v="2016-09-02T20:24:33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877"/>
    <d v="2016-05-04T23:00:00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878"/>
    <d v="2015-05-09T20:47:2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879"/>
    <d v="2016-07-17T10:47:48"/>
    <x v="2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880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881"/>
    <d v="2014-06-12T17:28:10"/>
    <x v="3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882"/>
    <d v="2016-04-08T18:35:0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83"/>
    <d v="2015-12-04T16:43:59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3884"/>
    <d v="2014-08-12T22:50:11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85"/>
    <d v="2016-02-02T14:58:48"/>
    <x v="2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3886"/>
    <d v="2016-04-01T03:59:00"/>
    <x v="2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887"/>
    <d v="2015-06-15T19:10:18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888"/>
    <d v="2015-03-31T12:52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889"/>
    <d v="2014-12-01T20:25:15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90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891"/>
    <d v="2014-09-11T12:39:21"/>
    <x v="3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3892"/>
    <d v="2016-04-15T16:28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3893"/>
    <d v="2015-11-25T2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3894"/>
    <d v="2015-05-09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3895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3896"/>
    <d v="2015-03-24T03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3897"/>
    <d v="2017-02-28T08:51:00"/>
    <x v="1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3898"/>
    <d v="2017-01-13T23:05:00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899"/>
    <d v="2015-07-02T23:50:06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00"/>
    <d v="2015-06-27T21:44:1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901"/>
    <d v="2015-10-22T03:01:46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902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903"/>
    <d v="2015-06-18T10:41:0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4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5"/>
    <d v="2016-11-14T12:14:0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6"/>
    <d v="2014-10-26T18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07"/>
    <d v="2015-10-04T15:45:46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08"/>
    <d v="2016-10-02T03:25:44"/>
    <x v="2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09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10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11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12"/>
    <d v="2015-04-05T08:23:41"/>
    <x v="0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3913"/>
    <d v="2014-10-20T19:23:05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3914"/>
    <d v="2017-02-23T01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3915"/>
    <d v="2014-10-13T21:05:16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3916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17"/>
    <d v="2016-06-14T18:54:00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3918"/>
    <d v="2016-10-09T10:28:26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3919"/>
    <d v="2016-10-27T06:40:34"/>
    <x v="2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3920"/>
    <d v="2017-03-03T05:00:00"/>
    <x v="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3921"/>
    <d v="2015-02-24T03:15:40"/>
    <x v="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22"/>
    <d v="2016-07-11T15:09:2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923"/>
    <d v="2014-06-23T18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24"/>
    <d v="2016-08-29T03:55:00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3925"/>
    <d v="2015-11-05T14:16:15"/>
    <x v="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926"/>
    <d v="2015-07-05T22:59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927"/>
    <d v="2014-07-26T04:59:00"/>
    <x v="3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928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929"/>
    <d v="2015-07-13T20:06:0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930"/>
    <d v="2015-07-20T03:59:00"/>
    <x v="0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931"/>
    <d v="2015-07-17T10:32:59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932"/>
    <d v="2014-06-25T21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933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934"/>
    <d v="2015-08-17T16:00:00"/>
    <x v="0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35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36"/>
    <d v="2015-05-10T22:59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37"/>
    <d v="2016-11-13T10:17:4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38"/>
    <d v="2014-08-09T06:25:04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39"/>
    <d v="2014-07-05T14:22:27"/>
    <x v="3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3940"/>
    <d v="2016-02-03T18:4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3941"/>
    <d v="2014-10-17T19:10:1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3942"/>
    <d v="2015-08-22T19:34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3943"/>
    <d v="2016-02-28T00:00:00"/>
    <x v="2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944"/>
    <d v="2014-08-30T05:30:0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945"/>
    <d v="2015-02-14T19:39:40"/>
    <x v="3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3946"/>
    <d v="2015-03-08T12:57:05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47"/>
    <d v="2014-07-03T17:02:44"/>
    <x v="3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948"/>
    <d v="2016-06-14T21:43:00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949"/>
    <d v="2016-06-04T17:42:46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950"/>
    <d v="2016-10-20T04:55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951"/>
    <d v="2014-08-12T01:53:58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952"/>
    <d v="2015-03-01T04:59:00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953"/>
    <d v="2015-06-13T22:20:1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954"/>
    <d v="2015-04-09T04:00:00"/>
    <x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955"/>
    <d v="2014-09-27T04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956"/>
    <d v="2016-07-2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957"/>
    <d v="2016-08-02T10:03:00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958"/>
    <d v="2014-07-30T23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959"/>
    <d v="2015-06-01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960"/>
    <d v="2015-10-24T03:59:00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961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962"/>
    <d v="2015-07-30T03:25:24"/>
    <x v="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963"/>
    <d v="2014-11-12T21:47:0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964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965"/>
    <d v="2016-06-18T19:32:19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96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967"/>
    <d v="2017-02-26T13:05:58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68"/>
    <d v="2016-06-03T11:19:1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69"/>
    <d v="2015-05-15T19:14:28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70"/>
    <d v="2014-08-02T14:00:00"/>
    <x v="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71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72"/>
    <d v="2016-04-14T04:39:40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3"/>
    <d v="2015-01-31T15:25:5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74"/>
    <d v="2016-02-20T21:05:00"/>
    <x v="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75"/>
    <d v="2014-07-19T09:21:30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3976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3977"/>
    <d v="2014-08-26T16:28:00"/>
    <x v="3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3978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3979"/>
    <d v="2014-06-05T22:31:4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3980"/>
    <d v="2015-04-29T14:07: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3981"/>
    <d v="2014-06-30T17:28:00"/>
    <x v="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3982"/>
    <d v="2015-01-16T10:26:00"/>
    <x v="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3983"/>
    <d v="2014-10-22T04:59:00"/>
    <x v="3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3984"/>
    <d v="2014-09-24T22:00:0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3985"/>
    <d v="2014-09-09T16:49:2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86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87"/>
    <d v="2017-03-06T06:58:27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88"/>
    <d v="2016-03-02T16:08:13"/>
    <x v="2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989"/>
    <d v="2014-06-17T04:36:1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3990"/>
    <d v="2015-01-16T12:09:1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991"/>
    <d v="2014-09-12T21:55:4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992"/>
    <d v="2016-02-11T22:59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99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994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995"/>
    <d v="2015-03-23T18:00:0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996"/>
    <d v="2014-07-15T22:00:00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997"/>
    <d v="2014-05-19T05:00:00"/>
    <x v="3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998"/>
    <d v="2016-05-29T00:36: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999"/>
    <d v="2014-07-06T16:36:3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4000"/>
    <d v="2015-04-03T21:48:59"/>
    <x v="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4001"/>
    <d v="2015-03-21T19:22: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4002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4003"/>
    <d v="2014-07-17T16:33:43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4004"/>
    <d v="2017-03-29T17:44:1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05"/>
    <d v="2015-08-14T19:3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400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4007"/>
    <d v="2015-06-26T13:25:0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4008"/>
    <d v="2016-06-01T23:38:29"/>
    <x v="2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4009"/>
    <d v="2014-11-08T00:00:0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4010"/>
    <d v="2015-08-29T01:56:53"/>
    <x v="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1"/>
    <d v="2016-10-07T21:51:48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12"/>
    <d v="2014-10-23T15:16:31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13"/>
    <d v="2016-07-03T19:59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014"/>
    <d v="2016-01-08T06:34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4015"/>
    <d v="2015-11-28T14:54:54"/>
    <x v="0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4016"/>
    <d v="2015-04-03T13:49:4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4017"/>
    <d v="2014-08-01T07:00:00"/>
    <x v="3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4018"/>
    <d v="2015-08-02T19:31:29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4019"/>
    <d v="2015-03-28T22:07:06"/>
    <x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20"/>
    <d v="2014-09-27T01:02:41"/>
    <x v="3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21"/>
    <d v="2015-02-28T12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22"/>
    <d v="2014-07-05T03:59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4023"/>
    <d v="2016-03-15T16:00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4024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4025"/>
    <d v="2014-12-01T19:09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26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4027"/>
    <d v="2014-09-28T18:55:56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28"/>
    <d v="2017-03-01T19:00:0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4029"/>
    <d v="2016-04-15T14:21:19"/>
    <x v="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4030"/>
    <d v="2016-07-22T05:26:00"/>
    <x v="2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4031"/>
    <d v="2014-06-25T16:59:06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4032"/>
    <d v="2015-08-17T16:15:59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4033"/>
    <d v="2016-04-02T23:51:13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4034"/>
    <d v="2016-05-18T0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4035"/>
    <d v="2016-07-10T23:32:12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4036"/>
    <d v="2015-04-25T09:53:39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4037"/>
    <d v="2015-08-20T23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4038"/>
    <d v="2015-07-17T21:02:0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4039"/>
    <d v="2015-01-01T02:59:0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4040"/>
    <d v="2015-03-26T22:17:5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41"/>
    <d v="2014-08-24T07:00:00"/>
    <x v="3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4042"/>
    <d v="2015-02-28T06:00:18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4043"/>
    <d v="2014-10-26T20:08:00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4044"/>
    <d v="2015-02-06T01:37:14"/>
    <x v="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4045"/>
    <d v="2016-06-02T13:07:28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46"/>
    <d v="2015-07-22T23:08:27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47"/>
    <d v="2015-03-01T03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48"/>
    <d v="2014-08-21T18:35:11"/>
    <x v="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49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50"/>
    <d v="2015-08-07T15:00:00"/>
    <x v="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051"/>
    <d v="2015-08-26T18:32:0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4052"/>
    <d v="2016-04-29T21:00:00"/>
    <x v="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4053"/>
    <d v="2015-01-24T12:00:0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4054"/>
    <d v="2015-07-07T19:26:2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4055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4056"/>
    <d v="2016-08-03T04:09:00"/>
    <x v="2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4057"/>
    <d v="2015-03-23T04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58"/>
    <d v="2015-08-31T16:04:57"/>
    <x v="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4059"/>
    <d v="2014-07-29T03:14:5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4060"/>
    <d v="2015-03-02T23:00:00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4061"/>
    <d v="2014-07-04T03:24:46"/>
    <x v="3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4062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63"/>
    <d v="2016-05-24T14:25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4"/>
    <d v="2014-10-21T19:51:0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65"/>
    <d v="2016-07-13T20:48:18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6"/>
    <d v="2015-01-24T01:00:00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4067"/>
    <d v="2015-08-28T22:30:00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4068"/>
    <d v="2015-05-07T10:09:54"/>
    <x v="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69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70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1"/>
    <d v="2017-01-25T21:41:22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72"/>
    <d v="2015-05-02T13:04:09"/>
    <x v="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4073"/>
    <d v="2016-04-15T20:48:27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74"/>
    <d v="2016-04-21T02:23:43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4075"/>
    <d v="2014-06-15T16:00:00"/>
    <x v="3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4076"/>
    <d v="2015-02-27T17:11:15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4077"/>
    <d v="2016-04-29T03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4078"/>
    <d v="2016-10-16T2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4079"/>
    <d v="2015-08-10T23:00:00"/>
    <x v="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4080"/>
    <d v="2016-08-31T20:46: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4081"/>
    <d v="2014-11-05T21:22:2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4082"/>
    <d v="2015-05-22T21:00:0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4083"/>
    <d v="2017-02-20T00:26:39"/>
    <x v="1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4084"/>
    <d v="2015-05-31T15:28:02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85"/>
    <d v="2014-10-08T03:54:17"/>
    <x v="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86"/>
    <d v="2014-09-17T20:56:4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87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88"/>
    <d v="2014-05-09T06:53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89"/>
    <d v="2014-11-15T20:00:00"/>
    <x v="3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090"/>
    <d v="2016-05-15T20:21:13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1"/>
    <d v="2015-11-29T13:56:44"/>
    <x v="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4092"/>
    <d v="2014-05-16T22:11:30"/>
    <x v="3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4093"/>
    <d v="2015-07-11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4094"/>
    <d v="2016-05-31T16:33:1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4095"/>
    <d v="2016-02-18T21:30:0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4096"/>
    <d v="2015-07-05T15:38:3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97"/>
    <d v="2014-11-20T22:58:45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098"/>
    <d v="2016-07-21T15:02:3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  <x v="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4100"/>
    <d v="2016-05-31T11:00:00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4101"/>
    <d v="2015-03-12T19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4102"/>
    <d v="2016-08-01T13:41:00"/>
    <x v="2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103"/>
    <d v="2015-01-28T13:04:38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4"/>
    <d v="2017-01-27T18:54:02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4105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4106"/>
    <d v="2016-04-21T22:36:48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4107"/>
    <d v="2015-02-14T11:27:00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4108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4109"/>
    <d v="2014-07-30T20:53:59"/>
    <x v="3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110"/>
    <d v="2015-11-14T23:00:00"/>
    <x v="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4111"/>
    <d v="2014-08-10T16:45:02"/>
    <x v="3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4112"/>
    <d v="2016-05-27T17:46:51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4113"/>
    <d v="2016-03-28T15:50:29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A4312-E491-AA4B-A66A-4451393217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FBAEF-B669-2C47-861F-40090499A2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06AF7-D5E4-DA42-BADC-7829A950EAE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7"/>
        <item x="499"/>
        <item x="772"/>
        <item x="1946"/>
        <item x="429"/>
        <item x="867"/>
        <item x="2290"/>
        <item x="1559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8"/>
        <item x="252"/>
        <item x="1889"/>
        <item x="87"/>
        <item x="901"/>
        <item x="117"/>
        <item x="1272"/>
        <item x="930"/>
        <item x="2002"/>
        <item x="1672"/>
        <item x="926"/>
        <item x="2472"/>
        <item x="260"/>
        <item x="294"/>
        <item x="2142"/>
        <item x="1887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6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5"/>
        <item x="2490"/>
        <item x="1828"/>
        <item x="905"/>
        <item x="3144"/>
        <item x="290"/>
        <item x="2298"/>
        <item x="2466"/>
        <item x="3165"/>
        <item x="2115"/>
        <item x="1842"/>
        <item x="1664"/>
        <item x="1230"/>
        <item x="109"/>
        <item x="262"/>
        <item x="1280"/>
        <item x="2090"/>
        <item x="1827"/>
        <item x="1832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50"/>
        <item x="2133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2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3"/>
        <item x="2534"/>
        <item x="2479"/>
        <item x="751"/>
        <item x="2494"/>
        <item x="1239"/>
        <item x="113"/>
        <item x="401"/>
        <item x="462"/>
        <item x="403"/>
        <item x="2759"/>
        <item x="119"/>
        <item x="2110"/>
        <item x="728"/>
        <item x="1495"/>
        <item x="888"/>
        <item x="70"/>
        <item x="794"/>
        <item x="882"/>
        <item x="806"/>
        <item x="392"/>
        <item x="2087"/>
        <item x="2015"/>
        <item x="1476"/>
        <item x="907"/>
        <item x="1242"/>
        <item x="2481"/>
        <item x="374"/>
        <item x="2007"/>
        <item x="1858"/>
        <item x="85"/>
        <item x="1632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5"/>
        <item x="2485"/>
        <item x="407"/>
        <item x="2081"/>
        <item x="1666"/>
        <item x="2098"/>
        <item x="1246"/>
        <item x="1935"/>
        <item x="729"/>
        <item x="921"/>
        <item x="1614"/>
        <item x="2302"/>
        <item x="2085"/>
        <item x="2771"/>
        <item x="775"/>
        <item x="1856"/>
        <item x="391"/>
        <item x="2748"/>
        <item x="242"/>
        <item x="1477"/>
        <item x="498"/>
        <item x="1933"/>
        <item x="76"/>
        <item x="1661"/>
        <item x="311"/>
        <item x="489"/>
        <item x="1238"/>
        <item x="248"/>
        <item x="1964"/>
        <item x="114"/>
        <item x="881"/>
        <item x="369"/>
        <item x="898"/>
        <item x="1631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8"/>
        <item x="827"/>
        <item x="253"/>
        <item x="444"/>
        <item x="1234"/>
        <item x="2295"/>
        <item x="302"/>
        <item x="95"/>
        <item x="2275"/>
        <item x="2740"/>
        <item x="915"/>
        <item x="1473"/>
        <item x="1952"/>
        <item x="1630"/>
        <item x="1820"/>
        <item x="1638"/>
        <item x="2093"/>
        <item x="2097"/>
        <item x="1926"/>
        <item x="2304"/>
        <item x="305"/>
        <item x="817"/>
        <item x="2214"/>
        <item x="2297"/>
        <item x="1663"/>
        <item x="1604"/>
        <item x="1836"/>
        <item x="502"/>
        <item x="2762"/>
        <item x="2548"/>
        <item x="1465"/>
        <item x="2016"/>
        <item x="2526"/>
        <item x="1467"/>
        <item x="1270"/>
        <item x="826"/>
        <item x="424"/>
        <item x="2764"/>
        <item x="3145"/>
        <item x="106"/>
        <item x="1106"/>
        <item x="2541"/>
        <item x="274"/>
        <item x="1654"/>
        <item x="2207"/>
        <item x="795"/>
        <item x="722"/>
        <item x="1885"/>
        <item x="929"/>
        <item x="504"/>
        <item x="1898"/>
        <item x="1108"/>
        <item x="2210"/>
        <item x="2206"/>
        <item x="1229"/>
        <item x="743"/>
        <item x="455"/>
        <item x="2291"/>
        <item x="1655"/>
        <item x="1676"/>
        <item x="2483"/>
        <item x="2289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1"/>
        <item x="879"/>
        <item x="2760"/>
        <item x="3209"/>
        <item x="2204"/>
        <item x="3149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8"/>
        <item x="828"/>
        <item x="288"/>
        <item x="2287"/>
        <item x="2299"/>
        <item x="2522"/>
        <item x="2284"/>
        <item x="2103"/>
        <item x="2747"/>
        <item x="93"/>
        <item x="788"/>
        <item x="396"/>
        <item x="1249"/>
        <item x="2542"/>
        <item x="2047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0"/>
        <item x="2475"/>
        <item x="2023"/>
        <item x="245"/>
        <item x="2118"/>
        <item x="2529"/>
        <item x="315"/>
        <item x="490"/>
        <item x="1237"/>
        <item x="782"/>
        <item x="914"/>
        <item x="2749"/>
        <item x="2216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30"/>
        <item x="2552"/>
        <item x="2610"/>
        <item x="839"/>
        <item x="903"/>
        <item x="746"/>
        <item x="2463"/>
        <item x="1640"/>
        <item x="2292"/>
        <item x="263"/>
        <item x="467"/>
        <item x="1070"/>
        <item x="2114"/>
        <item x="2134"/>
        <item x="822"/>
        <item x="1960"/>
        <item x="1900"/>
        <item x="3017"/>
        <item x="481"/>
        <item x="278"/>
        <item x="1629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096"/>
        <item x="275"/>
        <item x="2470"/>
        <item x="873"/>
        <item x="1852"/>
        <item x="72"/>
        <item x="1489"/>
        <item x="928"/>
        <item x="1972"/>
        <item x="1643"/>
        <item x="1615"/>
        <item x="1626"/>
        <item x="1884"/>
        <item x="897"/>
        <item x="2029"/>
        <item x="1355"/>
        <item x="519"/>
        <item x="757"/>
        <item x="3136"/>
        <item x="1110"/>
        <item x="98"/>
        <item x="912"/>
        <item x="1653"/>
        <item x="744"/>
        <item x="1845"/>
        <item x="1886"/>
        <item x="1609"/>
        <item x="1657"/>
        <item x="919"/>
        <item x="3150"/>
        <item x="2092"/>
        <item x="2556"/>
        <item x="2997"/>
        <item x="1470"/>
        <item x="2497"/>
        <item x="1611"/>
        <item x="2757"/>
        <item x="754"/>
        <item x="1091"/>
        <item x="1036"/>
        <item x="1625"/>
        <item x="2139"/>
        <item x="2473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8"/>
        <item x="750"/>
        <item x="770"/>
        <item x="785"/>
        <item x="1637"/>
        <item x="1357"/>
        <item x="812"/>
        <item x="2530"/>
        <item x="314"/>
        <item x="1831"/>
        <item x="62"/>
        <item x="2772"/>
        <item x="1617"/>
        <item x="2203"/>
        <item x="2014"/>
        <item x="2307"/>
        <item x="1975"/>
        <item x="1938"/>
        <item x="1353"/>
        <item x="1284"/>
        <item x="1890"/>
        <item x="2730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5"/>
        <item x="1462"/>
        <item x="726"/>
        <item x="312"/>
        <item x="2111"/>
        <item x="2461"/>
        <item x="2055"/>
        <item x="1969"/>
        <item x="2724"/>
        <item x="1244"/>
        <item x="75"/>
        <item x="2132"/>
        <item x="2488"/>
        <item x="291"/>
        <item x="367"/>
        <item x="1500"/>
        <item x="745"/>
        <item x="3030"/>
        <item x="874"/>
        <item x="240"/>
        <item x="1247"/>
        <item x="3171"/>
        <item x="1381"/>
        <item x="1839"/>
        <item x="1927"/>
        <item x="2460"/>
        <item x="2486"/>
        <item x="38"/>
        <item x="458"/>
        <item x="1478"/>
        <item x="330"/>
        <item x="485"/>
        <item x="755"/>
        <item x="2046"/>
        <item x="2045"/>
        <item x="1853"/>
        <item x="2758"/>
        <item x="1568"/>
        <item x="1401"/>
        <item x="2706"/>
        <item x="2726"/>
        <item x="1122"/>
        <item x="2102"/>
        <item x="2062"/>
        <item x="108"/>
        <item x="2547"/>
        <item x="89"/>
        <item x="461"/>
        <item x="1610"/>
        <item x="423"/>
        <item x="250"/>
        <item x="61"/>
        <item x="781"/>
        <item x="741"/>
        <item x="1493"/>
        <item x="2755"/>
        <item x="2300"/>
        <item x="2230"/>
        <item x="1346"/>
        <item x="419"/>
        <item x="939"/>
        <item x="834"/>
        <item x="2037"/>
        <item x="1937"/>
        <item x="792"/>
        <item x="1356"/>
        <item x="1064"/>
        <item x="1929"/>
        <item x="64"/>
        <item x="811"/>
        <item x="1824"/>
        <item x="1240"/>
        <item x="2709"/>
        <item x="1976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9"/>
        <item x="1066"/>
        <item x="1275"/>
        <item x="480"/>
        <item x="506"/>
        <item x="763"/>
        <item x="3031"/>
        <item x="3169"/>
        <item x="1973"/>
        <item x="3178"/>
        <item x="1622"/>
        <item x="1578"/>
        <item x="1095"/>
        <item x="1258"/>
        <item x="870"/>
        <item x="2227"/>
        <item x="2285"/>
        <item x="2717"/>
        <item x="1362"/>
        <item x="2172"/>
        <item x="430"/>
        <item x="1475"/>
        <item x="435"/>
        <item x="2143"/>
        <item x="796"/>
        <item x="2153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5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8"/>
        <item x="1481"/>
        <item x="937"/>
        <item x="2209"/>
        <item x="408"/>
        <item x="1556"/>
        <item x="793"/>
        <item x="2137"/>
        <item x="862"/>
        <item x="791"/>
        <item x="1271"/>
        <item x="2225"/>
        <item x="110"/>
        <item x="920"/>
        <item x="1970"/>
        <item x="2039"/>
        <item x="2205"/>
        <item x="736"/>
        <item x="890"/>
        <item x="860"/>
        <item x="698"/>
        <item x="1651"/>
        <item x="1069"/>
        <item x="2241"/>
        <item x="2144"/>
        <item x="925"/>
        <item x="871"/>
        <item x="2238"/>
        <item x="434"/>
        <item x="1255"/>
        <item x="1623"/>
        <item x="2048"/>
        <item x="2288"/>
        <item x="1282"/>
        <item x="1102"/>
        <item x="80"/>
        <item x="317"/>
        <item x="1921"/>
        <item x="3163"/>
        <item x="2319"/>
        <item x="1235"/>
        <item x="768"/>
        <item x="1658"/>
        <item x="877"/>
        <item x="733"/>
        <item x="819"/>
        <item x="1067"/>
        <item x="411"/>
        <item x="2600"/>
        <item x="2064"/>
        <item x="2051"/>
        <item x="769"/>
        <item x="63"/>
        <item x="3033"/>
        <item x="2036"/>
        <item x="2301"/>
        <item x="1607"/>
        <item x="2119"/>
        <item x="271"/>
        <item x="1074"/>
        <item x="1488"/>
        <item x="2276"/>
        <item x="1854"/>
        <item x="868"/>
        <item x="1823"/>
        <item x="1266"/>
        <item x="2751"/>
        <item x="2732"/>
        <item x="1923"/>
        <item x="470"/>
        <item x="809"/>
        <item x="99"/>
        <item x="910"/>
        <item x="451"/>
        <item x="2155"/>
        <item x="1261"/>
        <item x="1821"/>
        <item x="761"/>
        <item x="2131"/>
        <item x="1071"/>
        <item x="404"/>
        <item x="1862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1"/>
        <item x="365"/>
        <item x="375"/>
        <item x="1097"/>
        <item x="1895"/>
        <item x="405"/>
        <item x="103"/>
        <item x="389"/>
        <item x="2334"/>
        <item x="846"/>
        <item x="1667"/>
        <item x="906"/>
        <item x="420"/>
        <item x="1558"/>
        <item x="2152"/>
        <item x="931"/>
        <item x="784"/>
        <item x="2766"/>
        <item x="742"/>
        <item x="60"/>
        <item x="1279"/>
        <item x="1105"/>
        <item x="2296"/>
        <item x="2257"/>
        <item x="1263"/>
        <item x="2318"/>
        <item x="53"/>
        <item x="1118"/>
        <item x="1119"/>
        <item x="94"/>
        <item x="2211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3"/>
        <item x="1088"/>
        <item x="79"/>
        <item x="2229"/>
        <item x="2032"/>
        <item x="2603"/>
        <item x="2613"/>
        <item x="778"/>
        <item x="1943"/>
        <item x="1967"/>
        <item x="837"/>
        <item x="2053"/>
        <item x="1146"/>
        <item x="934"/>
        <item x="2083"/>
        <item x="1863"/>
        <item x="3539"/>
        <item x="3823"/>
        <item x="2735"/>
        <item x="2309"/>
        <item x="3846"/>
        <item x="4067"/>
        <item x="2035"/>
        <item x="298"/>
        <item x="1826"/>
        <item x="1479"/>
        <item x="1080"/>
        <item x="3832"/>
        <item x="2825"/>
        <item x="933"/>
        <item x="3506"/>
        <item x="1961"/>
        <item x="448"/>
        <item x="2019"/>
        <item x="1940"/>
        <item x="2554"/>
        <item x="4071"/>
        <item x="400"/>
        <item x="2867"/>
        <item x="3369"/>
        <item x="383"/>
        <item x="3979"/>
        <item x="2912"/>
        <item x="3631"/>
        <item x="1840"/>
        <item x="3753"/>
        <item x="3518"/>
        <item x="1911"/>
        <item x="1648"/>
        <item x="3403"/>
        <item x="3477"/>
        <item x="2926"/>
        <item x="39"/>
        <item x="3014"/>
        <item x="2109"/>
        <item x="2333"/>
        <item x="280"/>
        <item x="1583"/>
        <item x="3023"/>
        <item x="1215"/>
        <item x="1518"/>
        <item x="2411"/>
        <item x="3833"/>
        <item x="2808"/>
        <item x="460"/>
        <item x="486"/>
        <item x="476"/>
        <item x="3777"/>
        <item x="3503"/>
        <item x="2765"/>
        <item x="3961"/>
        <item x="1224"/>
        <item x="2791"/>
        <item x="1259"/>
        <item x="820"/>
        <item x="3589"/>
        <item x="3158"/>
        <item x="1504"/>
        <item x="3010"/>
        <item x="1104"/>
        <item x="2331"/>
        <item x="3860"/>
        <item x="3867"/>
        <item x="1861"/>
        <item x="1876"/>
        <item x="2650"/>
        <item x="1248"/>
        <item x="3161"/>
        <item x="6"/>
        <item x="1245"/>
        <item x="2932"/>
        <item x="3174"/>
        <item x="1087"/>
        <item x="3155"/>
        <item x="2994"/>
        <item x="16"/>
        <item x="1875"/>
        <item x="3649"/>
        <item x="3674"/>
        <item x="130"/>
        <item x="428"/>
        <item x="3400"/>
        <item x="3971"/>
        <item x="1627"/>
        <item x="2746"/>
        <item x="1594"/>
        <item x="40"/>
        <item x="3855"/>
        <item x="3173"/>
        <item x="1519"/>
        <item x="2707"/>
        <item x="3205"/>
        <item x="2848"/>
        <item x="364"/>
        <item x="1934"/>
        <item x="2841"/>
        <item x="3170"/>
        <item x="1361"/>
        <item x="3468"/>
        <item x="88"/>
        <item x="2891"/>
        <item x="987"/>
        <item x="3775"/>
        <item x="2286"/>
        <item x="3908"/>
        <item x="2859"/>
        <item x="10"/>
        <item x="1278"/>
        <item x="267"/>
        <item x="4011"/>
        <item x="3917"/>
        <item x="2337"/>
        <item x="3740"/>
        <item x="465"/>
        <item x="3632"/>
        <item x="1507"/>
        <item x="3779"/>
        <item x="2694"/>
        <item x="1723"/>
        <item x="3538"/>
        <item x="3596"/>
        <item x="1180"/>
        <item x="3791"/>
        <item x="2336"/>
        <item x="3963"/>
        <item x="3657"/>
        <item x="3702"/>
        <item x="135"/>
        <item x="3812"/>
        <item x="3176"/>
        <item x="3661"/>
        <item x="3167"/>
        <item x="3527"/>
        <item x="3415"/>
        <item x="161"/>
        <item x="2677"/>
        <item x="494"/>
        <item x="3624"/>
        <item x="3757"/>
        <item x="3761"/>
        <item x="3461"/>
        <item x="3932"/>
        <item x="4041"/>
        <item x="3497"/>
        <item x="3319"/>
        <item x="4003"/>
        <item x="2792"/>
        <item x="3924"/>
        <item x="2582"/>
        <item x="1165"/>
        <item x="3409"/>
        <item x="3981"/>
        <item x="1771"/>
        <item x="3462"/>
        <item x="3157"/>
        <item x="2793"/>
        <item x="759"/>
        <item x="1574"/>
        <item x="2782"/>
        <item x="1980"/>
        <item x="3399"/>
        <item x="1948"/>
        <item x="2003"/>
        <item x="3380"/>
        <item x="1994"/>
        <item x="2679"/>
        <item x="1849"/>
        <item x="1319"/>
        <item x="3428"/>
        <item x="1679"/>
        <item x="43"/>
        <item x="1437"/>
        <item x="2933"/>
        <item x="14"/>
        <item x="628"/>
        <item x="917"/>
        <item x="3716"/>
        <item x="1345"/>
        <item x="2923"/>
        <item x="1599"/>
        <item x="3978"/>
        <item x="1333"/>
        <item x="12"/>
        <item x="3397"/>
        <item x="3172"/>
        <item x="1513"/>
        <item x="3179"/>
        <item x="2326"/>
        <item x="3984"/>
        <item x="52"/>
        <item x="2783"/>
        <item x="3012"/>
        <item x="2966"/>
        <item x="1855"/>
        <item x="3418"/>
        <item x="2231"/>
        <item x="2516"/>
        <item x="3151"/>
        <item x="1510"/>
        <item x="3957"/>
        <item x="3326"/>
        <item x="3759"/>
        <item x="3638"/>
        <item x="3745"/>
        <item x="29"/>
        <item x="3442"/>
        <item x="3341"/>
        <item x="2059"/>
        <item x="700"/>
        <item x="1107"/>
        <item x="2075"/>
        <item x="3794"/>
        <item x="3664"/>
        <item x="2161"/>
        <item x="1506"/>
        <item x="684"/>
        <item x="696"/>
        <item x="3912"/>
        <item x="3612"/>
        <item x="3390"/>
        <item x="996"/>
        <item x="3323"/>
        <item x="1851"/>
        <item x="3201"/>
        <item x="1452"/>
        <item x="2666"/>
        <item x="4039"/>
        <item x="3059"/>
        <item x="3573"/>
        <item x="1818"/>
        <item x="3796"/>
        <item x="4087"/>
        <item x="3411"/>
        <item x="3793"/>
        <item x="1041"/>
        <item x="1134"/>
        <item x="3444"/>
        <item x="2559"/>
        <item x="3783"/>
        <item x="1997"/>
        <item x="3440"/>
        <item x="3998"/>
        <item x="3351"/>
        <item x="721"/>
        <item x="3835"/>
        <item x="3160"/>
        <item x="3952"/>
        <item x="1083"/>
        <item x="156"/>
        <item x="1763"/>
        <item x="1766"/>
        <item x="1613"/>
        <item x="2594"/>
        <item x="3328"/>
        <item x="3180"/>
        <item x="3701"/>
        <item x="2575"/>
        <item x="34"/>
        <item x="2915"/>
        <item x="2960"/>
        <item x="1227"/>
        <item x="3"/>
        <item x="1128"/>
        <item x="2593"/>
        <item x="2591"/>
        <item x="362"/>
        <item x="3302"/>
        <item x="2303"/>
        <item x="3650"/>
        <item x="3208"/>
        <item x="1813"/>
        <item x="2695"/>
        <item x="1084"/>
        <item x="3054"/>
        <item x="3381"/>
        <item x="1909"/>
        <item x="2701"/>
        <item x="2889"/>
        <item x="2896"/>
        <item x="3923"/>
        <item x="514"/>
        <item x="1163"/>
        <item x="2671"/>
        <item x="981"/>
        <item x="3681"/>
        <item x="4089"/>
        <item x="3699"/>
        <item x="748"/>
        <item x="2415"/>
        <item x="1054"/>
        <item x="1458"/>
        <item x="65"/>
        <item x="739"/>
        <item x="646"/>
        <item x="3936"/>
        <item x="674"/>
        <item x="1407"/>
        <item x="3807"/>
        <item x="3764"/>
        <item x="1913"/>
        <item x="3870"/>
        <item x="2689"/>
        <item x="3156"/>
        <item x="3056"/>
        <item x="2830"/>
        <item x="1764"/>
        <item x="1965"/>
        <item x="603"/>
        <item x="1645"/>
        <item x="1155"/>
        <item x="2505"/>
        <item x="1113"/>
        <item x="3203"/>
        <item x="3447"/>
        <item x="1340"/>
        <item x="2441"/>
        <item x="968"/>
        <item x="2129"/>
        <item x="2251"/>
        <item x="3605"/>
        <item x="457"/>
        <item x="1178"/>
        <item x="162"/>
        <item x="3486"/>
        <item x="26"/>
        <item x="3543"/>
        <item x="666"/>
        <item x="2330"/>
        <item x="3412"/>
        <item x="3347"/>
        <item x="710"/>
        <item x="2511"/>
        <item x="1172"/>
        <item x="3011"/>
        <item x="891"/>
        <item x="3853"/>
        <item x="30"/>
        <item x="3424"/>
        <item x="4028"/>
        <item x="1809"/>
        <item x="2564"/>
        <item x="3042"/>
        <item x="2571"/>
        <item x="3500"/>
        <item x="2065"/>
        <item x="1045"/>
        <item x="472"/>
        <item x="4021"/>
        <item x="1086"/>
        <item x="1725"/>
        <item x="2838"/>
        <item x="620"/>
        <item x="1765"/>
        <item x="3166"/>
        <item x="2885"/>
        <item x="2774"/>
        <item x="3959"/>
        <item x="3574"/>
        <item x="2325"/>
        <item x="1996"/>
        <item x="1051"/>
        <item x="2028"/>
        <item x="604"/>
        <item x="2935"/>
        <item x="3102"/>
        <item x="3385"/>
        <item x="2306"/>
        <item x="175"/>
        <item x="2742"/>
        <item x="2888"/>
        <item x="3329"/>
        <item x="3929"/>
        <item x="902"/>
        <item x="3375"/>
        <item x="2969"/>
        <item x="1190"/>
        <item x="1273"/>
        <item x="3195"/>
        <item x="1710"/>
        <item x="3800"/>
        <item x="3470"/>
        <item x="184"/>
        <item x="3077"/>
        <item x="1703"/>
        <item x="3348"/>
        <item x="3695"/>
        <item x="673"/>
        <item x="1917"/>
        <item x="3736"/>
        <item x="3576"/>
        <item x="1253"/>
        <item x="990"/>
        <item x="1498"/>
        <item x="972"/>
        <item x="3771"/>
        <item x="188"/>
        <item x="1454"/>
        <item x="717"/>
        <item x="469"/>
        <item x="2846"/>
        <item x="3820"/>
        <item x="1250"/>
        <item x="3191"/>
        <item x="2902"/>
        <item x="3709"/>
        <item x="3494"/>
        <item x="1904"/>
        <item x="3507"/>
        <item x="3837"/>
        <item x="3861"/>
        <item x="3432"/>
        <item x="2858"/>
        <item x="3967"/>
        <item x="3040"/>
        <item x="3146"/>
        <item x="422"/>
        <item x="3700"/>
        <item x="1076"/>
        <item x="800"/>
        <item x="3876"/>
        <item x="2921"/>
        <item x="2750"/>
        <item x="2952"/>
        <item x="1042"/>
        <item x="1167"/>
        <item x="1857"/>
        <item x="3673"/>
        <item x="3973"/>
        <item x="3492"/>
        <item x="525"/>
        <item x="708"/>
        <item x="2849"/>
        <item x="200"/>
        <item x="1618"/>
        <item x="2928"/>
        <item x="2574"/>
        <item x="2637"/>
        <item x="3774"/>
        <item x="1962"/>
        <item x="1496"/>
        <item x="3177"/>
        <item x="649"/>
        <item x="1546"/>
        <item x="680"/>
        <item x="1718"/>
        <item x="18"/>
        <item x="473"/>
        <item x="3551"/>
        <item x="4065"/>
        <item x="699"/>
        <item x="3526"/>
        <item x="2696"/>
        <item x="3671"/>
        <item x="3230"/>
        <item x="164"/>
        <item x="1560"/>
        <item x="3404"/>
        <item x="3107"/>
        <item x="2127"/>
        <item x="2222"/>
        <item x="2499"/>
        <item x="152"/>
        <item x="3603"/>
        <item x="2112"/>
        <item x="2818"/>
        <item x="2020"/>
        <item x="3966"/>
        <item x="1162"/>
        <item x="2917"/>
        <item x="1582"/>
        <item x="2968"/>
        <item x="2690"/>
        <item x="21"/>
        <item x="3117"/>
        <item x="3162"/>
        <item x="3647"/>
        <item x="4001"/>
        <item x="1932"/>
        <item x="3939"/>
        <item x="1767"/>
        <item x="3692"/>
        <item x="3406"/>
        <item x="1806"/>
        <item x="3616"/>
        <item x="4008"/>
        <item x="3533"/>
        <item x="2800"/>
        <item x="3051"/>
        <item x="798"/>
        <item x="1805"/>
        <item x="3682"/>
        <item x="2682"/>
        <item x="1958"/>
        <item x="341"/>
        <item x="3133"/>
        <item x="922"/>
        <item x="3048"/>
        <item x="3516"/>
        <item x="1145"/>
        <item x="1737"/>
        <item x="2180"/>
        <item x="2992"/>
        <item x="1096"/>
        <item x="3798"/>
        <item x="3104"/>
        <item x="3395"/>
        <item x="3643"/>
        <item x="3620"/>
        <item x="198"/>
        <item x="41"/>
        <item x="889"/>
        <item x="1712"/>
        <item x="2588"/>
        <item x="2946"/>
        <item x="2339"/>
        <item x="3000"/>
        <item x="1399"/>
        <item x="44"/>
        <item x="3842"/>
        <item x="3249"/>
        <item x="4064"/>
        <item x="352"/>
        <item x="1908"/>
        <item x="2798"/>
        <item x="3334"/>
        <item x="2934"/>
        <item x="639"/>
        <item x="3900"/>
        <item x="3231"/>
        <item x="648"/>
        <item x="1769"/>
        <item x="3159"/>
        <item x="3653"/>
        <item x="1177"/>
        <item x="1784"/>
        <item x="3316"/>
        <item x="2703"/>
        <item x="415"/>
        <item x="439"/>
        <item x="192"/>
        <item x="3926"/>
        <item x="1522"/>
        <item x="2723"/>
        <item x="2883"/>
        <item x="169"/>
        <item x="3099"/>
        <item x="765"/>
        <item x="554"/>
        <item x="1147"/>
        <item x="2737"/>
        <item x="2975"/>
        <item x="3559"/>
        <item x="3092"/>
        <item x="3898"/>
        <item x="2615"/>
        <item x="1461"/>
        <item x="4044"/>
        <item x="3772"/>
        <item x="158"/>
        <item x="3965"/>
        <item x="3813"/>
        <item x="1027"/>
        <item x="1910"/>
        <item x="3993"/>
        <item x="1770"/>
        <item x="1810"/>
        <item x="1774"/>
        <item x="4077"/>
        <item x="3414"/>
        <item x="3891"/>
        <item x="3795"/>
        <item x="4023"/>
        <item x="3742"/>
        <item x="3472"/>
        <item x="2422"/>
        <item x="2447"/>
        <item x="123"/>
        <item x="644"/>
        <item x="2780"/>
        <item x="2669"/>
        <item x="1775"/>
        <item x="3571"/>
        <item x="1724"/>
        <item x="129"/>
        <item x="695"/>
        <item x="1788"/>
        <item x="543"/>
        <item x="1916"/>
        <item x="844"/>
        <item x="3480"/>
        <item x="816"/>
        <item x="3265"/>
        <item x="3471"/>
        <item x="1241"/>
        <item x="2474"/>
        <item x="17"/>
        <item x="3009"/>
        <item x="3635"/>
        <item x="2332"/>
        <item x="3242"/>
        <item x="1047"/>
        <item x="4060"/>
        <item x="3818"/>
        <item x="3383"/>
        <item x="2407"/>
        <item x="3464"/>
        <item x="3126"/>
        <item x="3515"/>
        <item x="132"/>
        <item x="3990"/>
        <item x="3562"/>
        <item x="2641"/>
        <item x="2909"/>
        <item x="660"/>
        <item x="1719"/>
        <item x="2418"/>
        <item x="841"/>
        <item x="2676"/>
        <item x="2979"/>
        <item x="1798"/>
        <item x="2236"/>
        <item x="2106"/>
        <item x="2599"/>
        <item x="3945"/>
        <item x="1883"/>
        <item x="1561"/>
        <item x="999"/>
        <item x="1998"/>
        <item x="2515"/>
        <item x="1171"/>
        <item x="3557"/>
        <item x="2382"/>
        <item x="343"/>
        <item x="359"/>
        <item x="2140"/>
        <item x="553"/>
        <item x="1127"/>
        <item x="2501"/>
        <item x="4068"/>
        <item x="2999"/>
        <item x="27"/>
        <item x="2145"/>
        <item x="142"/>
        <item x="3528"/>
        <item x="2262"/>
        <item x="2521"/>
        <item x="3021"/>
        <item x="3275"/>
        <item x="1451"/>
        <item x="3345"/>
        <item x="58"/>
        <item x="3217"/>
        <item x="3896"/>
        <item x="1870"/>
        <item x="4075"/>
        <item x="2104"/>
        <item x="3501"/>
        <item x="479"/>
        <item x="385"/>
        <item x="3386"/>
        <item x="923"/>
        <item x="2680"/>
        <item x="1543"/>
        <item x="361"/>
        <item x="2828"/>
        <item x="3678"/>
        <item x="3816"/>
        <item x="619"/>
        <item x="2897"/>
        <item x="1131"/>
        <item x="1541"/>
        <item x="3154"/>
        <item x="454"/>
        <item x="3004"/>
        <item x="183"/>
        <item x="3786"/>
        <item x="1366"/>
        <item x="2965"/>
        <item x="3662"/>
        <item x="1792"/>
        <item x="997"/>
        <item x="1405"/>
        <item x="193"/>
        <item x="1133"/>
        <item x="1773"/>
        <item x="995"/>
        <item x="2513"/>
        <item x="3609"/>
        <item x="3370"/>
        <item x="2448"/>
        <item x="3859"/>
        <item x="1983"/>
        <item x="980"/>
        <item x="994"/>
        <item x="2625"/>
        <item x="1460"/>
        <item x="716"/>
        <item x="1532"/>
        <item x="738"/>
        <item x="355"/>
        <item x="4006"/>
        <item x="2532"/>
        <item x="3874"/>
        <item x="918"/>
        <item x="1330"/>
        <item x="153"/>
        <item x="2054"/>
        <item x="592"/>
        <item x="2004"/>
        <item x="2876"/>
        <item x="3378"/>
        <item x="735"/>
        <item x="1412"/>
        <item x="1306"/>
        <item x="598"/>
        <item x="709"/>
        <item x="2855"/>
        <item x="1157"/>
        <item x="2880"/>
        <item x="2136"/>
        <item x="2165"/>
        <item x="1517"/>
        <item x="2712"/>
        <item x="2523"/>
        <item x="1339"/>
        <item x="2125"/>
        <item x="1158"/>
        <item x="2648"/>
        <item x="3373"/>
        <item x="316"/>
        <item x="3763"/>
        <item x="2368"/>
        <item x="1007"/>
        <item x="651"/>
        <item x="1595"/>
        <item x="2509"/>
        <item x="1586"/>
        <item x="3001"/>
        <item x="3377"/>
        <item x="3068"/>
        <item x="1785"/>
        <item x="208"/>
        <item x="3797"/>
        <item x="3430"/>
        <item x="1621"/>
        <item x="560"/>
        <item x="1336"/>
        <item x="2364"/>
        <item x="1348"/>
        <item x="3851"/>
        <item x="2396"/>
        <item x="1011"/>
        <item x="650"/>
        <item x="1520"/>
        <item x="1641"/>
        <item x="1430"/>
        <item x="2667"/>
        <item x="47"/>
        <item x="1474"/>
        <item x="2266"/>
        <item x="2520"/>
        <item x="1959"/>
        <item x="241"/>
        <item x="3561"/>
        <item x="2866"/>
        <item x="3254"/>
        <item x="808"/>
        <item x="2274"/>
        <item x="1523"/>
        <item x="3686"/>
        <item x="1567"/>
        <item x="497"/>
        <item x="149"/>
        <item x="2692"/>
        <item x="579"/>
        <item x="601"/>
        <item x="3073"/>
        <item x="3839"/>
        <item x="42"/>
        <item x="217"/>
        <item x="3211"/>
        <item x="3568"/>
        <item x="3831"/>
        <item x="2421"/>
        <item x="1540"/>
        <item x="3552"/>
        <item x="2720"/>
        <item x="3041"/>
        <item x="1017"/>
        <item x="4019"/>
        <item x="1410"/>
        <item x="672"/>
        <item x="3361"/>
        <item x="675"/>
        <item x="22"/>
        <item x="1139"/>
        <item x="3642"/>
        <item x="567"/>
        <item x="3459"/>
        <item x="3843"/>
        <item x="3828"/>
        <item x="2394"/>
        <item x="207"/>
        <item x="2388"/>
        <item x="2797"/>
        <item x="3785"/>
        <item x="3565"/>
        <item x="2861"/>
        <item x="2974"/>
        <item x="384"/>
        <item x="1364"/>
        <item x="3081"/>
        <item x="3558"/>
        <item x="147"/>
        <item x="3918"/>
        <item x="3251"/>
        <item x="2030"/>
        <item x="2886"/>
        <item x="2609"/>
        <item x="3052"/>
        <item x="3814"/>
        <item x="2151"/>
        <item x="2352"/>
        <item x="2384"/>
        <item x="3854"/>
        <item x="1318"/>
        <item x="3719"/>
        <item x="2887"/>
        <item x="3636"/>
        <item x="2572"/>
        <item x="1787"/>
        <item x="685"/>
        <item x="1768"/>
        <item x="671"/>
        <item x="747"/>
        <item x="1701"/>
        <item x="1326"/>
        <item x="2386"/>
        <item x="2635"/>
        <item x="3964"/>
        <item x="662"/>
        <item x="3972"/>
        <item x="3586"/>
        <item x="503"/>
        <item x="573"/>
        <item x="2936"/>
        <item x="2404"/>
        <item x="959"/>
        <item x="1112"/>
        <item x="1772"/>
        <item x="3773"/>
        <item x="1538"/>
        <item x="3548"/>
        <item x="4046"/>
        <item x="2920"/>
        <item x="3578"/>
        <item x="4033"/>
        <item x="1833"/>
        <item x="953"/>
        <item x="3735"/>
        <item x="1859"/>
        <item x="2495"/>
        <item x="4081"/>
        <item x="2871"/>
        <item x="3256"/>
        <item x="1081"/>
        <item x="1790"/>
        <item x="203"/>
        <item x="2930"/>
        <item x="50"/>
        <item x="2833"/>
        <item x="2356"/>
        <item x="1783"/>
        <item x="3315"/>
        <item x="3955"/>
        <item x="2261"/>
        <item x="1587"/>
        <item x="1662"/>
        <item x="3729"/>
        <item x="3530"/>
        <item x="3115"/>
        <item x="1233"/>
        <item x="2536"/>
        <item x="3098"/>
        <item x="3443"/>
        <item x="2279"/>
        <item x="3189"/>
        <item x="540"/>
        <item x="1019"/>
        <item x="3401"/>
        <item x="3433"/>
        <item x="1789"/>
        <item x="2011"/>
        <item x="1411"/>
        <item x="4024"/>
        <item x="2329"/>
        <item x="676"/>
        <item x="2910"/>
        <item x="201"/>
        <item x="1421"/>
        <item x="3289"/>
        <item x="3804"/>
        <item x="3008"/>
        <item x="3768"/>
        <item x="3569"/>
        <item x="1793"/>
        <item x="1035"/>
        <item x="3541"/>
        <item x="2786"/>
        <item x="3441"/>
        <item x="2777"/>
        <item x="3194"/>
        <item x="2372"/>
        <item x="3658"/>
        <item x="1396"/>
        <item x="1802"/>
        <item x="4085"/>
        <item x="753"/>
        <item x="3930"/>
        <item x="3958"/>
        <item x="1491"/>
        <item x="586"/>
        <item x="1708"/>
        <item x="3960"/>
        <item x="3186"/>
        <item x="766"/>
        <item x="853"/>
        <item x="1142"/>
        <item x="563"/>
        <item x="2778"/>
        <item x="1286"/>
        <item x="1573"/>
        <item x="1991"/>
        <item x="2417"/>
        <item x="453"/>
        <item x="2638"/>
        <item x="442"/>
        <item x="1776"/>
        <item x="3190"/>
        <item x="2927"/>
        <item x="2419"/>
        <item x="3005"/>
        <item x="3389"/>
        <item x="2381"/>
        <item x="1169"/>
        <item x="83"/>
        <item x="1402"/>
        <item x="2512"/>
        <item x="2805"/>
        <item x="2922"/>
        <item x="1156"/>
        <item x="2684"/>
        <item x="3906"/>
        <item x="3337"/>
        <item x="3076"/>
        <item x="2392"/>
        <item x="634"/>
        <item x="2544"/>
        <item x="1485"/>
        <item x="37"/>
        <item x="4055"/>
        <item x="232"/>
        <item x="2673"/>
        <item x="3420"/>
        <item x="4022"/>
        <item x="1812"/>
        <item x="3810"/>
        <item x="4002"/>
        <item x="173"/>
        <item x="2197"/>
        <item x="866"/>
        <item x="2815"/>
        <item x="3410"/>
        <item x="1592"/>
        <item x="3188"/>
        <item x="1879"/>
        <item x="4027"/>
        <item x="3577"/>
        <item x="2958"/>
        <item x="1181"/>
        <item x="48"/>
        <item x="1986"/>
        <item x="2678"/>
        <item x="3120"/>
        <item x="1808"/>
        <item x="2937"/>
        <item x="3049"/>
        <item x="3621"/>
        <item x="1841"/>
        <item x="2057"/>
        <item x="1544"/>
        <item x="4040"/>
        <item x="446"/>
        <item x="3511"/>
        <item x="1901"/>
        <item x="3398"/>
        <item x="3604"/>
        <item x="1044"/>
        <item x="214"/>
        <item x="1669"/>
        <item x="2557"/>
        <item x="3355"/>
        <item x="1347"/>
        <item x="1439"/>
        <item x="3508"/>
        <item x="2433"/>
        <item x="3931"/>
        <item x="1743"/>
        <item x="599"/>
        <item x="3318"/>
        <item x="3834"/>
        <item x="2963"/>
        <item x="2630"/>
        <item x="1882"/>
        <item x="3366"/>
        <item x="2420"/>
        <item x="2736"/>
        <item x="2785"/>
        <item x="2126"/>
        <item x="2426"/>
        <item x="4079"/>
        <item x="655"/>
        <item x="3566"/>
        <item x="1059"/>
        <item x="2502"/>
        <item x="2881"/>
        <item x="337"/>
        <item x="3747"/>
        <item x="2413"/>
        <item x="2900"/>
        <item x="368"/>
        <item x="582"/>
        <item x="849"/>
        <item x="584"/>
        <item x="1365"/>
        <item x="2580"/>
        <item x="1025"/>
        <item x="3466"/>
        <item x="2435"/>
        <item x="2839"/>
        <item x="172"/>
        <item x="1529"/>
        <item x="3644"/>
        <item x="2440"/>
        <item x="1750"/>
        <item x="2514"/>
        <item x="168"/>
        <item x="583"/>
        <item x="3611"/>
        <item x="140"/>
        <item x="3456"/>
        <item x="3020"/>
        <item x="3364"/>
        <item x="3460"/>
        <item x="3983"/>
        <item x="327"/>
        <item x="3074"/>
        <item x="823"/>
        <item x="3212"/>
        <item x="2973"/>
        <item x="3819"/>
        <item x="4037"/>
        <item x="3977"/>
        <item x="177"/>
        <item x="4049"/>
        <item x="3881"/>
        <item x="2416"/>
        <item x="558"/>
        <item x="2688"/>
        <item x="2916"/>
        <item x="1758"/>
        <item x="1897"/>
        <item x="1058"/>
        <item x="3244"/>
        <item x="2957"/>
        <item x="4020"/>
        <item x="3887"/>
        <item x="3114"/>
        <item x="222"/>
        <item x="3760"/>
        <item x="2817"/>
        <item x="3762"/>
        <item x="1777"/>
        <item x="2954"/>
        <item x="1591"/>
        <item x="984"/>
        <item x="1160"/>
        <item x="576"/>
        <item x="3290"/>
        <item x="221"/>
        <item x="4000"/>
        <item x="2234"/>
        <item x="3811"/>
        <item x="2026"/>
        <item x="1700"/>
        <item x="1714"/>
        <item x="3626"/>
        <item x="3873"/>
        <item x="2586"/>
        <item x="2389"/>
        <item x="2819"/>
        <item x="2342"/>
        <item x="1545"/>
        <item x="1819"/>
        <item x="3521"/>
        <item x="3327"/>
        <item x="3111"/>
        <item x="3824"/>
        <item x="3322"/>
        <item x="893"/>
        <item x="478"/>
        <item x="3858"/>
        <item x="3436"/>
        <item x="2147"/>
        <item x="2186"/>
        <item x="1817"/>
        <item x="3997"/>
        <item x="127"/>
        <item x="1494"/>
        <item x="1753"/>
        <item x="3746"/>
        <item x="3982"/>
        <item x="2890"/>
        <item x="36"/>
        <item x="1786"/>
        <item x="2745"/>
        <item x="3239"/>
        <item x="1029"/>
        <item x="1585"/>
        <item x="3693"/>
        <item x="3897"/>
        <item x="1726"/>
        <item x="3317"/>
        <item x="2806"/>
        <item x="593"/>
        <item x="1291"/>
        <item x="3592"/>
        <item x="1194"/>
        <item x="259"/>
        <item x="2753"/>
        <item x="3938"/>
        <item x="3913"/>
        <item x="1471"/>
        <item x="3752"/>
        <item x="1429"/>
        <item x="958"/>
        <item x="4050"/>
        <item x="2729"/>
        <item x="2379"/>
        <item x="2573"/>
        <item x="2178"/>
        <item x="2405"/>
        <item x="3535"/>
        <item x="635"/>
        <item x="2569"/>
        <item x="2940"/>
        <item x="664"/>
        <item x="144"/>
        <item x="180"/>
        <item x="2691"/>
        <item x="2361"/>
        <item x="848"/>
        <item x="3765"/>
        <item x="1060"/>
        <item x="858"/>
        <item x="3038"/>
        <item x="1200"/>
        <item x="587"/>
        <item x="2044"/>
        <item x="3475"/>
        <item x="3106"/>
        <item x="3338"/>
        <item x="2654"/>
        <item x="121"/>
        <item x="2171"/>
        <item x="1312"/>
        <item x="1955"/>
        <item x="3975"/>
        <item x="3641"/>
        <item x="3953"/>
        <item x="2527"/>
        <item x="2507"/>
        <item x="3806"/>
        <item x="1846"/>
        <item x="3064"/>
        <item x="2649"/>
        <item x="2351"/>
        <item x="3445"/>
        <item x="610"/>
        <item x="216"/>
        <item x="3200"/>
        <item x="1290"/>
        <item x="3523"/>
        <item x="2779"/>
        <item x="3402"/>
        <item x="2563"/>
        <item x="2365"/>
        <item x="357"/>
        <item x="1056"/>
        <item x="3421"/>
        <item x="1850"/>
        <item x="3739"/>
        <item x="3003"/>
        <item x="4016"/>
        <item x="3363"/>
        <item x="57"/>
        <item x="2589"/>
        <item x="3579"/>
        <item x="956"/>
        <item x="2672"/>
        <item x="1389"/>
        <item x="35"/>
        <item x="3100"/>
        <item x="1555"/>
        <item x="1425"/>
        <item x="1144"/>
        <item x="3962"/>
        <item x="3283"/>
        <item x="339"/>
        <item x="398"/>
        <item x="3583"/>
        <item x="2349"/>
        <item x="23"/>
        <item x="1124"/>
        <item x="692"/>
        <item x="1404"/>
        <item x="297"/>
        <item x="2728"/>
        <item x="3198"/>
        <item x="2553"/>
        <item x="3084"/>
        <item x="3948"/>
        <item x="1713"/>
        <item x="4052"/>
        <item x="2175"/>
        <item x="3426"/>
        <item x="2355"/>
        <item x="2971"/>
        <item x="595"/>
        <item x="821"/>
        <item x="2661"/>
        <item x="3080"/>
        <item x="475"/>
        <item x="2033"/>
        <item x="4048"/>
        <item x="2925"/>
        <item x="2851"/>
        <item x="1371"/>
        <item x="1733"/>
        <item x="390"/>
        <item x="617"/>
        <item x="2072"/>
        <item x="174"/>
        <item x="3314"/>
        <item x="335"/>
        <item x="2919"/>
        <item x="3879"/>
        <item x="734"/>
        <item x="2810"/>
        <item x="600"/>
        <item x="3864"/>
        <item x="3754"/>
        <item x="2687"/>
        <item x="3666"/>
        <item x="1449"/>
        <item x="3921"/>
        <item x="773"/>
        <item x="2504"/>
        <item x="3101"/>
        <item x="668"/>
        <item x="3358"/>
        <item x="2400"/>
        <item x="452"/>
        <item x="1099"/>
        <item x="3703"/>
        <item x="2626"/>
        <item x="624"/>
        <item x="2508"/>
        <item x="218"/>
        <item x="1152"/>
        <item x="334"/>
        <item x="3951"/>
        <item x="2212"/>
        <item x="124"/>
        <item x="2576"/>
        <item x="136"/>
        <item x="3467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899"/>
        <item x="3694"/>
        <item x="4061"/>
        <item x="277"/>
        <item x="2941"/>
        <item x="3182"/>
        <item x="606"/>
        <item x="2066"/>
        <item x="3976"/>
        <item x="150"/>
        <item x="3756"/>
        <item x="3560"/>
        <item x="2988"/>
        <item x="3544"/>
        <item x="516"/>
        <item x="1551"/>
        <item x="623"/>
        <item x="3047"/>
        <item x="4086"/>
        <item x="1557"/>
        <item x="1090"/>
        <item x="2835"/>
        <item x="1327"/>
        <item x="2836"/>
        <item x="3391"/>
        <item x="3438"/>
        <item x="3285"/>
        <item x="1170"/>
        <item x="2049"/>
        <item x="141"/>
        <item x="3790"/>
        <item x="111"/>
        <item x="226"/>
        <item x="3656"/>
        <item x="1203"/>
        <item x="643"/>
        <item x="4063"/>
        <item x="3857"/>
        <item x="3502"/>
        <item x="1210"/>
        <item x="3688"/>
        <item x="344"/>
        <item x="2550"/>
        <item x="3287"/>
        <item x="228"/>
        <item x="971"/>
        <item x="1186"/>
        <item x="1020"/>
        <item x="2944"/>
        <item x="3822"/>
        <item x="2686"/>
        <item x="1387"/>
        <item x="3474"/>
        <item x="154"/>
        <item x="3613"/>
        <item x="2622"/>
        <item x="859"/>
        <item x="1915"/>
        <item x="3663"/>
        <item x="230"/>
        <item x="1379"/>
        <item x="2354"/>
        <item x="2076"/>
        <item x="636"/>
        <item x="2350"/>
        <item x="3827"/>
        <item x="2939"/>
        <item x="2837"/>
        <item x="2162"/>
        <item x="2636"/>
        <item x="1183"/>
        <item x="1433"/>
        <item x="56"/>
        <item x="1380"/>
        <item x="1214"/>
        <item x="3181"/>
        <item x="1742"/>
        <item x="3550"/>
        <item x="126"/>
        <item x="3920"/>
        <item x="3245"/>
        <item x="2024"/>
        <item x="2022"/>
        <item x="1730"/>
        <item x="3669"/>
        <item x="3019"/>
        <item x="2258"/>
        <item x="3706"/>
        <item x="3987"/>
        <item x="3236"/>
        <item x="3097"/>
        <item x="2770"/>
        <item x="1287"/>
        <item x="2000"/>
        <item x="2899"/>
        <item x="3260"/>
        <item x="2820"/>
        <item x="1205"/>
        <item x="2043"/>
        <item x="575"/>
        <item x="3937"/>
        <item x="3044"/>
        <item x="2814"/>
        <item x="1443"/>
        <item x="2327"/>
        <item x="3061"/>
        <item x="2583"/>
        <item x="1368"/>
        <item x="3331"/>
        <item x="3872"/>
        <item x="608"/>
        <item x="3259"/>
        <item x="3294"/>
        <item x="2951"/>
        <item x="4007"/>
        <item x="3625"/>
        <item x="3830"/>
        <item x="3392"/>
        <item x="3888"/>
        <item x="3379"/>
        <item x="151"/>
        <item x="1153"/>
        <item x="602"/>
        <item x="410"/>
        <item x="3593"/>
        <item x="1570"/>
        <item x="2868"/>
        <item x="1285"/>
        <item x="3240"/>
        <item x="1486"/>
        <item x="1023"/>
        <item x="234"/>
        <item x="740"/>
        <item x="3580"/>
        <item x="3248"/>
        <item x="3007"/>
        <item x="528"/>
        <item x="3651"/>
        <item x="2170"/>
        <item x="4083"/>
        <item x="181"/>
        <item x="530"/>
        <item x="3476"/>
        <item x="3388"/>
        <item x="3517"/>
        <item x="2366"/>
        <item x="2078"/>
        <item x="1166"/>
        <item x="1089"/>
        <item x="3988"/>
        <item x="3546"/>
        <item x="3035"/>
        <item x="1202"/>
        <item x="2223"/>
        <item x="2908"/>
        <item x="3885"/>
        <item x="1801"/>
        <item x="509"/>
        <item x="2683"/>
        <item x="2803"/>
        <item x="1871"/>
        <item x="3728"/>
        <item x="1159"/>
        <item x="1575"/>
        <item x="1711"/>
        <item x="1542"/>
        <item x="691"/>
        <item x="1722"/>
        <item x="3483"/>
        <item x="3235"/>
        <item x="1815"/>
        <item x="2099"/>
        <item x="2959"/>
        <item x="3608"/>
        <item x="2397"/>
        <item x="3884"/>
        <item x="2877"/>
        <item x="3943"/>
        <item x="1990"/>
        <item x="4074"/>
        <item x="3214"/>
        <item x="2108"/>
        <item x="1384"/>
        <item x="3911"/>
        <item x="2199"/>
        <item x="2961"/>
        <item x="4034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9"/>
        <item x="209"/>
        <item x="3493"/>
        <item x="3210"/>
        <item x="2130"/>
        <item x="1944"/>
        <item x="3241"/>
        <item x="3264"/>
        <item x="2340"/>
        <item x="139"/>
        <item x="3531"/>
        <item x="3564"/>
        <item x="3914"/>
        <item x="1299"/>
        <item x="3725"/>
        <item x="3749"/>
        <item x="1175"/>
        <item x="2799"/>
        <item x="3094"/>
        <item x="3253"/>
        <item x="2872"/>
        <item x="1739"/>
        <item x="2826"/>
        <item x="495"/>
        <item x="1995"/>
        <item x="3916"/>
        <item x="2862"/>
        <item x="2773"/>
        <item x="3197"/>
        <item x="3257"/>
        <item x="1342"/>
        <item x="4018"/>
        <item x="3789"/>
        <item x="3629"/>
        <item x="3371"/>
        <item x="663"/>
        <item x="3646"/>
        <item x="3755"/>
        <item x="3801"/>
        <item x="3915"/>
        <item x="1432"/>
        <item x="19"/>
        <item x="3013"/>
        <item x="1736"/>
        <item x="1301"/>
        <item x="187"/>
        <item x="2789"/>
        <item x="591"/>
        <item x="4026"/>
        <item x="0"/>
        <item x="360"/>
        <item x="2439"/>
        <item x="418"/>
        <item x="155"/>
        <item x="2215"/>
        <item x="3668"/>
        <item x="2387"/>
        <item x="3850"/>
        <item x="1597"/>
        <item x="658"/>
        <item x="3206"/>
        <item x="3187"/>
        <item x="571"/>
        <item x="3274"/>
        <item x="1386"/>
        <item x="2245"/>
        <item x="1295"/>
        <item x="2560"/>
        <item x="3944"/>
        <item x="723"/>
        <item x="3330"/>
        <item x="3545"/>
        <item x="2794"/>
        <item x="3280"/>
        <item x="2904"/>
        <item x="138"/>
        <item x="3184"/>
        <item x="324"/>
        <item x="551"/>
        <item x="3357"/>
        <item x="581"/>
        <item x="1553"/>
        <item x="2812"/>
        <item x="1338"/>
        <item x="3999"/>
        <item x="2693"/>
        <item x="1173"/>
        <item x="2357"/>
        <item x="686"/>
        <item x="536"/>
        <item x="2432"/>
        <item x="2380"/>
        <item x="167"/>
        <item x="2124"/>
        <item x="3654"/>
        <item x="2802"/>
        <item x="2383"/>
        <item x="3547"/>
        <item x="176"/>
        <item x="1140"/>
        <item x="2796"/>
        <item x="4030"/>
        <item x="2727"/>
        <item x="526"/>
        <item x="3387"/>
        <item x="2423"/>
        <item x="2391"/>
        <item x="2850"/>
        <item x="3454"/>
        <item x="1791"/>
        <item x="51"/>
        <item x="386"/>
        <item x="4058"/>
        <item x="940"/>
        <item x="145"/>
        <item x="2194"/>
        <item x="2347"/>
        <item x="3540"/>
        <item x="2604"/>
        <item x="2788"/>
        <item x="2017"/>
        <item x="641"/>
        <item x="976"/>
        <item x="3734"/>
        <item x="2643"/>
        <item x="3986"/>
        <item x="3016"/>
        <item x="2528"/>
        <item x="387"/>
        <item x="2721"/>
        <item x="626"/>
        <item x="3737"/>
        <item x="160"/>
        <item x="2228"/>
        <item x="213"/>
        <item x="1415"/>
        <item x="2763"/>
        <item x="3597"/>
        <item x="3919"/>
        <item x="3082"/>
        <item x="4012"/>
        <item x="2406"/>
        <item x="3720"/>
        <item x="642"/>
        <item x="3425"/>
        <item x="2218"/>
        <item x="2525"/>
        <item x="653"/>
        <item x="2874"/>
        <item x="1987"/>
        <item x="954"/>
        <item x="3219"/>
        <item x="220"/>
        <item x="4017"/>
        <item x="421"/>
        <item x="348"/>
        <item x="2658"/>
        <item x="2414"/>
        <item x="1391"/>
        <item x="2801"/>
        <item x="2169"/>
        <item x="3927"/>
        <item x="2804"/>
        <item x="1705"/>
        <item x="605"/>
        <item x="659"/>
        <item x="2978"/>
        <item x="1427"/>
        <item x="2898"/>
        <item x="1220"/>
        <item x="2408"/>
        <item x="2611"/>
        <item x="2375"/>
        <item x="3866"/>
        <item x="4031"/>
        <item x="3372"/>
        <item x="3845"/>
        <item x="1535"/>
        <item x="1231"/>
        <item x="896"/>
        <item x="1563"/>
        <item x="4047"/>
        <item x="3991"/>
        <item x="3683"/>
        <item x="2371"/>
        <item x="3587"/>
        <item x="2627"/>
        <item x="170"/>
        <item x="1702"/>
        <item x="4038"/>
        <item x="3520"/>
        <item x="964"/>
        <item x="3276"/>
        <item x="3675"/>
        <item x="1552"/>
        <item x="1747"/>
        <item x="3525"/>
        <item x="2659"/>
        <item x="1534"/>
        <item x="134"/>
        <item x="2246"/>
        <item x="1352"/>
        <item x="1154"/>
        <item x="3787"/>
        <item x="630"/>
        <item x="3512"/>
        <item x="518"/>
        <item x="1151"/>
        <item x="2409"/>
        <item x="578"/>
        <item x="3809"/>
        <item x="2905"/>
        <item x="2642"/>
        <item x="1709"/>
        <item x="3067"/>
        <item x="3202"/>
        <item x="764"/>
        <item x="3029"/>
        <item x="3487"/>
        <item x="1441"/>
        <item x="3238"/>
        <item x="1760"/>
        <item x="1445"/>
        <item x="3271"/>
        <item x="20"/>
        <item x="3618"/>
        <item x="1050"/>
        <item x="59"/>
        <item x="3519"/>
        <item x="1417"/>
        <item x="24"/>
        <item x="2914"/>
        <item x="2962"/>
        <item x="3025"/>
        <item x="3105"/>
        <item x="2567"/>
        <item x="3296"/>
        <item x="2277"/>
        <item x="1554"/>
        <item x="211"/>
        <item x="2882"/>
        <item x="3199"/>
        <item x="3075"/>
        <item x="3088"/>
        <item x="523"/>
        <item x="875"/>
        <item x="2977"/>
        <item x="2813"/>
        <item x="2595"/>
        <item x="2160"/>
        <item x="1589"/>
        <item x="2857"/>
        <item x="2670"/>
        <item x="2202"/>
        <item x="615"/>
        <item x="1125"/>
        <item x="2662"/>
        <item x="3196"/>
        <item x="2443"/>
        <item x="1511"/>
        <item x="2496"/>
        <item x="15"/>
        <item x="3856"/>
        <item x="3055"/>
        <item x="3229"/>
        <item x="3079"/>
        <item x="3057"/>
        <item x="2462"/>
        <item x="163"/>
        <item x="613"/>
        <item x="210"/>
        <item x="3841"/>
        <item x="3495"/>
        <item x="3704"/>
        <item x="2378"/>
        <item x="191"/>
        <item x="1804"/>
        <item x="2824"/>
        <item x="1217"/>
        <item x="2503"/>
        <item x="3892"/>
        <item x="2377"/>
        <item x="2430"/>
        <item x="3549"/>
        <item x="1754"/>
        <item x="205"/>
        <item x="3037"/>
        <item x="3321"/>
        <item x="3303"/>
        <item x="1292"/>
        <item x="3396"/>
        <item x="2546"/>
        <item x="2713"/>
        <item x="3815"/>
        <item x="2948"/>
        <item x="202"/>
        <item x="3232"/>
        <item x="3072"/>
        <item x="2577"/>
        <item x="1588"/>
        <item x="196"/>
        <item x="2477"/>
        <item x="2616"/>
        <item x="2829"/>
        <item x="776"/>
        <item x="433"/>
        <item x="2893"/>
        <item x="1435"/>
        <item x="137"/>
        <item x="2558"/>
        <item x="2518"/>
        <item x="346"/>
        <item x="3282"/>
        <item x="688"/>
        <item x="2198"/>
        <item x="2395"/>
        <item x="1309"/>
        <item x="3085"/>
        <item x="3840"/>
        <item x="2854"/>
        <item x="3063"/>
        <item x="254"/>
        <item x="1021"/>
        <item x="3306"/>
        <item x="2353"/>
        <item x="546"/>
        <item x="3748"/>
        <item x="2437"/>
        <item x="1294"/>
        <item x="1894"/>
        <item x="2362"/>
        <item x="1727"/>
        <item x="432"/>
        <item x="1919"/>
        <item x="3886"/>
        <item x="427"/>
        <item x="2617"/>
        <item x="3431"/>
        <item x="1530"/>
        <item x="3942"/>
        <item x="49"/>
        <item x="3215"/>
        <item x="1729"/>
        <item x="3233"/>
        <item x="3481"/>
        <item x="561"/>
        <item x="3714"/>
        <item x="1581"/>
        <item x="2370"/>
        <item x="2116"/>
        <item x="332"/>
        <item x="1179"/>
        <item x="3367"/>
        <item x="3677"/>
        <item x="541"/>
        <item x="2390"/>
        <item x="3350"/>
        <item x="2913"/>
        <item x="548"/>
        <item x="3221"/>
        <item x="1005"/>
        <item x="3255"/>
        <item x="2894"/>
        <item x="1906"/>
        <item x="1218"/>
        <item x="328"/>
        <item x="534"/>
        <item x="2217"/>
        <item x="3844"/>
        <item x="1549"/>
        <item x="572"/>
        <item x="537"/>
        <item x="715"/>
        <item x="402"/>
        <item x="3910"/>
        <item x="3808"/>
        <item x="3595"/>
        <item x="484"/>
        <item x="1315"/>
        <item x="3258"/>
        <item x="329"/>
        <item x="239"/>
        <item x="33"/>
        <item x="3895"/>
        <item x="1735"/>
        <item x="1547"/>
        <item x="973"/>
        <item x="2664"/>
        <item x="3532"/>
        <item x="1457"/>
        <item x="2079"/>
        <item x="3384"/>
        <item x="4042"/>
        <item x="1746"/>
        <item x="336"/>
        <item x="2179"/>
        <item x="3429"/>
        <item x="1408"/>
        <item x="1367"/>
        <item x="377"/>
        <item x="347"/>
        <item x="2196"/>
        <item x="1803"/>
        <item x="1293"/>
        <item x="4088"/>
        <item x="545"/>
        <item x="3078"/>
        <item x="2578"/>
        <item x="3623"/>
        <item x="1072"/>
        <item x="3836"/>
        <item x="3769"/>
        <item x="438"/>
        <item x="1512"/>
        <item x="2252"/>
        <item x="1978"/>
        <item x="998"/>
        <item x="3522"/>
        <item x="353"/>
        <item x="2947"/>
        <item x="3365"/>
        <item x="4029"/>
        <item x="1014"/>
        <item x="1416"/>
        <item x="3058"/>
        <item x="2775"/>
        <item x="607"/>
        <item x="3291"/>
        <item x="2656"/>
        <item x="857"/>
        <item x="2052"/>
        <item x="632"/>
        <item x="1018"/>
        <item x="3878"/>
        <item x="1431"/>
        <item x="2624"/>
        <item x="178"/>
        <item x="1212"/>
        <item x="425"/>
        <item x="3996"/>
        <item x="3286"/>
        <item x="3968"/>
        <item x="609"/>
        <item x="4070"/>
        <item x="3343"/>
        <item x="3766"/>
        <item x="3676"/>
        <item x="3252"/>
        <item x="3684"/>
        <item x="585"/>
        <item x="4066"/>
        <item x="2612"/>
        <item x="1459"/>
        <item x="3362"/>
        <item x="3262"/>
        <item x="1888"/>
        <item x="1204"/>
        <item x="3869"/>
        <item x="2821"/>
        <item x="3297"/>
        <item x="2831"/>
        <item x="1335"/>
        <item x="2271"/>
        <item x="2436"/>
        <item x="2660"/>
        <item x="618"/>
        <item x="2832"/>
        <item x="3610"/>
        <item x="520"/>
        <item x="2374"/>
        <item x="1720"/>
        <item x="3770"/>
        <item x="1406"/>
        <item x="3356"/>
        <item x="559"/>
        <item x="725"/>
        <item x="2843"/>
        <item x="3602"/>
        <item x="2232"/>
        <item x="3724"/>
        <item x="3192"/>
        <item x="3599"/>
        <item x="1867"/>
        <item x="1800"/>
        <item x="3803"/>
        <item x="46"/>
        <item x="1349"/>
        <item x="1031"/>
        <item x="2938"/>
        <item x="28"/>
        <item x="1143"/>
        <item x="3218"/>
        <item x="1002"/>
        <item x="2647"/>
        <item x="3721"/>
        <item x="1196"/>
        <item x="2034"/>
        <item x="1974"/>
        <item x="1580"/>
        <item x="1136"/>
        <item x="3889"/>
        <item x="4"/>
        <item x="1195"/>
        <item x="3536"/>
        <item x="2985"/>
        <item x="1992"/>
        <item x="320"/>
        <item x="3697"/>
        <item x="657"/>
        <item x="3006"/>
        <item x="2708"/>
        <item x="1130"/>
        <item x="2328"/>
        <item x="505"/>
        <item x="2584"/>
        <item x="1117"/>
        <item x="54"/>
        <item x="1350"/>
        <item x="1046"/>
        <item x="86"/>
        <item x="2668"/>
        <item x="2359"/>
        <item x="515"/>
        <item x="1013"/>
        <item x="2450"/>
        <item x="2725"/>
        <item x="2581"/>
        <item x="2141"/>
        <item x="1198"/>
        <item x="985"/>
        <item x="2967"/>
        <item x="1423"/>
        <item x="569"/>
        <item x="1902"/>
        <item x="231"/>
        <item x="2068"/>
        <item x="2402"/>
        <item x="904"/>
        <item x="3894"/>
        <item x="2278"/>
        <item x="3875"/>
        <item x="236"/>
        <item x="3204"/>
        <item x="556"/>
        <item x="1999"/>
        <item x="3119"/>
        <item x="2986"/>
        <item x="1111"/>
        <item x="3995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3880"/>
        <item x="2901"/>
        <item x="3670"/>
        <item x="1731"/>
        <item x="568"/>
        <item x="950"/>
        <item x="1659"/>
        <item x="2367"/>
        <item x="3838"/>
        <item x="1707"/>
        <item x="3427"/>
        <item x="1526"/>
        <item x="611"/>
        <item x="3829"/>
        <item x="2875"/>
        <item x="3034"/>
        <item x="3002"/>
        <item x="74"/>
        <item x="4035"/>
        <item x="2041"/>
        <item x="2945"/>
        <item x="380"/>
        <item x="2183"/>
        <item x="31"/>
        <item x="378"/>
        <item x="2587"/>
        <item x="3309"/>
        <item x="491"/>
        <item x="3281"/>
        <item x="935"/>
        <item x="2431"/>
        <item x="2847"/>
        <item x="2852"/>
        <item x="771"/>
        <item x="1869"/>
        <item x="1024"/>
        <item x="2058"/>
        <item x="3708"/>
        <item x="3776"/>
        <item x="2506"/>
        <item x="2235"/>
        <item x="1896"/>
        <item x="2644"/>
        <item x="3680"/>
        <item x="3871"/>
        <item x="3473"/>
        <item x="3039"/>
        <item x="697"/>
        <item x="3925"/>
        <item x="1797"/>
        <item x="3413"/>
        <item x="2878"/>
        <item x="2358"/>
        <item x="3089"/>
        <item x="590"/>
        <item x="2651"/>
        <item x="547"/>
        <item x="2363"/>
        <item x="3292"/>
        <item x="2663"/>
        <item x="2146"/>
        <item x="2976"/>
        <item x="963"/>
        <item x="3974"/>
        <item x="1093"/>
        <item x="2429"/>
        <item x="3095"/>
        <item x="2224"/>
        <item x="1049"/>
        <item x="1351"/>
        <item x="1989"/>
        <item x="3600"/>
        <item x="2438"/>
        <item x="229"/>
        <item x="3417"/>
        <item x="1100"/>
        <item x="712"/>
        <item x="1363"/>
        <item x="1531"/>
        <item x="2"/>
        <item x="3821"/>
        <item x="3711"/>
        <item x="1307"/>
        <item x="215"/>
        <item x="1004"/>
        <item x="570"/>
        <item x="942"/>
        <item x="4073"/>
        <item x="3394"/>
        <item x="2050"/>
        <item x="4005"/>
        <item x="1450"/>
        <item x="1413"/>
        <item x="2991"/>
        <item x="3956"/>
        <item x="2345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4"/>
        <item x="3928"/>
        <item x="1316"/>
        <item x="1571"/>
        <item x="510"/>
        <item x="2998"/>
        <item x="426"/>
        <item x="3393"/>
        <item x="3970"/>
        <item x="3633"/>
        <item x="883"/>
        <item x="1392"/>
        <item x="3567"/>
        <item x="1314"/>
        <item x="2790"/>
        <item x="179"/>
        <item x="3036"/>
        <item x="3750"/>
        <item x="2924"/>
        <item x="3510"/>
        <item x="3780"/>
        <item x="2399"/>
        <item x="194"/>
        <item x="3488"/>
        <item x="1055"/>
        <item x="3628"/>
        <item x="237"/>
        <item x="2646"/>
        <item x="2128"/>
        <item x="3069"/>
        <item x="1334"/>
        <item x="3758"/>
        <item x="1761"/>
        <item x="1953"/>
        <item x="948"/>
        <item x="564"/>
        <item x="2972"/>
        <item x="2590"/>
        <item x="1121"/>
        <item x="3554"/>
        <item x="1296"/>
        <item x="1985"/>
        <item x="1877"/>
        <item x="1085"/>
        <item x="627"/>
        <item x="4004"/>
        <item x="3267"/>
        <item x="3751"/>
        <item x="3496"/>
        <item x="1515"/>
        <item x="2911"/>
        <item x="356"/>
        <item x="647"/>
        <item x="3434"/>
        <item x="1038"/>
        <item x="1191"/>
        <item x="522"/>
        <item x="1752"/>
        <item x="1505"/>
        <item x="3946"/>
        <item x="2425"/>
        <item x="2189"/>
        <item x="2585"/>
        <item x="2457"/>
        <item x="2061"/>
        <item x="2455"/>
        <item x="1208"/>
        <item x="440"/>
        <item x="3802"/>
        <item x="1374"/>
        <item x="974"/>
        <item x="2597"/>
        <item x="1502"/>
        <item x="3732"/>
        <item x="2193"/>
        <item x="3124"/>
        <item x="4091"/>
        <item x="1706"/>
        <item x="1878"/>
        <item x="2807"/>
        <item x="1115"/>
        <item x="900"/>
        <item x="2401"/>
        <item x="3594"/>
        <item x="1026"/>
        <item x="1207"/>
        <item x="1834"/>
        <item x="2154"/>
        <item x="3581"/>
        <item x="3273"/>
        <item x="3278"/>
        <item x="1222"/>
        <item x="3767"/>
        <item x="219"/>
        <item x="1428"/>
        <item x="4013"/>
        <item x="1721"/>
        <item x="1979"/>
        <item x="3050"/>
        <item x="1590"/>
        <item x="3660"/>
        <item x="3575"/>
        <item x="3336"/>
        <item x="372"/>
        <item x="2675"/>
        <item x="3408"/>
        <item x="1015"/>
        <item x="333"/>
        <item x="351"/>
        <item x="1598"/>
        <item x="2164"/>
        <item x="1569"/>
        <item x="3868"/>
        <item x="354"/>
        <item x="225"/>
        <item x="1193"/>
        <item x="3645"/>
        <item x="1068"/>
        <item x="1092"/>
        <item x="3504"/>
        <item x="3310"/>
        <item x="3731"/>
        <item x="3335"/>
        <item x="3478"/>
        <item x="3300"/>
        <item x="3954"/>
        <item x="2398"/>
        <item x="482"/>
        <item x="4009"/>
        <item x="3877"/>
        <item x="2884"/>
        <item x="4053"/>
        <item x="8"/>
        <item x="1269"/>
        <item x="1675"/>
        <item x="594"/>
        <item x="212"/>
        <item x="3223"/>
        <item x="9"/>
        <item x="656"/>
        <item x="394"/>
        <item x="3741"/>
        <item x="3422"/>
        <item x="2715"/>
        <item x="3563"/>
        <item x="944"/>
        <item x="1749"/>
        <item x="3453"/>
        <item x="2453"/>
        <item x="3637"/>
        <item x="4054"/>
        <item x="1716"/>
        <item x="1446"/>
        <item x="2188"/>
        <item x="4084"/>
        <item x="967"/>
        <item x="1963"/>
        <item x="2722"/>
        <item x="2519"/>
        <item x="2239"/>
        <item x="2220"/>
        <item x="2845"/>
        <item x="1138"/>
        <item x="2769"/>
        <item x="1455"/>
        <item x="3817"/>
        <item x="850"/>
        <item x="2360"/>
        <item x="1323"/>
        <item x="2265"/>
        <item x="3043"/>
        <item x="1438"/>
        <item x="45"/>
        <item x="3499"/>
        <item x="3457"/>
        <item x="1298"/>
        <item x="4056"/>
        <item x="3266"/>
        <item x="3590"/>
        <item x="1385"/>
        <item x="342"/>
        <item x="4032"/>
        <item x="3340"/>
        <item x="3185"/>
        <item x="2614"/>
        <item x="3572"/>
        <item x="1660"/>
        <item x="2369"/>
        <item x="2982"/>
        <item x="2879"/>
        <item x="1297"/>
        <item x="1704"/>
        <item x="1061"/>
        <item x="1533"/>
        <item x="3509"/>
        <item x="3354"/>
        <item x="542"/>
        <item x="3691"/>
        <item x="2714"/>
        <item x="3224"/>
        <item x="1738"/>
        <item x="3863"/>
        <item x="2956"/>
        <item x="2869"/>
        <item x="3046"/>
        <item x="2173"/>
        <item x="3601"/>
        <item x="3113"/>
        <item x="3304"/>
        <item x="3849"/>
        <item x="3164"/>
        <item x="2073"/>
        <item x="3382"/>
        <item x="2071"/>
        <item x="3788"/>
        <item x="991"/>
        <item x="2253"/>
        <item x="3320"/>
        <item x="2953"/>
        <item x="1174"/>
        <item x="3339"/>
        <item x="3848"/>
        <item x="2562"/>
        <item x="3690"/>
        <item x="3659"/>
        <item x="3352"/>
        <item x="3537"/>
        <item x="1550"/>
        <item x="532"/>
        <item x="32"/>
        <item x="322"/>
        <item x="538"/>
        <item x="105"/>
        <item x="3490"/>
        <item x="1717"/>
        <item x="1079"/>
        <item x="629"/>
        <item x="2907"/>
        <item x="3299"/>
        <item x="1593"/>
        <item x="2063"/>
        <item x="4069"/>
        <item x="3689"/>
        <item x="533"/>
        <item x="3585"/>
        <item x="4014"/>
        <item x="2570"/>
        <item x="464"/>
        <item x="3743"/>
        <item x="2568"/>
        <item x="257"/>
        <item x="3053"/>
        <item x="3446"/>
        <item x="577"/>
        <item x="3614"/>
        <item x="678"/>
        <item x="223"/>
        <item x="2681"/>
        <item x="3847"/>
        <item x="2263"/>
        <item x="2840"/>
        <item x="1537"/>
        <item x="4043"/>
        <item x="1442"/>
        <item x="2442"/>
        <item x="1440"/>
        <item x="3805"/>
        <item x="3110"/>
        <item x="4090"/>
        <item x="2424"/>
        <item x="55"/>
        <item x="631"/>
        <item x="3484"/>
        <item x="3980"/>
        <item x="2629"/>
        <item x="4078"/>
        <item x="4072"/>
        <item x="133"/>
        <item x="1668"/>
        <item x="3491"/>
        <item x="524"/>
        <item x="1300"/>
        <item x="3655"/>
        <item x="3989"/>
        <item x="2827"/>
        <item x="4025"/>
        <item x="3485"/>
        <item x="1409"/>
        <item x="3950"/>
        <item x="3376"/>
        <item x="2823"/>
        <item x="3220"/>
        <item x="951"/>
        <item x="3698"/>
        <item x="3934"/>
        <item x="2929"/>
        <item x="1129"/>
        <item x="3109"/>
        <item x="713"/>
        <item x="3311"/>
        <item x="894"/>
        <item x="3640"/>
        <item x="2176"/>
        <item x="3405"/>
        <item x="1947"/>
        <item x="1052"/>
        <item x="2955"/>
        <item x="1521"/>
        <item x="2500"/>
        <item x="3312"/>
        <item x="3437"/>
        <item x="2903"/>
        <item x="2456"/>
        <item x="1211"/>
        <item x="1728"/>
        <item x="3298"/>
        <item x="2021"/>
        <item x="1354"/>
        <item x="1400"/>
        <item x="555"/>
        <item x="3332"/>
        <item x="2842"/>
        <item x="1197"/>
        <item x="3344"/>
        <item x="3902"/>
        <item x="3933"/>
        <item x="358"/>
        <item x="3463"/>
        <item x="3672"/>
        <item x="190"/>
        <item x="1149"/>
        <item x="1844"/>
        <item x="2602"/>
        <item x="331"/>
        <item x="3598"/>
        <item x="2795"/>
        <item x="633"/>
        <item x="1103"/>
        <item x="1164"/>
        <item x="3947"/>
        <item x="670"/>
        <item x="2596"/>
        <item x="1009"/>
        <item x="2856"/>
        <item x="3901"/>
        <item x="2256"/>
        <item x="2984"/>
        <item x="979"/>
        <item x="3270"/>
        <item x="3308"/>
        <item x="3305"/>
        <item x="1032"/>
        <item x="1907"/>
        <item x="3374"/>
        <item x="13"/>
        <item x="614"/>
        <item x="2343"/>
        <item x="2163"/>
        <item x="3534"/>
        <item x="3582"/>
        <item x="2428"/>
        <item x="677"/>
        <item x="2069"/>
        <item x="1420"/>
        <item x="975"/>
        <item x="1873"/>
        <item x="2150"/>
        <item x="1189"/>
        <item x="2628"/>
        <item x="3524"/>
        <item x="947"/>
        <item x="1344"/>
        <item x="3226"/>
        <item x="622"/>
        <item x="3342"/>
        <item x="1331"/>
        <item x="1778"/>
        <item x="3112"/>
        <item x="3726"/>
        <item x="1811"/>
        <item x="159"/>
        <item x="3994"/>
        <item x="1562"/>
        <item x="2863"/>
        <item x="544"/>
        <item x="7"/>
        <item x="539"/>
        <item x="2674"/>
        <item x="431"/>
        <item x="1398"/>
        <item x="131"/>
        <item x="669"/>
        <item x="621"/>
        <item x="1447"/>
        <item x="2012"/>
        <item x="3713"/>
        <item x="3086"/>
        <item x="3435"/>
        <item x="3116"/>
        <item x="3062"/>
        <item x="3652"/>
        <item x="4015"/>
        <item x="3907"/>
        <item x="1634"/>
        <item x="992"/>
        <item x="1062"/>
        <item x="2149"/>
        <item x="829"/>
        <item x="4045"/>
        <item x="2996"/>
        <item x="1126"/>
        <item x="1016"/>
        <item x="566"/>
        <item x="1101"/>
        <item x="1216"/>
        <item x="1757"/>
        <item x="2639"/>
        <item x="1201"/>
        <item x="3353"/>
        <item x="2412"/>
        <item x="3458"/>
        <item x="2756"/>
        <item x="3799"/>
        <item x="3710"/>
        <item x="3865"/>
        <item x="3778"/>
        <item x="66"/>
        <item x="2865"/>
        <item x="3465"/>
        <item x="2174"/>
        <item x="1317"/>
        <item x="4076"/>
        <item x="2704"/>
        <item x="1305"/>
        <item x="1483"/>
        <item x="4010"/>
        <item x="2385"/>
        <item x="3696"/>
        <item x="409"/>
        <item x="2895"/>
        <item x="855"/>
        <item x="1795"/>
        <item x="3505"/>
        <item x="3940"/>
        <item x="1814"/>
        <item x="1565"/>
        <item x="388"/>
        <item x="3325"/>
        <item x="5"/>
        <item x="2784"/>
        <item x="3730"/>
        <item x="2653"/>
        <item x="2685"/>
        <item x="3784"/>
        <item x="1303"/>
        <item x="597"/>
        <item x="851"/>
        <item x="3419"/>
        <item x="3091"/>
        <item x="3284"/>
        <item x="1670"/>
        <item x="4080"/>
        <item x="1393"/>
        <item x="1378"/>
        <item x="3553"/>
        <item x="3368"/>
        <item x="3941"/>
        <item x="1487"/>
        <item x="1984"/>
        <item x="2655"/>
        <item x="4036"/>
        <item x="204"/>
        <item x="1499"/>
        <item x="1034"/>
        <item x="1968"/>
        <item x="2781"/>
        <item x="206"/>
        <item x="1971"/>
        <item x="2250"/>
        <item x="2752"/>
        <item x="1536"/>
        <item x="1874"/>
        <item x="1135"/>
        <item x="3416"/>
        <item x="2811"/>
        <item x="1734"/>
        <item x="1288"/>
        <item x="3555"/>
        <item x="1942"/>
        <item x="645"/>
        <item x="171"/>
        <item x="3665"/>
        <item x="1390"/>
        <item x="3449"/>
        <item x="3591"/>
        <item x="3087"/>
        <item x="3022"/>
        <item x="513"/>
        <item x="2943"/>
        <item x="3268"/>
        <item x="3193"/>
        <item x="2964"/>
        <item x="3513"/>
        <item x="1329"/>
        <item x="3028"/>
        <item x="1673"/>
        <item x="1525"/>
        <item x="185"/>
        <item x="2009"/>
        <item x="3070"/>
        <item x="1343"/>
        <item x="1311"/>
        <item x="11"/>
        <item x="2607"/>
        <item x="3452"/>
        <item x="3096"/>
        <item x="3607"/>
        <item x="983"/>
        <item x="2980"/>
        <item x="3263"/>
        <item x="3685"/>
        <item x="376"/>
        <item x="2346"/>
        <item x="1740"/>
        <item x="1040"/>
        <item x="3015"/>
        <item x="3909"/>
        <item x="1755"/>
        <item x="2931"/>
        <item x="1063"/>
        <item x="2446"/>
        <item x="4059"/>
        <item x="199"/>
        <item x="2565"/>
        <item x="78"/>
        <item x="612"/>
        <item x="1982"/>
        <item x="1779"/>
        <item x="2744"/>
        <item x="3862"/>
        <item x="338"/>
        <item x="143"/>
        <item x="3707"/>
        <item x="2403"/>
        <item x="189"/>
        <item x="679"/>
        <item x="3634"/>
        <item x="3570"/>
        <item x="1010"/>
        <item x="845"/>
        <item x="3852"/>
        <item x="2906"/>
        <item x="2185"/>
        <item x="3246"/>
        <item x="3243"/>
        <item x="3529"/>
        <item x="2787"/>
        <item x="690"/>
        <item x="946"/>
        <item x="2373"/>
        <item x="350"/>
        <item x="3482"/>
        <item x="1030"/>
        <item x="3792"/>
        <item x="955"/>
        <item x="1732"/>
        <item x="3261"/>
        <item x="1780"/>
        <item x="886"/>
        <item x="861"/>
        <item x="3722"/>
        <item x="1426"/>
        <item x="1596"/>
        <item x="3455"/>
        <item x="1422"/>
        <item x="1168"/>
        <item x="2018"/>
        <item x="580"/>
        <item x="3556"/>
        <item x="840"/>
        <item x="1048"/>
        <item x="3313"/>
        <item x="3498"/>
        <item x="3293"/>
        <item x="988"/>
        <item x="2633"/>
        <item x="233"/>
        <item x="2540"/>
        <item x="3679"/>
        <item x="3606"/>
        <item x="3250"/>
        <item x="3781"/>
        <item x="989"/>
        <item x="1341"/>
        <item x="1838"/>
        <item x="3893"/>
        <item x="2070"/>
        <item x="3717"/>
        <item x="982"/>
        <item x="120"/>
        <item x="2702"/>
        <item x="3648"/>
        <item x="2864"/>
        <item x="1516"/>
        <item x="966"/>
        <item x="3093"/>
        <item x="3622"/>
        <item x="3992"/>
        <item x="437"/>
        <item x="3782"/>
        <item x="1308"/>
        <item x="3903"/>
        <item x="1419"/>
        <item x="2990"/>
        <item x="122"/>
        <item x="2754"/>
        <item x="1799"/>
        <item x="3451"/>
        <item x="2561"/>
        <item x="2634"/>
        <item x="2983"/>
        <item x="492"/>
        <item x="1324"/>
        <item x="3439"/>
        <item x="3588"/>
        <item x="2731"/>
        <item x="1751"/>
        <item x="1328"/>
        <item x="1794"/>
        <item x="3026"/>
        <item x="2860"/>
        <item x="2710"/>
        <item x="2517"/>
        <item x="2632"/>
        <item x="752"/>
        <item x="3301"/>
        <item x="2243"/>
        <item x="4057"/>
        <item x="2949"/>
        <item x="962"/>
        <item x="1388"/>
        <item x="2344"/>
        <item x="2739"/>
        <item x="574"/>
        <item x="3639"/>
        <item x="3935"/>
        <item x="128"/>
        <item x="1219"/>
        <item x="2067"/>
        <item x="1313"/>
        <item x="3060"/>
        <item x="1503"/>
        <item x="661"/>
        <item x="1762"/>
        <item x="852"/>
        <item x="2187"/>
        <item x="856"/>
        <item x="965"/>
        <item x="681"/>
        <item x="3904"/>
        <item x="1397"/>
        <item x="3448"/>
        <item x="667"/>
        <item x="2226"/>
        <item x="2579"/>
        <item x="3065"/>
        <item x="2338"/>
        <item x="2981"/>
        <item x="683"/>
        <item x="3108"/>
        <item x="3027"/>
        <item x="521"/>
        <item x="3423"/>
        <item x="1184"/>
        <item x="596"/>
        <item x="2138"/>
        <item x="3207"/>
        <item x="1866"/>
        <item x="2734"/>
        <item x="1864"/>
        <item x="1949"/>
        <item x="1914"/>
        <item x="321"/>
        <item x="2623"/>
        <item x="3118"/>
        <item x="1223"/>
        <item x="2040"/>
        <item x="2716"/>
        <item x="3307"/>
        <item x="2445"/>
        <item x="993"/>
        <item x="3922"/>
        <item x="3890"/>
        <item x="3826"/>
        <item x="1424"/>
        <item x="3542"/>
        <item x="957"/>
        <item x="588"/>
        <item x="952"/>
        <item x="1109"/>
        <item x="3627"/>
        <item x="3615"/>
        <item x="512"/>
        <item x="2191"/>
        <item x="3667"/>
        <item x="3018"/>
        <item x="2255"/>
        <item x="3733"/>
        <item x="2264"/>
        <item x="2008"/>
        <item x="1744"/>
        <item x="2942"/>
        <item x="702"/>
        <item x="640"/>
        <item x="2376"/>
        <item x="3489"/>
        <item x="2444"/>
        <item x="2410"/>
        <item x="760"/>
        <item x="3825"/>
        <item x="943"/>
        <item x="2873"/>
        <item x="1310"/>
        <item x="1302"/>
        <item x="2038"/>
        <item x="1148"/>
        <item x="3723"/>
        <item x="3407"/>
        <item x="652"/>
        <item x="3237"/>
        <item x="2620"/>
        <item x="2195"/>
        <item x="557"/>
        <item x="2249"/>
        <item x="1966"/>
        <item x="1376"/>
        <item x="1221"/>
        <item x="762"/>
        <item x="1981"/>
        <item x="1057"/>
        <item x="2970"/>
        <item x="3584"/>
        <item x="3738"/>
        <item x="3333"/>
        <item x="1993"/>
        <item x="3272"/>
        <item x="3066"/>
        <item x="689"/>
        <item x="843"/>
        <item x="3715"/>
        <item x="2259"/>
        <item x="3183"/>
        <item x="1715"/>
        <item x="2270"/>
        <item x="1434"/>
        <item x="2042"/>
        <item x="1988"/>
        <item x="2892"/>
        <item x="1033"/>
        <item x="1039"/>
        <item x="399"/>
        <item x="711"/>
        <item x="1006"/>
        <item x="3346"/>
        <item x="2809"/>
        <item x="706"/>
        <item x="2247"/>
        <item x="2031"/>
        <item x="1796"/>
        <item x="2192"/>
        <item x="531"/>
        <item x="3360"/>
        <item x="562"/>
        <item x="2077"/>
        <item x="3712"/>
        <item x="2335"/>
        <item x="325"/>
        <item x="3083"/>
        <item x="323"/>
        <item x="3687"/>
        <item x="2645"/>
        <item x="3744"/>
        <item x="1745"/>
        <item x="693"/>
        <item x="3269"/>
        <item x="1383"/>
        <item x="2156"/>
        <item x="1321"/>
        <item x="1584"/>
        <item x="487"/>
        <item x="3705"/>
        <item x="3727"/>
        <item x="854"/>
        <item x="1188"/>
        <item x="1008"/>
        <item x="3225"/>
        <item x="1382"/>
        <item x="1912"/>
        <item x="1325"/>
        <item x="238"/>
        <item x="2619"/>
        <item x="885"/>
        <item x="1373"/>
        <item x="1320"/>
        <item x="1283"/>
        <item x="2060"/>
        <item x="1132"/>
        <item x="707"/>
        <item x="1444"/>
        <item x="2608"/>
        <item x="2458"/>
        <item x="1414"/>
        <item x="1456"/>
        <item x="2348"/>
        <item x="1539"/>
        <item x="1868"/>
        <item x="1289"/>
        <item x="2844"/>
        <item x="2233"/>
        <item x="535"/>
        <item x="370"/>
        <item x="182"/>
        <item x="2121"/>
        <item x="1741"/>
        <item x="488"/>
        <item x="3216"/>
        <item x="2393"/>
        <item x="701"/>
        <item x="2269"/>
        <item x="529"/>
        <item x="2120"/>
        <item x="1185"/>
        <item x="665"/>
        <item x="3883"/>
        <item x="3718"/>
        <item x="3619"/>
        <item x="1394"/>
        <item x="3359"/>
        <item x="1375"/>
        <item x="166"/>
        <item x="2870"/>
        <item x="3222"/>
        <item x="146"/>
        <item x="3514"/>
        <item x="2177"/>
        <item x="2989"/>
        <item x="705"/>
        <item x="1137"/>
        <item x="970"/>
        <item x="2001"/>
        <item x="1012"/>
        <item x="2254"/>
        <item x="4051"/>
        <item x="1332"/>
        <item x="1903"/>
        <item x="4082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30"/>
        <item x="3228"/>
        <item x="517"/>
        <item x="2452"/>
        <item x="1377"/>
        <item x="125"/>
        <item x="1514"/>
        <item x="2427"/>
        <item x="687"/>
        <item x="1182"/>
        <item x="3045"/>
        <item x="2566"/>
        <item x="2182"/>
        <item x="969"/>
        <item x="941"/>
        <item x="2167"/>
        <item x="1905"/>
        <item x="1192"/>
        <item x="1807"/>
        <item x="2260"/>
        <item x="2190"/>
        <item x="1509"/>
        <item x="3234"/>
        <item x="474"/>
        <item x="527"/>
        <item x="197"/>
        <item x="2834"/>
        <item x="718"/>
        <item x="945"/>
        <item x="3103"/>
        <item x="4062"/>
        <item x="704"/>
        <item x="3295"/>
        <item x="1524"/>
        <item x="2853"/>
        <item x="961"/>
        <item x="2181"/>
        <item x="269"/>
        <item x="3247"/>
        <item x="3899"/>
        <item x="1548"/>
        <item x="2592"/>
        <item x="349"/>
        <item x="3324"/>
        <item x="3349"/>
        <item x="616"/>
        <item x="1209"/>
        <item x="2454"/>
        <item x="637"/>
        <item x="2510"/>
        <item x="3949"/>
        <item x="279"/>
        <item x="2993"/>
        <item x="3617"/>
        <item x="3277"/>
        <item x="3882"/>
        <item x="714"/>
        <item x="807"/>
        <item x="1395"/>
        <item x="1865"/>
        <item x="2719"/>
        <item x="1748"/>
        <item x="1"/>
        <item x="2168"/>
        <item x="3227"/>
        <item x="2240"/>
        <item x="3071"/>
        <item x="3905"/>
        <item x="3024"/>
        <item x="911"/>
        <item x="1337"/>
        <item x="186"/>
        <item x="3279"/>
        <item x="2549"/>
        <item x="2449"/>
        <item x="1053"/>
        <item x="3969"/>
        <item x="1176"/>
        <item x="1028"/>
        <item x="2268"/>
        <item x="1860"/>
        <item x="340"/>
        <item x="2776"/>
        <item x="2237"/>
        <item x="2640"/>
        <item x="2451"/>
        <item x="3288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7"/>
        <item x="1688"/>
        <item x="1683"/>
        <item x="3130"/>
        <item x="3132"/>
        <item x="2324"/>
        <item x="2699"/>
        <item x="1684"/>
        <item x="3140"/>
        <item x="2705"/>
        <item x="3121"/>
        <item x="638"/>
        <item x="1697"/>
        <item x="2322"/>
        <item x="625"/>
        <item x="1691"/>
        <item x="1693"/>
        <item x="3137"/>
        <item x="3125"/>
        <item x="1680"/>
        <item x="3985"/>
        <item x="2323"/>
        <item x="3141"/>
        <item x="1695"/>
        <item x="1572"/>
        <item x="1698"/>
        <item x="1689"/>
        <item x="3143"/>
        <item x="3138"/>
        <item x="2316"/>
        <item x="2697"/>
        <item x="2700"/>
        <item x="1690"/>
        <item x="3129"/>
        <item x="2698"/>
        <item x="1682"/>
        <item x="3131"/>
        <item x="3139"/>
        <item x="1687"/>
        <item x="1692"/>
        <item x="2320"/>
        <item x="1696"/>
        <item x="1694"/>
        <item x="1686"/>
        <item x="1699"/>
        <item x="1681"/>
        <item x="3128"/>
        <item x="1453"/>
        <item x="3122"/>
        <item x="3142"/>
        <item x="3135"/>
        <item x="3123"/>
        <item x="1685"/>
        <item x="2321"/>
        <item x="313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CC2FC-73A6-8447-8DDF-619FA07CE18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B151" activePane="bottomRight" state="frozen"/>
      <selection pane="topRight" activeCell="B1" sqref="B1"/>
      <selection pane="bottomLeft" activeCell="A2" sqref="A2"/>
      <selection pane="bottomRight" activeCell="F122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customWidth="1"/>
    <col min="16" max="16" width="21" customWidth="1"/>
    <col min="17" max="17" width="41.1640625" customWidth="1"/>
    <col min="18" max="18" width="14.33203125" customWidth="1"/>
    <col min="19" max="19" width="19.1640625" style="15" customWidth="1"/>
    <col min="20" max="20" width="22.33203125" style="15" customWidth="1"/>
    <col min="21" max="21" width="10.33203125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8311</v>
      </c>
      <c r="R1" s="17" t="s">
        <v>8312</v>
      </c>
      <c r="S1" s="18" t="s">
        <v>8364</v>
      </c>
      <c r="T1" s="18" t="s">
        <v>8365</v>
      </c>
      <c r="U1" s="20" t="s">
        <v>8384</v>
      </c>
    </row>
    <row r="2" spans="1:21" ht="48" x14ac:dyDescent="0.2">
      <c r="A2">
        <v>0</v>
      </c>
      <c r="B2" s="9" t="s">
        <v>2</v>
      </c>
      <c r="C2" s="3" t="s">
        <v>4110</v>
      </c>
      <c r="D2" s="5">
        <v>8500</v>
      </c>
      <c r="E2" s="7">
        <v>2344134.67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27578</v>
      </c>
      <c r="P2">
        <f t="shared" ref="P2:P65" si="1">IFERROR(ROUND(E2/L2,2),0)</f>
        <v>12879.86</v>
      </c>
      <c r="Q2" s="11" t="s">
        <v>8313</v>
      </c>
      <c r="R2" t="s">
        <v>8314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4111</v>
      </c>
      <c r="D3" s="5">
        <v>10275</v>
      </c>
      <c r="E3" s="7">
        <v>1076751.05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10479</v>
      </c>
      <c r="P3">
        <f t="shared" si="1"/>
        <v>13629.76</v>
      </c>
      <c r="Q3" s="11" t="s">
        <v>8313</v>
      </c>
      <c r="R3" t="s">
        <v>8314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4112</v>
      </c>
      <c r="D4" s="5">
        <v>500</v>
      </c>
      <c r="E4" s="7">
        <v>1052110.8700000001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210422</v>
      </c>
      <c r="P4">
        <f t="shared" si="1"/>
        <v>30060.31</v>
      </c>
      <c r="Q4" s="11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4113</v>
      </c>
      <c r="D5" s="5">
        <v>10000</v>
      </c>
      <c r="E5" s="7">
        <v>972594.99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9726</v>
      </c>
      <c r="P5">
        <f t="shared" si="1"/>
        <v>6483.97</v>
      </c>
      <c r="Q5" s="11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4114</v>
      </c>
      <c r="D6" s="5">
        <v>44000</v>
      </c>
      <c r="E6" s="7">
        <v>800211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1819</v>
      </c>
      <c r="P6">
        <f t="shared" si="1"/>
        <v>2817.64</v>
      </c>
      <c r="Q6" s="11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4115</v>
      </c>
      <c r="D7" s="5">
        <v>3999</v>
      </c>
      <c r="E7" s="7">
        <v>791862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19802</v>
      </c>
      <c r="P7">
        <f t="shared" si="1"/>
        <v>16848.13</v>
      </c>
      <c r="Q7" s="11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4116</v>
      </c>
      <c r="D8" s="5">
        <v>8000</v>
      </c>
      <c r="E8" s="7">
        <v>590807.11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7385</v>
      </c>
      <c r="P8">
        <f t="shared" si="1"/>
        <v>10186.33</v>
      </c>
      <c r="Q8" s="11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4117</v>
      </c>
      <c r="D9" s="5">
        <v>9000</v>
      </c>
      <c r="E9" s="7">
        <v>513422.57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5705</v>
      </c>
      <c r="P9">
        <f t="shared" si="1"/>
        <v>9007.41</v>
      </c>
      <c r="Q9" s="11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4118</v>
      </c>
      <c r="D10" s="5">
        <v>3500</v>
      </c>
      <c r="E10" s="7">
        <v>508525.01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14529</v>
      </c>
      <c r="P10">
        <f t="shared" si="1"/>
        <v>42377.08</v>
      </c>
      <c r="Q10" s="11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4119</v>
      </c>
      <c r="D11" s="5">
        <v>500</v>
      </c>
      <c r="E11" s="7">
        <v>500784.27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100157</v>
      </c>
      <c r="P11">
        <f t="shared" si="1"/>
        <v>25039.21</v>
      </c>
      <c r="Q11" s="11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4120</v>
      </c>
      <c r="D12" s="5">
        <v>3000</v>
      </c>
      <c r="E12" s="7">
        <v>471567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15719</v>
      </c>
      <c r="P12">
        <f t="shared" si="1"/>
        <v>24819.32</v>
      </c>
      <c r="Q12" s="11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4121</v>
      </c>
      <c r="D13" s="5">
        <v>5000</v>
      </c>
      <c r="E13" s="7">
        <v>409782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8196</v>
      </c>
      <c r="P13">
        <f t="shared" si="1"/>
        <v>5463.76</v>
      </c>
      <c r="Q13" s="11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4122</v>
      </c>
      <c r="D14" s="5">
        <v>30000</v>
      </c>
      <c r="E14" s="7">
        <v>396659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1322</v>
      </c>
      <c r="P14">
        <f t="shared" si="1"/>
        <v>479.64</v>
      </c>
      <c r="Q14" s="11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4123</v>
      </c>
      <c r="D15" s="5">
        <v>3500</v>
      </c>
      <c r="E15" s="7">
        <v>349474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9985</v>
      </c>
      <c r="P15">
        <f t="shared" si="1"/>
        <v>6852.43</v>
      </c>
      <c r="Q15" s="11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4124</v>
      </c>
      <c r="D16" s="5">
        <v>6000</v>
      </c>
      <c r="E16" s="7">
        <v>348018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5800</v>
      </c>
      <c r="P16">
        <f t="shared" si="1"/>
        <v>8488.24</v>
      </c>
      <c r="Q16" s="11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4125</v>
      </c>
      <c r="D17" s="5">
        <v>2000</v>
      </c>
      <c r="E17" s="7">
        <v>335597.31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16780</v>
      </c>
      <c r="P17">
        <f t="shared" si="1"/>
        <v>3424.46</v>
      </c>
      <c r="Q17" s="11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4126</v>
      </c>
      <c r="D18" s="5">
        <v>12000</v>
      </c>
      <c r="E18" s="7">
        <v>315295.89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2627</v>
      </c>
      <c r="P18">
        <f t="shared" si="1"/>
        <v>4504.2299999999996</v>
      </c>
      <c r="Q18" s="11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4127</v>
      </c>
      <c r="D19" s="5">
        <v>1500</v>
      </c>
      <c r="E19" s="7">
        <v>315222.2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21015</v>
      </c>
      <c r="P19">
        <f t="shared" si="1"/>
        <v>8756.17</v>
      </c>
      <c r="Q19" s="11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4128</v>
      </c>
      <c r="D20" s="5">
        <v>30000</v>
      </c>
      <c r="E20" s="7">
        <v>306970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1023</v>
      </c>
      <c r="P20">
        <f t="shared" si="1"/>
        <v>897.57</v>
      </c>
      <c r="Q20" s="11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4129</v>
      </c>
      <c r="D21" s="5">
        <v>850</v>
      </c>
      <c r="E21" s="7">
        <v>301719.59000000003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35496</v>
      </c>
      <c r="P21">
        <f t="shared" si="1"/>
        <v>13714.53</v>
      </c>
      <c r="Q21" s="11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4130</v>
      </c>
      <c r="D22" s="5">
        <v>2000</v>
      </c>
      <c r="E22" s="7">
        <v>292097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14605</v>
      </c>
      <c r="P22">
        <f t="shared" si="1"/>
        <v>11683.88</v>
      </c>
      <c r="Q22" s="11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4131</v>
      </c>
      <c r="D23" s="5">
        <v>18500</v>
      </c>
      <c r="E23" s="7">
        <v>285309.33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1542</v>
      </c>
      <c r="P23">
        <f t="shared" si="1"/>
        <v>2824.84</v>
      </c>
      <c r="Q23" s="11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4132</v>
      </c>
      <c r="D24" s="5">
        <v>350</v>
      </c>
      <c r="E24" s="7">
        <v>243778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69651</v>
      </c>
      <c r="P24">
        <f t="shared" si="1"/>
        <v>30472.25</v>
      </c>
      <c r="Q24" s="11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4133</v>
      </c>
      <c r="D25" s="5">
        <v>2000</v>
      </c>
      <c r="E25" s="7">
        <v>231543.12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11577</v>
      </c>
      <c r="P25">
        <f t="shared" si="1"/>
        <v>10067.09</v>
      </c>
      <c r="Q25" s="11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4134</v>
      </c>
      <c r="D26" s="5">
        <v>35000</v>
      </c>
      <c r="E26" s="7">
        <v>229802.31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657</v>
      </c>
      <c r="P26">
        <f t="shared" si="1"/>
        <v>400.35</v>
      </c>
      <c r="Q26" s="11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4135</v>
      </c>
      <c r="D27" s="5">
        <v>600</v>
      </c>
      <c r="E27" s="7">
        <v>210171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35029</v>
      </c>
      <c r="P27">
        <f t="shared" si="1"/>
        <v>15012.21</v>
      </c>
      <c r="Q27" s="11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4136</v>
      </c>
      <c r="D28" s="5">
        <v>1250</v>
      </c>
      <c r="E28" s="7">
        <v>206743.09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16539</v>
      </c>
      <c r="P28">
        <f t="shared" si="1"/>
        <v>10881.22</v>
      </c>
      <c r="Q28" s="11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4137</v>
      </c>
      <c r="D29" s="5">
        <v>20000</v>
      </c>
      <c r="E29" s="7">
        <v>205025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1025</v>
      </c>
      <c r="P29">
        <f t="shared" si="1"/>
        <v>1366.83</v>
      </c>
      <c r="Q29" s="11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4138</v>
      </c>
      <c r="D30" s="5">
        <v>12000</v>
      </c>
      <c r="E30" s="7">
        <v>202928.5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1691</v>
      </c>
      <c r="P30">
        <f t="shared" si="1"/>
        <v>2858.15</v>
      </c>
      <c r="Q30" s="11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4139</v>
      </c>
      <c r="D31" s="5">
        <v>3000</v>
      </c>
      <c r="E31" s="7">
        <v>201165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6706</v>
      </c>
      <c r="P31">
        <f t="shared" si="1"/>
        <v>1719.36</v>
      </c>
      <c r="Q31" s="11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4140</v>
      </c>
      <c r="D32" s="5">
        <v>4000</v>
      </c>
      <c r="E32" s="7">
        <v>198415.01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4960</v>
      </c>
      <c r="P32">
        <f t="shared" si="1"/>
        <v>3743.68</v>
      </c>
      <c r="Q32" s="11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4141</v>
      </c>
      <c r="D33" s="5">
        <v>13</v>
      </c>
      <c r="E33" s="7">
        <v>193963.9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1492030</v>
      </c>
      <c r="P33">
        <f t="shared" si="1"/>
        <v>193963.9</v>
      </c>
      <c r="Q33" s="11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4142</v>
      </c>
      <c r="D34" s="5">
        <v>28450</v>
      </c>
      <c r="E34" s="7">
        <v>184133.01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647</v>
      </c>
      <c r="P34">
        <f t="shared" si="1"/>
        <v>2068.91</v>
      </c>
      <c r="Q34" s="11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4143</v>
      </c>
      <c r="D35" s="5">
        <v>5250</v>
      </c>
      <c r="E35" s="7">
        <v>180062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3430</v>
      </c>
      <c r="P35">
        <f t="shared" si="1"/>
        <v>2813.47</v>
      </c>
      <c r="Q35" s="11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4144</v>
      </c>
      <c r="D36" s="5">
        <v>2600</v>
      </c>
      <c r="E36" s="7">
        <v>177412.01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6824</v>
      </c>
      <c r="P36">
        <f t="shared" si="1"/>
        <v>2609</v>
      </c>
      <c r="Q36" s="11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4145</v>
      </c>
      <c r="D37" s="5">
        <v>1000</v>
      </c>
      <c r="E37" s="7">
        <v>176524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17652</v>
      </c>
      <c r="P37">
        <f t="shared" si="1"/>
        <v>6304.43</v>
      </c>
      <c r="Q37" s="11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4146</v>
      </c>
      <c r="D38" s="5">
        <v>6000</v>
      </c>
      <c r="E38" s="7">
        <v>176420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2940</v>
      </c>
      <c r="P38">
        <f t="shared" si="1"/>
        <v>4009.55</v>
      </c>
      <c r="Q38" s="11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4147</v>
      </c>
      <c r="D39" s="5">
        <v>22000</v>
      </c>
      <c r="E39" s="7">
        <v>171253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778</v>
      </c>
      <c r="P39">
        <f t="shared" si="1"/>
        <v>676.89</v>
      </c>
      <c r="Q39" s="11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4148</v>
      </c>
      <c r="D40" s="5">
        <v>2500</v>
      </c>
      <c r="E40" s="7">
        <v>170525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6821</v>
      </c>
      <c r="P40">
        <f t="shared" si="1"/>
        <v>2583.71</v>
      </c>
      <c r="Q40" s="11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4149</v>
      </c>
      <c r="D41" s="5">
        <v>25000</v>
      </c>
      <c r="E41" s="7">
        <v>170271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681</v>
      </c>
      <c r="P41">
        <f t="shared" si="1"/>
        <v>784.66</v>
      </c>
      <c r="Q41" s="11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4150</v>
      </c>
      <c r="D42" s="5">
        <v>2000</v>
      </c>
      <c r="E42" s="7">
        <v>169985.91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8499</v>
      </c>
      <c r="P42">
        <f t="shared" si="1"/>
        <v>10624.12</v>
      </c>
      <c r="Q42" s="11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4151</v>
      </c>
      <c r="D43" s="5">
        <v>2000</v>
      </c>
      <c r="E43" s="7">
        <v>169394.6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8470</v>
      </c>
      <c r="P43">
        <f t="shared" si="1"/>
        <v>8915.51</v>
      </c>
      <c r="Q43" s="11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4152</v>
      </c>
      <c r="D44" s="5">
        <v>14000</v>
      </c>
      <c r="E44" s="7">
        <v>168829.14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1206</v>
      </c>
      <c r="P44">
        <f t="shared" si="1"/>
        <v>998.99</v>
      </c>
      <c r="Q44" s="11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4153</v>
      </c>
      <c r="D45" s="5">
        <v>10000</v>
      </c>
      <c r="E45" s="7">
        <v>167820.6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1678</v>
      </c>
      <c r="P45">
        <f t="shared" si="1"/>
        <v>638.1</v>
      </c>
      <c r="Q45" s="11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4154</v>
      </c>
      <c r="D46" s="5">
        <v>2000</v>
      </c>
      <c r="E46" s="7">
        <v>167410.01999999999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8371</v>
      </c>
      <c r="P46">
        <f t="shared" si="1"/>
        <v>11160.67</v>
      </c>
      <c r="Q46" s="11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4155</v>
      </c>
      <c r="D47" s="5">
        <v>5000</v>
      </c>
      <c r="E47" s="7">
        <v>161459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3229</v>
      </c>
      <c r="P47">
        <f t="shared" si="1"/>
        <v>2646.87</v>
      </c>
      <c r="Q47" s="11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4156</v>
      </c>
      <c r="D48" s="5">
        <v>8400</v>
      </c>
      <c r="E48" s="7">
        <v>160920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1916</v>
      </c>
      <c r="P48">
        <f t="shared" si="1"/>
        <v>3576</v>
      </c>
      <c r="Q48" s="11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4157</v>
      </c>
      <c r="D49" s="5">
        <v>5000</v>
      </c>
      <c r="E49" s="7">
        <v>153362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3067</v>
      </c>
      <c r="P49">
        <f t="shared" si="1"/>
        <v>2190.89</v>
      </c>
      <c r="Q49" s="11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4158</v>
      </c>
      <c r="D50" s="5">
        <v>2000</v>
      </c>
      <c r="E50" s="7">
        <v>152604.29999999999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7630</v>
      </c>
      <c r="P50">
        <f t="shared" si="1"/>
        <v>4015.9</v>
      </c>
      <c r="Q50" s="11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4159</v>
      </c>
      <c r="D51" s="5">
        <v>12000</v>
      </c>
      <c r="E51" s="7">
        <v>152579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1271</v>
      </c>
      <c r="P51">
        <f t="shared" si="1"/>
        <v>1753.78</v>
      </c>
      <c r="Q51" s="11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4160</v>
      </c>
      <c r="D52" s="5">
        <v>600</v>
      </c>
      <c r="E52" s="7">
        <v>152165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25361</v>
      </c>
      <c r="P52">
        <f t="shared" si="1"/>
        <v>6916.59</v>
      </c>
      <c r="Q52" s="11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4161</v>
      </c>
      <c r="D53" s="5">
        <v>11000</v>
      </c>
      <c r="E53" s="7">
        <v>150102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1365</v>
      </c>
      <c r="P53">
        <f t="shared" si="1"/>
        <v>1261.3599999999999</v>
      </c>
      <c r="Q53" s="11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4162</v>
      </c>
      <c r="D54" s="5">
        <v>10000</v>
      </c>
      <c r="E54" s="7">
        <v>147233.76999999999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1472</v>
      </c>
      <c r="P54">
        <f t="shared" si="1"/>
        <v>2831.42</v>
      </c>
      <c r="Q54" s="11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4163</v>
      </c>
      <c r="D55" s="5">
        <v>3000</v>
      </c>
      <c r="E55" s="7">
        <v>142483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4749</v>
      </c>
      <c r="P55">
        <f t="shared" si="1"/>
        <v>1217.8</v>
      </c>
      <c r="Q55" s="11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4164</v>
      </c>
      <c r="D56" s="5">
        <v>10000</v>
      </c>
      <c r="E56" s="7">
        <v>137254.84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1373</v>
      </c>
      <c r="P56">
        <f t="shared" si="1"/>
        <v>2639.52</v>
      </c>
      <c r="Q56" s="11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4165</v>
      </c>
      <c r="D57" s="5">
        <v>8600</v>
      </c>
      <c r="E57" s="7">
        <v>136924.35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1592</v>
      </c>
      <c r="P57">
        <f t="shared" si="1"/>
        <v>1592.14</v>
      </c>
      <c r="Q57" s="11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4166</v>
      </c>
      <c r="D58" s="5">
        <v>8000</v>
      </c>
      <c r="E58" s="7">
        <v>136009.76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1700</v>
      </c>
      <c r="P58">
        <f t="shared" si="1"/>
        <v>781.67</v>
      </c>
      <c r="Q58" s="11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4167</v>
      </c>
      <c r="D59" s="5">
        <v>15000</v>
      </c>
      <c r="E59" s="7">
        <v>129748.82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865</v>
      </c>
      <c r="P59">
        <f t="shared" si="1"/>
        <v>1880.42</v>
      </c>
      <c r="Q59" s="11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4168</v>
      </c>
      <c r="D60" s="5">
        <v>10000</v>
      </c>
      <c r="E60" s="7">
        <v>126082.45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1261</v>
      </c>
      <c r="P60">
        <f t="shared" si="1"/>
        <v>1681.1</v>
      </c>
      <c r="Q60" s="11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4169</v>
      </c>
      <c r="D61" s="5">
        <v>20000</v>
      </c>
      <c r="E61" s="7">
        <v>125137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626</v>
      </c>
      <c r="P61">
        <f t="shared" si="1"/>
        <v>3792.03</v>
      </c>
      <c r="Q61" s="11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4170</v>
      </c>
      <c r="D62" s="5">
        <v>4500</v>
      </c>
      <c r="E62" s="7">
        <v>123920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2754</v>
      </c>
      <c r="P62">
        <f t="shared" si="1"/>
        <v>1147.4100000000001</v>
      </c>
      <c r="Q62" s="11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4171</v>
      </c>
      <c r="D63" s="5">
        <v>5000</v>
      </c>
      <c r="E63" s="7">
        <v>123444.12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2469</v>
      </c>
      <c r="P63">
        <f t="shared" si="1"/>
        <v>5367.14</v>
      </c>
      <c r="Q63" s="11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4172</v>
      </c>
      <c r="D64" s="5">
        <v>3000</v>
      </c>
      <c r="E64" s="7">
        <v>120249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4008</v>
      </c>
      <c r="P64">
        <f t="shared" si="1"/>
        <v>2505.19</v>
      </c>
      <c r="Q64" s="11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4173</v>
      </c>
      <c r="D65" s="5">
        <v>2000</v>
      </c>
      <c r="E65" s="7">
        <v>117210.24000000001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5861</v>
      </c>
      <c r="P65">
        <f t="shared" si="1"/>
        <v>1831.41</v>
      </c>
      <c r="Q65" s="11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4174</v>
      </c>
      <c r="D66" s="5">
        <v>1200</v>
      </c>
      <c r="E66" s="7">
        <v>117108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9759</v>
      </c>
      <c r="P66">
        <f t="shared" ref="P66:P129" si="6">IFERROR(ROUND(E66/L66,2),0)</f>
        <v>4879.5</v>
      </c>
      <c r="Q66" s="11" t="s">
        <v>8313</v>
      </c>
      <c r="R66" t="s">
        <v>8315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4175</v>
      </c>
      <c r="D67" s="5">
        <v>7000</v>
      </c>
      <c r="E67" s="7">
        <v>115816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1655</v>
      </c>
      <c r="P67">
        <f t="shared" si="6"/>
        <v>2031.86</v>
      </c>
      <c r="Q67" s="11" t="s">
        <v>8313</v>
      </c>
      <c r="R67" t="s">
        <v>8315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4176</v>
      </c>
      <c r="D68" s="5">
        <v>2000</v>
      </c>
      <c r="E68" s="7">
        <v>115297.5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5765</v>
      </c>
      <c r="P68">
        <f t="shared" si="6"/>
        <v>4434.5200000000004</v>
      </c>
      <c r="Q68" s="11" t="s">
        <v>8313</v>
      </c>
      <c r="R68" t="s">
        <v>8315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4177</v>
      </c>
      <c r="D69" s="5">
        <v>2000</v>
      </c>
      <c r="E69" s="7">
        <v>114977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5749</v>
      </c>
      <c r="P69">
        <f t="shared" si="6"/>
        <v>5748.85</v>
      </c>
      <c r="Q69" s="11" t="s">
        <v>8313</v>
      </c>
      <c r="R69" t="s">
        <v>8315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4178</v>
      </c>
      <c r="D70" s="5">
        <v>600</v>
      </c>
      <c r="E70" s="7">
        <v>113015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18836</v>
      </c>
      <c r="P70">
        <f t="shared" si="6"/>
        <v>3139.31</v>
      </c>
      <c r="Q70" s="11" t="s">
        <v>8313</v>
      </c>
      <c r="R70" t="s">
        <v>8315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4179</v>
      </c>
      <c r="D71" s="5">
        <v>10000</v>
      </c>
      <c r="E71" s="7">
        <v>112536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1125</v>
      </c>
      <c r="P71">
        <f t="shared" si="6"/>
        <v>632.22</v>
      </c>
      <c r="Q71" s="11" t="s">
        <v>8313</v>
      </c>
      <c r="R71" t="s">
        <v>8315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4180</v>
      </c>
      <c r="D72" s="5">
        <v>500</v>
      </c>
      <c r="E72" s="7">
        <v>110538.12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22108</v>
      </c>
      <c r="P72">
        <f t="shared" si="6"/>
        <v>6502.24</v>
      </c>
      <c r="Q72" s="11" t="s">
        <v>8313</v>
      </c>
      <c r="R72" t="s">
        <v>8315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4181</v>
      </c>
      <c r="D73" s="5">
        <v>1800</v>
      </c>
      <c r="E73" s="7">
        <v>110353.65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6131</v>
      </c>
      <c r="P73">
        <f t="shared" si="6"/>
        <v>3448.55</v>
      </c>
      <c r="Q73" s="11" t="s">
        <v>8313</v>
      </c>
      <c r="R73" t="s">
        <v>8315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4182</v>
      </c>
      <c r="D74" s="5">
        <v>2200</v>
      </c>
      <c r="E74" s="7">
        <v>108397.11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4927</v>
      </c>
      <c r="P74">
        <f t="shared" si="6"/>
        <v>2643.83</v>
      </c>
      <c r="Q74" s="11" t="s">
        <v>8313</v>
      </c>
      <c r="R74" t="s">
        <v>8315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4183</v>
      </c>
      <c r="D75" s="5">
        <v>900</v>
      </c>
      <c r="E75" s="7">
        <v>107421.57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11936</v>
      </c>
      <c r="P75">
        <f t="shared" si="6"/>
        <v>5967.87</v>
      </c>
      <c r="Q75" s="11" t="s">
        <v>8313</v>
      </c>
      <c r="R75" t="s">
        <v>8315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4184</v>
      </c>
      <c r="D76" s="5">
        <v>500</v>
      </c>
      <c r="E76" s="7">
        <v>107148.74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21430</v>
      </c>
      <c r="P76">
        <f t="shared" si="6"/>
        <v>3694.78</v>
      </c>
      <c r="Q76" s="11" t="s">
        <v>8313</v>
      </c>
      <c r="R76" t="s">
        <v>8315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4185</v>
      </c>
      <c r="D77" s="5">
        <v>3500</v>
      </c>
      <c r="E77" s="7">
        <v>106330.39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3038</v>
      </c>
      <c r="P77">
        <f t="shared" si="6"/>
        <v>2262.35</v>
      </c>
      <c r="Q77" s="11" t="s">
        <v>8313</v>
      </c>
      <c r="R77" t="s">
        <v>8315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4186</v>
      </c>
      <c r="D78" s="5">
        <v>300</v>
      </c>
      <c r="E78" s="7">
        <v>106222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35407</v>
      </c>
      <c r="P78">
        <f t="shared" si="6"/>
        <v>7081.47</v>
      </c>
      <c r="Q78" s="11" t="s">
        <v>8313</v>
      </c>
      <c r="R78" t="s">
        <v>8315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4187</v>
      </c>
      <c r="D79" s="5">
        <v>400</v>
      </c>
      <c r="E79" s="7">
        <v>106084.5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26521</v>
      </c>
      <c r="P79">
        <f t="shared" si="6"/>
        <v>4080.17</v>
      </c>
      <c r="Q79" s="11" t="s">
        <v>8313</v>
      </c>
      <c r="R79" t="s">
        <v>8315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4188</v>
      </c>
      <c r="D80" s="5">
        <v>50</v>
      </c>
      <c r="E80" s="7">
        <v>105881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211762</v>
      </c>
      <c r="P80">
        <f t="shared" si="6"/>
        <v>3025.17</v>
      </c>
      <c r="Q80" s="11" t="s">
        <v>8313</v>
      </c>
      <c r="R80" t="s">
        <v>8315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4189</v>
      </c>
      <c r="D81" s="5">
        <v>1300</v>
      </c>
      <c r="E81" s="7">
        <v>105745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8134</v>
      </c>
      <c r="P81">
        <f t="shared" si="6"/>
        <v>2579.15</v>
      </c>
      <c r="Q81" s="11" t="s">
        <v>8313</v>
      </c>
      <c r="R81" t="s">
        <v>8315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4190</v>
      </c>
      <c r="D82" s="5">
        <v>12000</v>
      </c>
      <c r="E82" s="7">
        <v>104146.51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868</v>
      </c>
      <c r="P82">
        <f t="shared" si="6"/>
        <v>2215.88</v>
      </c>
      <c r="Q82" s="11" t="s">
        <v>8313</v>
      </c>
      <c r="R82" t="s">
        <v>8315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4191</v>
      </c>
      <c r="D83" s="5">
        <v>750</v>
      </c>
      <c r="E83" s="7">
        <v>100939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13459</v>
      </c>
      <c r="P83">
        <f t="shared" si="6"/>
        <v>3604.96</v>
      </c>
      <c r="Q83" s="11" t="s">
        <v>8313</v>
      </c>
      <c r="R83" t="s">
        <v>8315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4192</v>
      </c>
      <c r="D84" s="5">
        <v>4000</v>
      </c>
      <c r="E84" s="7">
        <v>100824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2521</v>
      </c>
      <c r="P84">
        <f t="shared" si="6"/>
        <v>1008.24</v>
      </c>
      <c r="Q84" s="11" t="s">
        <v>8313</v>
      </c>
      <c r="R84" t="s">
        <v>8315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4193</v>
      </c>
      <c r="D85" s="5">
        <v>200</v>
      </c>
      <c r="E85" s="7">
        <v>100490.02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50245</v>
      </c>
      <c r="P85">
        <f t="shared" si="6"/>
        <v>7730</v>
      </c>
      <c r="Q85" s="11" t="s">
        <v>8313</v>
      </c>
      <c r="R85" t="s">
        <v>8315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4194</v>
      </c>
      <c r="D86" s="5">
        <v>500</v>
      </c>
      <c r="E86" s="7">
        <v>100036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20007</v>
      </c>
      <c r="P86">
        <f t="shared" si="6"/>
        <v>14290.86</v>
      </c>
      <c r="Q86" s="11" t="s">
        <v>8313</v>
      </c>
      <c r="R86" t="s">
        <v>8315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4195</v>
      </c>
      <c r="D87" s="5">
        <v>1200</v>
      </c>
      <c r="E87" s="7">
        <v>98953.42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8246</v>
      </c>
      <c r="P87">
        <f t="shared" si="6"/>
        <v>4712.07</v>
      </c>
      <c r="Q87" s="11" t="s">
        <v>8313</v>
      </c>
      <c r="R87" t="s">
        <v>8315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4196</v>
      </c>
      <c r="D88" s="5">
        <v>6000</v>
      </c>
      <c r="E88" s="7">
        <v>97273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1621</v>
      </c>
      <c r="P88">
        <f t="shared" si="6"/>
        <v>5721.94</v>
      </c>
      <c r="Q88" s="11" t="s">
        <v>8313</v>
      </c>
      <c r="R88" t="s">
        <v>8315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4197</v>
      </c>
      <c r="D89" s="5">
        <v>2500</v>
      </c>
      <c r="E89" s="7">
        <v>96248.960000000006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3850</v>
      </c>
      <c r="P89">
        <f t="shared" si="6"/>
        <v>3849.96</v>
      </c>
      <c r="Q89" s="11" t="s">
        <v>8313</v>
      </c>
      <c r="R89" t="s">
        <v>8315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4198</v>
      </c>
      <c r="D90" s="5">
        <v>3500</v>
      </c>
      <c r="E90" s="7">
        <v>96015.9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2743</v>
      </c>
      <c r="P90">
        <f t="shared" si="6"/>
        <v>1600.27</v>
      </c>
      <c r="Q90" s="11" t="s">
        <v>8313</v>
      </c>
      <c r="R90" t="s">
        <v>8315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4199</v>
      </c>
      <c r="D91" s="5">
        <v>6000</v>
      </c>
      <c r="E91" s="7">
        <v>93374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1556</v>
      </c>
      <c r="P91">
        <f t="shared" si="6"/>
        <v>1667.39</v>
      </c>
      <c r="Q91" s="11" t="s">
        <v>8313</v>
      </c>
      <c r="R91" t="s">
        <v>8315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4200</v>
      </c>
      <c r="D92" s="5">
        <v>500</v>
      </c>
      <c r="E92" s="7">
        <v>92848.5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18570</v>
      </c>
      <c r="P92">
        <f t="shared" si="6"/>
        <v>5803.03</v>
      </c>
      <c r="Q92" s="11" t="s">
        <v>8313</v>
      </c>
      <c r="R92" t="s">
        <v>8315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4201</v>
      </c>
      <c r="D93" s="5">
        <v>3000</v>
      </c>
      <c r="E93" s="7">
        <v>92340.21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3078</v>
      </c>
      <c r="P93">
        <f t="shared" si="6"/>
        <v>2007.4</v>
      </c>
      <c r="Q93" s="11" t="s">
        <v>8313</v>
      </c>
      <c r="R93" t="s">
        <v>8315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4202</v>
      </c>
      <c r="D94" s="5">
        <v>5000</v>
      </c>
      <c r="E94" s="7">
        <v>92154.22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1843</v>
      </c>
      <c r="P94">
        <f t="shared" si="6"/>
        <v>2143.12</v>
      </c>
      <c r="Q94" s="11" t="s">
        <v>8313</v>
      </c>
      <c r="R94" t="s">
        <v>8315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4203</v>
      </c>
      <c r="D95" s="5">
        <v>1000</v>
      </c>
      <c r="E95" s="7">
        <v>86492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8649</v>
      </c>
      <c r="P95">
        <f t="shared" si="6"/>
        <v>5766.13</v>
      </c>
      <c r="Q95" s="11" t="s">
        <v>8313</v>
      </c>
      <c r="R95" t="s">
        <v>8315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4204</v>
      </c>
      <c r="D96" s="5">
        <v>250</v>
      </c>
      <c r="E96" s="7">
        <v>86133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34453</v>
      </c>
      <c r="P96">
        <f t="shared" si="6"/>
        <v>7177.75</v>
      </c>
      <c r="Q96" s="11" t="s">
        <v>8313</v>
      </c>
      <c r="R96" t="s">
        <v>8315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4205</v>
      </c>
      <c r="D97" s="5">
        <v>350</v>
      </c>
      <c r="E97" s="7">
        <v>85192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24341</v>
      </c>
      <c r="P97">
        <f t="shared" si="6"/>
        <v>4056.76</v>
      </c>
      <c r="Q97" s="11" t="s">
        <v>8313</v>
      </c>
      <c r="R97" t="s">
        <v>8315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4206</v>
      </c>
      <c r="D98" s="5">
        <v>1500</v>
      </c>
      <c r="E98" s="7">
        <v>84947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5663</v>
      </c>
      <c r="P98">
        <f t="shared" si="6"/>
        <v>2498.44</v>
      </c>
      <c r="Q98" s="11" t="s">
        <v>8313</v>
      </c>
      <c r="R98" t="s">
        <v>8315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4207</v>
      </c>
      <c r="D99" s="5">
        <v>400</v>
      </c>
      <c r="E99" s="7">
        <v>82532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20633</v>
      </c>
      <c r="P99">
        <f t="shared" si="6"/>
        <v>10316.5</v>
      </c>
      <c r="Q99" s="11" t="s">
        <v>8313</v>
      </c>
      <c r="R99" t="s">
        <v>8315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4208</v>
      </c>
      <c r="D100" s="5">
        <v>3200</v>
      </c>
      <c r="E100" s="7">
        <v>81316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2541</v>
      </c>
      <c r="P100">
        <f t="shared" si="6"/>
        <v>1355.27</v>
      </c>
      <c r="Q100" s="11" t="s">
        <v>8313</v>
      </c>
      <c r="R100" t="s">
        <v>8315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4209</v>
      </c>
      <c r="D101" s="5">
        <v>1500</v>
      </c>
      <c r="E101" s="7">
        <v>80070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5338</v>
      </c>
      <c r="P101">
        <f t="shared" si="6"/>
        <v>2053.08</v>
      </c>
      <c r="Q101" s="11" t="s">
        <v>8313</v>
      </c>
      <c r="R101" t="s">
        <v>8315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4210</v>
      </c>
      <c r="D102" s="5">
        <v>5000</v>
      </c>
      <c r="E102" s="7">
        <v>79686.05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1594</v>
      </c>
      <c r="P102">
        <f t="shared" si="6"/>
        <v>3064.85</v>
      </c>
      <c r="Q102" s="11" t="s">
        <v>8313</v>
      </c>
      <c r="R102" t="s">
        <v>8315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4211</v>
      </c>
      <c r="D103" s="5">
        <v>3500</v>
      </c>
      <c r="E103" s="7">
        <v>79335.360000000001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2267</v>
      </c>
      <c r="P103">
        <f t="shared" si="6"/>
        <v>2266.7199999999998</v>
      </c>
      <c r="Q103" s="11" t="s">
        <v>8313</v>
      </c>
      <c r="R103" t="s">
        <v>8315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4212</v>
      </c>
      <c r="D104" s="5">
        <v>6000</v>
      </c>
      <c r="E104" s="7">
        <v>79173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1320</v>
      </c>
      <c r="P104">
        <f t="shared" si="6"/>
        <v>1218.05</v>
      </c>
      <c r="Q104" s="11" t="s">
        <v>8313</v>
      </c>
      <c r="R104" t="s">
        <v>8315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4213</v>
      </c>
      <c r="D105" s="5">
        <v>1300</v>
      </c>
      <c r="E105" s="7">
        <v>77710.8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5978</v>
      </c>
      <c r="P105">
        <f t="shared" si="6"/>
        <v>1585.93</v>
      </c>
      <c r="Q105" s="11" t="s">
        <v>8313</v>
      </c>
      <c r="R105" t="s">
        <v>8315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4214</v>
      </c>
      <c r="D106" s="5">
        <v>500</v>
      </c>
      <c r="E106" s="7">
        <v>76949.820000000007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15390</v>
      </c>
      <c r="P106">
        <f t="shared" si="6"/>
        <v>7694.98</v>
      </c>
      <c r="Q106" s="11" t="s">
        <v>8313</v>
      </c>
      <c r="R106" t="s">
        <v>8315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4215</v>
      </c>
      <c r="D107" s="5">
        <v>2200</v>
      </c>
      <c r="E107" s="7">
        <v>76726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3488</v>
      </c>
      <c r="P107">
        <f t="shared" si="6"/>
        <v>1278.77</v>
      </c>
      <c r="Q107" s="11" t="s">
        <v>8313</v>
      </c>
      <c r="R107" t="s">
        <v>8315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4216</v>
      </c>
      <c r="D108" s="5">
        <v>5000</v>
      </c>
      <c r="E108" s="7">
        <v>76130.2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1523</v>
      </c>
      <c r="P108">
        <f t="shared" si="6"/>
        <v>2819.64</v>
      </c>
      <c r="Q108" s="11" t="s">
        <v>8313</v>
      </c>
      <c r="R108" t="s">
        <v>8315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4217</v>
      </c>
      <c r="D109" s="5">
        <v>7500</v>
      </c>
      <c r="E109" s="7">
        <v>76105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1015</v>
      </c>
      <c r="P109">
        <f t="shared" si="6"/>
        <v>1102.97</v>
      </c>
      <c r="Q109" s="11" t="s">
        <v>8313</v>
      </c>
      <c r="R109" t="s">
        <v>8315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4218</v>
      </c>
      <c r="D110" s="5">
        <v>1500</v>
      </c>
      <c r="E110" s="7">
        <v>76047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5070</v>
      </c>
      <c r="P110">
        <f t="shared" si="6"/>
        <v>1618.02</v>
      </c>
      <c r="Q110" s="11" t="s">
        <v>8313</v>
      </c>
      <c r="R110" t="s">
        <v>8315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4219</v>
      </c>
      <c r="D111" s="5">
        <v>1000</v>
      </c>
      <c r="E111" s="7">
        <v>75099.199999999997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7510</v>
      </c>
      <c r="P111">
        <f t="shared" si="6"/>
        <v>1597.86</v>
      </c>
      <c r="Q111" s="11" t="s">
        <v>8313</v>
      </c>
      <c r="R111" t="s">
        <v>8315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4220</v>
      </c>
      <c r="D112" s="5">
        <v>1300</v>
      </c>
      <c r="E112" s="7">
        <v>75029.48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5771</v>
      </c>
      <c r="P112">
        <f t="shared" si="6"/>
        <v>2885.75</v>
      </c>
      <c r="Q112" s="11" t="s">
        <v>8313</v>
      </c>
      <c r="R112" t="s">
        <v>8315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4221</v>
      </c>
      <c r="D113" s="5">
        <v>3500</v>
      </c>
      <c r="E113" s="7">
        <v>74134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2118</v>
      </c>
      <c r="P113">
        <f t="shared" si="6"/>
        <v>1398.75</v>
      </c>
      <c r="Q113" s="11" t="s">
        <v>8313</v>
      </c>
      <c r="R113" t="s">
        <v>8315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4222</v>
      </c>
      <c r="D114" s="5">
        <v>5000</v>
      </c>
      <c r="E114" s="7">
        <v>74026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1481</v>
      </c>
      <c r="P114">
        <f t="shared" si="6"/>
        <v>913.9</v>
      </c>
      <c r="Q114" s="11" t="s">
        <v>8313</v>
      </c>
      <c r="R114" t="s">
        <v>8315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4223</v>
      </c>
      <c r="D115" s="5">
        <v>5000</v>
      </c>
      <c r="E115" s="7">
        <v>73818.240000000005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1476</v>
      </c>
      <c r="P115">
        <f t="shared" si="6"/>
        <v>946.39</v>
      </c>
      <c r="Q115" s="11" t="s">
        <v>8313</v>
      </c>
      <c r="R115" t="s">
        <v>8315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4224</v>
      </c>
      <c r="D116" s="5">
        <v>3000</v>
      </c>
      <c r="E116" s="7">
        <v>73552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2452</v>
      </c>
      <c r="P116">
        <f t="shared" si="6"/>
        <v>2101.4899999999998</v>
      </c>
      <c r="Q116" s="11" t="s">
        <v>8313</v>
      </c>
      <c r="R116" t="s">
        <v>8315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4225</v>
      </c>
      <c r="D117" s="5">
        <v>450</v>
      </c>
      <c r="E117" s="7">
        <v>71771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15949</v>
      </c>
      <c r="P117">
        <f t="shared" si="6"/>
        <v>3262.32</v>
      </c>
      <c r="Q117" s="11" t="s">
        <v>8313</v>
      </c>
      <c r="R117" t="s">
        <v>8315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4226</v>
      </c>
      <c r="D118" s="5">
        <v>3500</v>
      </c>
      <c r="E118" s="7">
        <v>71748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2050</v>
      </c>
      <c r="P118">
        <f t="shared" si="6"/>
        <v>1258.74</v>
      </c>
      <c r="Q118" s="11" t="s">
        <v>8313</v>
      </c>
      <c r="R118" t="s">
        <v>8315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4227</v>
      </c>
      <c r="D119" s="5">
        <v>4500</v>
      </c>
      <c r="E119" s="7">
        <v>69465.33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1544</v>
      </c>
      <c r="P119">
        <f t="shared" si="6"/>
        <v>2572.79</v>
      </c>
      <c r="Q119" s="11" t="s">
        <v>8313</v>
      </c>
      <c r="R119" t="s">
        <v>8315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4228</v>
      </c>
      <c r="D120" s="5">
        <v>5000</v>
      </c>
      <c r="E120" s="7">
        <v>67856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1357</v>
      </c>
      <c r="P120">
        <f t="shared" si="6"/>
        <v>1739.9</v>
      </c>
      <c r="Q120" s="11" t="s">
        <v>8313</v>
      </c>
      <c r="R120" t="s">
        <v>8315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4229</v>
      </c>
      <c r="D121" s="5">
        <v>3250</v>
      </c>
      <c r="E121" s="7">
        <v>66554.559999999998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2048</v>
      </c>
      <c r="P121">
        <f t="shared" si="6"/>
        <v>1798.77</v>
      </c>
      <c r="Q121" s="11" t="s">
        <v>8313</v>
      </c>
      <c r="R121" t="s">
        <v>8315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4230</v>
      </c>
      <c r="D122" s="5">
        <v>70000</v>
      </c>
      <c r="E122" s="7">
        <v>66458.23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95</v>
      </c>
      <c r="P122">
        <f t="shared" si="6"/>
        <v>66458.23</v>
      </c>
      <c r="Q122" s="11" t="s">
        <v>8313</v>
      </c>
      <c r="R122" t="s">
        <v>8316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4231</v>
      </c>
      <c r="D123" s="5">
        <v>3000</v>
      </c>
      <c r="E123" s="7">
        <v>65924.38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2197</v>
      </c>
      <c r="P123">
        <f t="shared" si="6"/>
        <v>65924.38</v>
      </c>
      <c r="Q123" s="11" t="s">
        <v>8313</v>
      </c>
      <c r="R123" t="s">
        <v>8316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4232</v>
      </c>
      <c r="D124" s="5">
        <v>100000000</v>
      </c>
      <c r="E124" s="7">
        <v>65313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1" t="s">
        <v>8313</v>
      </c>
      <c r="R124" t="s">
        <v>8316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4233</v>
      </c>
      <c r="D125" s="5">
        <v>55000</v>
      </c>
      <c r="E125" s="7">
        <v>64974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118</v>
      </c>
      <c r="P125">
        <f t="shared" si="6"/>
        <v>10829</v>
      </c>
      <c r="Q125" s="11" t="s">
        <v>8313</v>
      </c>
      <c r="R125" t="s">
        <v>8316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4234</v>
      </c>
      <c r="D126" s="5">
        <v>4000</v>
      </c>
      <c r="E126" s="7">
        <v>64203.33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1605</v>
      </c>
      <c r="P126">
        <f t="shared" si="6"/>
        <v>0</v>
      </c>
      <c r="Q126" s="11" t="s">
        <v>8313</v>
      </c>
      <c r="R126" t="s">
        <v>8316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4235</v>
      </c>
      <c r="D127" s="5">
        <v>500</v>
      </c>
      <c r="E127" s="7">
        <v>63527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12705</v>
      </c>
      <c r="P127">
        <f t="shared" si="6"/>
        <v>10587.83</v>
      </c>
      <c r="Q127" s="11" t="s">
        <v>8313</v>
      </c>
      <c r="R127" t="s">
        <v>8316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4236</v>
      </c>
      <c r="D128" s="5">
        <v>25000</v>
      </c>
      <c r="E128" s="7">
        <v>63460.18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254</v>
      </c>
      <c r="P128">
        <f t="shared" si="6"/>
        <v>4881.55</v>
      </c>
      <c r="Q128" s="11" t="s">
        <v>8313</v>
      </c>
      <c r="R128" t="s">
        <v>8316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4237</v>
      </c>
      <c r="D129" s="5">
        <v>8000</v>
      </c>
      <c r="E129" s="7">
        <v>60450.1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756</v>
      </c>
      <c r="P129">
        <f t="shared" si="6"/>
        <v>15112.53</v>
      </c>
      <c r="Q129" s="11" t="s">
        <v>8313</v>
      </c>
      <c r="R129" t="s">
        <v>8316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4238</v>
      </c>
      <c r="D130" s="5">
        <v>100000</v>
      </c>
      <c r="E130" s="7">
        <v>60180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60</v>
      </c>
      <c r="P130">
        <f t="shared" ref="P130:P193" si="11">IFERROR(ROUND(E130/L130,2),0)</f>
        <v>10030</v>
      </c>
      <c r="Q130" s="11" t="s">
        <v>8313</v>
      </c>
      <c r="R130" t="s">
        <v>8316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4239</v>
      </c>
      <c r="D131" s="5">
        <v>20000</v>
      </c>
      <c r="E131" s="7">
        <v>60175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301</v>
      </c>
      <c r="P131">
        <f t="shared" si="11"/>
        <v>0</v>
      </c>
      <c r="Q131" s="11" t="s">
        <v>8313</v>
      </c>
      <c r="R131" t="s">
        <v>8316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4240</v>
      </c>
      <c r="D132" s="5">
        <v>600</v>
      </c>
      <c r="E132" s="7">
        <v>60095.35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10016</v>
      </c>
      <c r="P132">
        <f t="shared" si="11"/>
        <v>0</v>
      </c>
      <c r="Q132" s="11" t="s">
        <v>8313</v>
      </c>
      <c r="R132" t="s">
        <v>8316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4241</v>
      </c>
      <c r="D133" s="5">
        <v>1200</v>
      </c>
      <c r="E133" s="7">
        <v>60046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5004</v>
      </c>
      <c r="P133">
        <f t="shared" si="11"/>
        <v>0</v>
      </c>
      <c r="Q133" s="11" t="s">
        <v>8313</v>
      </c>
      <c r="R133" t="s">
        <v>8316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4242</v>
      </c>
      <c r="D134" s="5">
        <v>80000</v>
      </c>
      <c r="E134" s="7">
        <v>58520.2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73</v>
      </c>
      <c r="P134">
        <f t="shared" si="11"/>
        <v>722.47</v>
      </c>
      <c r="Q134" s="11" t="s">
        <v>8313</v>
      </c>
      <c r="R134" t="s">
        <v>8316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4243</v>
      </c>
      <c r="D135" s="5">
        <v>71764</v>
      </c>
      <c r="E135" s="7">
        <v>57817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81</v>
      </c>
      <c r="P135">
        <f t="shared" si="11"/>
        <v>0</v>
      </c>
      <c r="Q135" s="11" t="s">
        <v>8313</v>
      </c>
      <c r="R135" t="s">
        <v>8316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4244</v>
      </c>
      <c r="D136" s="5">
        <v>5000</v>
      </c>
      <c r="E136" s="7">
        <v>57754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1155</v>
      </c>
      <c r="P136">
        <f t="shared" si="11"/>
        <v>0</v>
      </c>
      <c r="Q136" s="11" t="s">
        <v>8313</v>
      </c>
      <c r="R136" t="s">
        <v>8316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4245</v>
      </c>
      <c r="D137" s="5">
        <v>3000</v>
      </c>
      <c r="E137" s="7">
        <v>57342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1911</v>
      </c>
      <c r="P137">
        <f t="shared" si="11"/>
        <v>11468.4</v>
      </c>
      <c r="Q137" s="11" t="s">
        <v>8313</v>
      </c>
      <c r="R137" t="s">
        <v>8316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4231</v>
      </c>
      <c r="D138" s="5">
        <v>3000</v>
      </c>
      <c r="E138" s="7">
        <v>57197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1907</v>
      </c>
      <c r="P138">
        <f t="shared" si="11"/>
        <v>0</v>
      </c>
      <c r="Q138" s="11" t="s">
        <v>8313</v>
      </c>
      <c r="R138" t="s">
        <v>8316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4246</v>
      </c>
      <c r="D139" s="5">
        <v>55000</v>
      </c>
      <c r="E139" s="7">
        <v>56618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103</v>
      </c>
      <c r="P139">
        <f t="shared" si="11"/>
        <v>0</v>
      </c>
      <c r="Q139" s="11" t="s">
        <v>8313</v>
      </c>
      <c r="R139" t="s">
        <v>8316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4247</v>
      </c>
      <c r="D140" s="5">
        <v>150000</v>
      </c>
      <c r="E140" s="7">
        <v>56590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38</v>
      </c>
      <c r="P140">
        <f t="shared" si="11"/>
        <v>975.69</v>
      </c>
      <c r="Q140" s="11" t="s">
        <v>8313</v>
      </c>
      <c r="R140" t="s">
        <v>8316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4248</v>
      </c>
      <c r="D141" s="5">
        <v>500</v>
      </c>
      <c r="E141" s="7">
        <v>56146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11229</v>
      </c>
      <c r="P141">
        <f t="shared" si="11"/>
        <v>56146</v>
      </c>
      <c r="Q141" s="11" t="s">
        <v>8313</v>
      </c>
      <c r="R141" t="s">
        <v>8316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4249</v>
      </c>
      <c r="D142" s="5">
        <v>200000</v>
      </c>
      <c r="E142" s="7">
        <v>56079.83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28</v>
      </c>
      <c r="P142">
        <f t="shared" si="11"/>
        <v>0</v>
      </c>
      <c r="Q142" s="11" t="s">
        <v>8313</v>
      </c>
      <c r="R142" t="s">
        <v>8316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4250</v>
      </c>
      <c r="D143" s="5">
        <v>12000</v>
      </c>
      <c r="E143" s="7">
        <v>55223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460</v>
      </c>
      <c r="P143">
        <f t="shared" si="11"/>
        <v>1972.25</v>
      </c>
      <c r="Q143" s="11" t="s">
        <v>8313</v>
      </c>
      <c r="R143" t="s">
        <v>8316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4251</v>
      </c>
      <c r="D144" s="5">
        <v>3000</v>
      </c>
      <c r="E144" s="7">
        <v>55201.52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1840</v>
      </c>
      <c r="P144">
        <f t="shared" si="11"/>
        <v>55201.52</v>
      </c>
      <c r="Q144" s="11" t="s">
        <v>8313</v>
      </c>
      <c r="R144" t="s">
        <v>8316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4252</v>
      </c>
      <c r="D145" s="5">
        <v>5500</v>
      </c>
      <c r="E145" s="7">
        <v>54116.28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984</v>
      </c>
      <c r="P145">
        <f t="shared" si="11"/>
        <v>0</v>
      </c>
      <c r="Q145" s="11" t="s">
        <v>8313</v>
      </c>
      <c r="R145" t="s">
        <v>8316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4253</v>
      </c>
      <c r="D146" s="5">
        <v>7500</v>
      </c>
      <c r="E146" s="7">
        <v>53771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717</v>
      </c>
      <c r="P146">
        <f t="shared" si="11"/>
        <v>1453.27</v>
      </c>
      <c r="Q146" s="11" t="s">
        <v>8313</v>
      </c>
      <c r="R146" t="s">
        <v>8316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4254</v>
      </c>
      <c r="D147" s="5">
        <v>4500</v>
      </c>
      <c r="E147" s="7">
        <v>53769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1195</v>
      </c>
      <c r="P147">
        <f t="shared" si="11"/>
        <v>5974.33</v>
      </c>
      <c r="Q147" s="11" t="s">
        <v>8313</v>
      </c>
      <c r="R147" t="s">
        <v>8316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4255</v>
      </c>
      <c r="D148" s="5">
        <v>20000</v>
      </c>
      <c r="E148" s="7">
        <v>53737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269</v>
      </c>
      <c r="P148">
        <f t="shared" si="11"/>
        <v>17912.330000000002</v>
      </c>
      <c r="Q148" s="11" t="s">
        <v>8313</v>
      </c>
      <c r="R148" t="s">
        <v>8316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4256</v>
      </c>
      <c r="D149" s="5">
        <v>7000</v>
      </c>
      <c r="E149" s="7">
        <v>53670.6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767</v>
      </c>
      <c r="P149">
        <f t="shared" si="11"/>
        <v>0</v>
      </c>
      <c r="Q149" s="11" t="s">
        <v>8313</v>
      </c>
      <c r="R149" t="s">
        <v>8316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4257</v>
      </c>
      <c r="D150" s="5">
        <v>50000</v>
      </c>
      <c r="E150" s="7">
        <v>53157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106</v>
      </c>
      <c r="P150">
        <f t="shared" si="11"/>
        <v>26578.5</v>
      </c>
      <c r="Q150" s="11" t="s">
        <v>8313</v>
      </c>
      <c r="R150" t="s">
        <v>8316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4258</v>
      </c>
      <c r="D151" s="5">
        <v>10000</v>
      </c>
      <c r="E151" s="7">
        <v>53001.3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530</v>
      </c>
      <c r="P151">
        <f t="shared" si="11"/>
        <v>8833.5499999999993</v>
      </c>
      <c r="Q151" s="11" t="s">
        <v>8313</v>
      </c>
      <c r="R151" t="s">
        <v>8316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4259</v>
      </c>
      <c r="D152" s="5">
        <v>130000</v>
      </c>
      <c r="E152" s="7">
        <v>52576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40</v>
      </c>
      <c r="P152">
        <f t="shared" si="11"/>
        <v>784.72</v>
      </c>
      <c r="Q152" s="11" t="s">
        <v>8313</v>
      </c>
      <c r="R152" t="s">
        <v>8316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4260</v>
      </c>
      <c r="D153" s="5">
        <v>250000</v>
      </c>
      <c r="E153" s="7">
        <v>52198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21</v>
      </c>
      <c r="P153">
        <f t="shared" si="11"/>
        <v>10439.6</v>
      </c>
      <c r="Q153" s="11" t="s">
        <v>8313</v>
      </c>
      <c r="R153" t="s">
        <v>8316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4261</v>
      </c>
      <c r="D154" s="5">
        <v>380000</v>
      </c>
      <c r="E154" s="7">
        <v>51906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14</v>
      </c>
      <c r="P154">
        <f t="shared" si="11"/>
        <v>25953</v>
      </c>
      <c r="Q154" s="11" t="s">
        <v>8313</v>
      </c>
      <c r="R154" t="s">
        <v>8316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4262</v>
      </c>
      <c r="D155" s="5">
        <v>50000</v>
      </c>
      <c r="E155" s="7">
        <v>51605.31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103</v>
      </c>
      <c r="P155">
        <f t="shared" si="11"/>
        <v>5160.53</v>
      </c>
      <c r="Q155" s="11" t="s">
        <v>8313</v>
      </c>
      <c r="R155" t="s">
        <v>8316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4263</v>
      </c>
      <c r="D156" s="5">
        <v>1500</v>
      </c>
      <c r="E156" s="7">
        <v>51544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3436</v>
      </c>
      <c r="P156">
        <f t="shared" si="11"/>
        <v>17181.330000000002</v>
      </c>
      <c r="Q156" s="11" t="s">
        <v>8313</v>
      </c>
      <c r="R156" t="s">
        <v>8316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4264</v>
      </c>
      <c r="D157" s="5">
        <v>1350000</v>
      </c>
      <c r="E157" s="7">
        <v>51514.5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4</v>
      </c>
      <c r="P157">
        <f t="shared" si="11"/>
        <v>12878.63</v>
      </c>
      <c r="Q157" s="11" t="s">
        <v>8313</v>
      </c>
      <c r="R157" t="s">
        <v>8316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4265</v>
      </c>
      <c r="D158" s="5">
        <v>35000</v>
      </c>
      <c r="E158" s="7">
        <v>51184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146</v>
      </c>
      <c r="P158">
        <f t="shared" si="11"/>
        <v>3412.27</v>
      </c>
      <c r="Q158" s="11" t="s">
        <v>8313</v>
      </c>
      <c r="R158" t="s">
        <v>8316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4266</v>
      </c>
      <c r="D159" s="5">
        <v>2995</v>
      </c>
      <c r="E159" s="7">
        <v>51149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1708</v>
      </c>
      <c r="P159">
        <f t="shared" si="11"/>
        <v>25574.5</v>
      </c>
      <c r="Q159" s="11" t="s">
        <v>8313</v>
      </c>
      <c r="R159" t="s">
        <v>8316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4267</v>
      </c>
      <c r="D160" s="5">
        <v>5000</v>
      </c>
      <c r="E160" s="7">
        <v>50863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1017</v>
      </c>
      <c r="P160">
        <f t="shared" si="11"/>
        <v>0</v>
      </c>
      <c r="Q160" s="11" t="s">
        <v>8313</v>
      </c>
      <c r="R160" t="s">
        <v>8316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4268</v>
      </c>
      <c r="D161" s="5">
        <v>500000</v>
      </c>
      <c r="E161" s="7">
        <v>50803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10</v>
      </c>
      <c r="P161">
        <f t="shared" si="11"/>
        <v>50803</v>
      </c>
      <c r="Q161" s="11" t="s">
        <v>8313</v>
      </c>
      <c r="R161" t="s">
        <v>8316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4269</v>
      </c>
      <c r="D162" s="5">
        <v>5000</v>
      </c>
      <c r="E162" s="7">
        <v>50653.11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1013</v>
      </c>
      <c r="P162">
        <f t="shared" si="11"/>
        <v>0</v>
      </c>
      <c r="Q162" s="11" t="s">
        <v>8313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4270</v>
      </c>
      <c r="D163" s="5">
        <v>50000</v>
      </c>
      <c r="E163" s="7">
        <v>50251.41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101</v>
      </c>
      <c r="P163">
        <f t="shared" si="11"/>
        <v>50251.41</v>
      </c>
      <c r="Q163" s="11" t="s">
        <v>8313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4271</v>
      </c>
      <c r="D164" s="5">
        <v>2800</v>
      </c>
      <c r="E164" s="7">
        <v>50091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1789</v>
      </c>
      <c r="P164">
        <f t="shared" si="11"/>
        <v>5009.1000000000004</v>
      </c>
      <c r="Q164" s="11" t="s">
        <v>8313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4272</v>
      </c>
      <c r="D165" s="5">
        <v>2000000</v>
      </c>
      <c r="E165" s="7">
        <v>49830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2</v>
      </c>
      <c r="P165">
        <f t="shared" si="11"/>
        <v>0</v>
      </c>
      <c r="Q165" s="11" t="s">
        <v>8313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4273</v>
      </c>
      <c r="D166" s="5">
        <v>120000</v>
      </c>
      <c r="E166" s="7">
        <v>49811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42</v>
      </c>
      <c r="P166">
        <f t="shared" si="11"/>
        <v>7115.86</v>
      </c>
      <c r="Q166" s="11" t="s">
        <v>8313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4274</v>
      </c>
      <c r="D167" s="5">
        <v>17000</v>
      </c>
      <c r="E167" s="7">
        <v>49588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292</v>
      </c>
      <c r="P167">
        <f t="shared" si="11"/>
        <v>0</v>
      </c>
      <c r="Q167" s="11" t="s">
        <v>8313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4275</v>
      </c>
      <c r="D168" s="5">
        <v>5000</v>
      </c>
      <c r="E168" s="7">
        <v>49321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986</v>
      </c>
      <c r="P168">
        <f t="shared" si="11"/>
        <v>49321</v>
      </c>
      <c r="Q168" s="11" t="s">
        <v>8313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4276</v>
      </c>
      <c r="D169" s="5">
        <v>110000</v>
      </c>
      <c r="E169" s="7">
        <v>49100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45</v>
      </c>
      <c r="P169">
        <f t="shared" si="11"/>
        <v>24550</v>
      </c>
      <c r="Q169" s="11" t="s">
        <v>8313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4277</v>
      </c>
      <c r="D170" s="5">
        <v>8000</v>
      </c>
      <c r="E170" s="7">
        <v>48434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605</v>
      </c>
      <c r="P170">
        <f t="shared" si="11"/>
        <v>16144.67</v>
      </c>
      <c r="Q170" s="11" t="s">
        <v>8313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4278</v>
      </c>
      <c r="D171" s="5">
        <v>2500</v>
      </c>
      <c r="E171" s="7">
        <v>47978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1919</v>
      </c>
      <c r="P171">
        <f t="shared" si="11"/>
        <v>4797.8</v>
      </c>
      <c r="Q171" s="11" t="s">
        <v>8313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4279</v>
      </c>
      <c r="D172" s="5">
        <v>10000</v>
      </c>
      <c r="E172" s="7">
        <v>47665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477</v>
      </c>
      <c r="P172">
        <f t="shared" si="11"/>
        <v>4766.5</v>
      </c>
      <c r="Q172" s="11" t="s">
        <v>8313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4280</v>
      </c>
      <c r="D173" s="5">
        <v>50000</v>
      </c>
      <c r="E173" s="7">
        <v>47327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95</v>
      </c>
      <c r="P173">
        <f t="shared" si="11"/>
        <v>47327</v>
      </c>
      <c r="Q173" s="11" t="s">
        <v>8313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4281</v>
      </c>
      <c r="D174" s="5">
        <v>95000</v>
      </c>
      <c r="E174" s="7">
        <v>47189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50</v>
      </c>
      <c r="P174">
        <f t="shared" si="11"/>
        <v>0</v>
      </c>
      <c r="Q174" s="11" t="s">
        <v>8313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4282</v>
      </c>
      <c r="D175" s="5">
        <v>1110</v>
      </c>
      <c r="E175" s="7">
        <v>47074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4241</v>
      </c>
      <c r="P175">
        <f t="shared" si="11"/>
        <v>0</v>
      </c>
      <c r="Q175" s="11" t="s">
        <v>8313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4283</v>
      </c>
      <c r="D176" s="5">
        <v>6000</v>
      </c>
      <c r="E176" s="7">
        <v>46643.07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777</v>
      </c>
      <c r="P176">
        <f t="shared" si="11"/>
        <v>0</v>
      </c>
      <c r="Q176" s="11" t="s">
        <v>8313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4284</v>
      </c>
      <c r="D177" s="5">
        <v>20000</v>
      </c>
      <c r="E177" s="7">
        <v>46100.69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231</v>
      </c>
      <c r="P177">
        <f t="shared" si="11"/>
        <v>1773.1</v>
      </c>
      <c r="Q177" s="11" t="s">
        <v>8313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4285</v>
      </c>
      <c r="D178" s="5">
        <v>1500</v>
      </c>
      <c r="E178" s="7">
        <v>46032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3069</v>
      </c>
      <c r="P178">
        <f t="shared" si="11"/>
        <v>0</v>
      </c>
      <c r="Q178" s="11" t="s">
        <v>8313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4286</v>
      </c>
      <c r="D179" s="5">
        <v>450</v>
      </c>
      <c r="E179" s="7">
        <v>45979.01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10218</v>
      </c>
      <c r="P179">
        <f t="shared" si="11"/>
        <v>6568.43</v>
      </c>
      <c r="Q179" s="11" t="s">
        <v>8313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4287</v>
      </c>
      <c r="D180" s="5">
        <v>500000</v>
      </c>
      <c r="E180" s="7">
        <v>45535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9</v>
      </c>
      <c r="P180">
        <f t="shared" si="11"/>
        <v>0</v>
      </c>
      <c r="Q180" s="11" t="s">
        <v>8313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4288</v>
      </c>
      <c r="D181" s="5">
        <v>1000</v>
      </c>
      <c r="E181" s="7">
        <v>45126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4513</v>
      </c>
      <c r="P181">
        <f t="shared" si="11"/>
        <v>22563</v>
      </c>
      <c r="Q181" s="11" t="s">
        <v>8313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4289</v>
      </c>
      <c r="D182" s="5">
        <v>1200</v>
      </c>
      <c r="E182" s="7">
        <v>45041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3753</v>
      </c>
      <c r="P182">
        <f t="shared" si="11"/>
        <v>3464.69</v>
      </c>
      <c r="Q182" s="11" t="s">
        <v>8313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4290</v>
      </c>
      <c r="D183" s="5">
        <v>3423</v>
      </c>
      <c r="E183" s="7">
        <v>44669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1305</v>
      </c>
      <c r="P183">
        <f t="shared" si="11"/>
        <v>11167.25</v>
      </c>
      <c r="Q183" s="11" t="s">
        <v>8313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4291</v>
      </c>
      <c r="D184" s="5">
        <v>1000</v>
      </c>
      <c r="E184" s="7">
        <v>44636.2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4464</v>
      </c>
      <c r="P184">
        <f t="shared" si="11"/>
        <v>0</v>
      </c>
      <c r="Q184" s="11" t="s">
        <v>8313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4292</v>
      </c>
      <c r="D185" s="5">
        <v>12500</v>
      </c>
      <c r="E185" s="7">
        <v>44388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355</v>
      </c>
      <c r="P185">
        <f t="shared" si="11"/>
        <v>3699</v>
      </c>
      <c r="Q185" s="11" t="s">
        <v>8313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4293</v>
      </c>
      <c r="D186" s="5">
        <v>1500</v>
      </c>
      <c r="E186" s="7">
        <v>43758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2917</v>
      </c>
      <c r="P186">
        <f t="shared" si="11"/>
        <v>21879</v>
      </c>
      <c r="Q186" s="11" t="s">
        <v>8313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4294</v>
      </c>
      <c r="D187" s="5">
        <v>40000</v>
      </c>
      <c r="E187" s="7">
        <v>43296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108</v>
      </c>
      <c r="P187">
        <f t="shared" si="11"/>
        <v>4329.6000000000004</v>
      </c>
      <c r="Q187" s="11" t="s">
        <v>8313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4295</v>
      </c>
      <c r="D188" s="5">
        <v>5000</v>
      </c>
      <c r="E188" s="7">
        <v>43037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861</v>
      </c>
      <c r="P188">
        <f t="shared" si="11"/>
        <v>0</v>
      </c>
      <c r="Q188" s="11" t="s">
        <v>8313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4296</v>
      </c>
      <c r="D189" s="5">
        <v>5000</v>
      </c>
      <c r="E189" s="7">
        <v>43015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860</v>
      </c>
      <c r="P189">
        <f t="shared" si="11"/>
        <v>8603</v>
      </c>
      <c r="Q189" s="11" t="s">
        <v>8313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4297</v>
      </c>
      <c r="D190" s="5">
        <v>1500</v>
      </c>
      <c r="E190" s="7">
        <v>42642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2843</v>
      </c>
      <c r="P190">
        <f t="shared" si="11"/>
        <v>0</v>
      </c>
      <c r="Q190" s="11" t="s">
        <v>8313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4298</v>
      </c>
      <c r="D191" s="5">
        <v>500000</v>
      </c>
      <c r="E191" s="7">
        <v>42311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8</v>
      </c>
      <c r="P191">
        <f t="shared" si="11"/>
        <v>8462.2000000000007</v>
      </c>
      <c r="Q191" s="11" t="s">
        <v>8313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4299</v>
      </c>
      <c r="D192" s="5">
        <v>12000</v>
      </c>
      <c r="E192" s="7">
        <v>42086.42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351</v>
      </c>
      <c r="P192">
        <f t="shared" si="11"/>
        <v>42086.42</v>
      </c>
      <c r="Q192" s="11" t="s">
        <v>8313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4300</v>
      </c>
      <c r="D193" s="5">
        <v>5000</v>
      </c>
      <c r="E193" s="7">
        <v>41950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839</v>
      </c>
      <c r="P193">
        <f t="shared" si="11"/>
        <v>13983.33</v>
      </c>
      <c r="Q193" s="11" t="s">
        <v>8313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4301</v>
      </c>
      <c r="D194" s="5">
        <v>1000000</v>
      </c>
      <c r="E194" s="7">
        <v>41850.46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4</v>
      </c>
      <c r="P194">
        <f t="shared" ref="P194:P257" si="16">IFERROR(ROUND(E194/L194,2),0)</f>
        <v>13950.15</v>
      </c>
      <c r="Q194" s="11" t="s">
        <v>8313</v>
      </c>
      <c r="R194" t="s">
        <v>8317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4302</v>
      </c>
      <c r="D195" s="5">
        <v>1000</v>
      </c>
      <c r="E195" s="7">
        <v>41500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4150</v>
      </c>
      <c r="P195">
        <f t="shared" si="16"/>
        <v>0</v>
      </c>
      <c r="Q195" s="11" t="s">
        <v>8313</v>
      </c>
      <c r="R195" t="s">
        <v>8317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4303</v>
      </c>
      <c r="D196" s="5">
        <v>2500</v>
      </c>
      <c r="E196" s="7">
        <v>41000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1640</v>
      </c>
      <c r="P196">
        <f t="shared" si="16"/>
        <v>13666.67</v>
      </c>
      <c r="Q196" s="11" t="s">
        <v>8313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4304</v>
      </c>
      <c r="D197" s="5">
        <v>2000000</v>
      </c>
      <c r="E197" s="7">
        <v>40850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2</v>
      </c>
      <c r="P197">
        <f t="shared" si="16"/>
        <v>0</v>
      </c>
      <c r="Q197" s="11" t="s">
        <v>8313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4305</v>
      </c>
      <c r="D198" s="5">
        <v>3500</v>
      </c>
      <c r="E198" s="7">
        <v>40690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1163</v>
      </c>
      <c r="P198">
        <f t="shared" si="16"/>
        <v>2141.58</v>
      </c>
      <c r="Q198" s="11" t="s">
        <v>8313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4306</v>
      </c>
      <c r="D199" s="5">
        <v>2500</v>
      </c>
      <c r="E199" s="7">
        <v>40594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1624</v>
      </c>
      <c r="P199">
        <f t="shared" si="16"/>
        <v>5074.25</v>
      </c>
      <c r="Q199" s="11" t="s">
        <v>8313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4307</v>
      </c>
      <c r="D200" s="5">
        <v>25000</v>
      </c>
      <c r="E200" s="7">
        <v>40502.99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162</v>
      </c>
      <c r="P200">
        <f t="shared" si="16"/>
        <v>6750.5</v>
      </c>
      <c r="Q200" s="11" t="s">
        <v>8313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4308</v>
      </c>
      <c r="D201" s="5">
        <v>10000</v>
      </c>
      <c r="E201" s="7">
        <v>40404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404</v>
      </c>
      <c r="P201">
        <f t="shared" si="16"/>
        <v>0</v>
      </c>
      <c r="Q201" s="11" t="s">
        <v>8313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4309</v>
      </c>
      <c r="D202" s="5">
        <v>6000</v>
      </c>
      <c r="E202" s="7">
        <v>40357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673</v>
      </c>
      <c r="P202">
        <f t="shared" si="16"/>
        <v>2242.06</v>
      </c>
      <c r="Q202" s="11" t="s">
        <v>8313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4310</v>
      </c>
      <c r="D203" s="5">
        <v>650</v>
      </c>
      <c r="E203" s="7">
        <v>40280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6197</v>
      </c>
      <c r="P203">
        <f t="shared" si="16"/>
        <v>5754.29</v>
      </c>
      <c r="Q203" s="11" t="s">
        <v>8313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4311</v>
      </c>
      <c r="D204" s="5">
        <v>6000</v>
      </c>
      <c r="E204" s="7">
        <v>40153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669</v>
      </c>
      <c r="P204">
        <f t="shared" si="16"/>
        <v>0</v>
      </c>
      <c r="Q204" s="11" t="s">
        <v>8313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4312</v>
      </c>
      <c r="D205" s="5">
        <v>2500</v>
      </c>
      <c r="E205" s="7">
        <v>40140.01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1606</v>
      </c>
      <c r="P205">
        <f t="shared" si="16"/>
        <v>5017.5</v>
      </c>
      <c r="Q205" s="11" t="s">
        <v>8313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4313</v>
      </c>
      <c r="D206" s="5">
        <v>300000</v>
      </c>
      <c r="E206" s="7">
        <v>40079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13</v>
      </c>
      <c r="P206">
        <f t="shared" si="16"/>
        <v>31</v>
      </c>
      <c r="Q206" s="11" t="s">
        <v>8313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4314</v>
      </c>
      <c r="D207" s="5">
        <v>8000</v>
      </c>
      <c r="E207" s="7">
        <v>40055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501</v>
      </c>
      <c r="P207">
        <f t="shared" si="16"/>
        <v>2356.1799999999998</v>
      </c>
      <c r="Q207" s="11" t="s">
        <v>8313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4315</v>
      </c>
      <c r="D208" s="5">
        <v>12700</v>
      </c>
      <c r="E208" s="7">
        <v>40043.25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315</v>
      </c>
      <c r="P208">
        <f t="shared" si="16"/>
        <v>0</v>
      </c>
      <c r="Q208" s="11" t="s">
        <v>8313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4316</v>
      </c>
      <c r="D209" s="5">
        <v>14000</v>
      </c>
      <c r="E209" s="7">
        <v>39757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284</v>
      </c>
      <c r="P209">
        <f t="shared" si="16"/>
        <v>3058.23</v>
      </c>
      <c r="Q209" s="11" t="s">
        <v>8313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4317</v>
      </c>
      <c r="D210" s="5">
        <v>50000</v>
      </c>
      <c r="E210" s="7">
        <v>39693.279999999999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79</v>
      </c>
      <c r="P210">
        <f t="shared" si="16"/>
        <v>0</v>
      </c>
      <c r="Q210" s="11" t="s">
        <v>8313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4318</v>
      </c>
      <c r="D211" s="5">
        <v>25000</v>
      </c>
      <c r="E211" s="7">
        <v>39550.5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158</v>
      </c>
      <c r="P211">
        <f t="shared" si="16"/>
        <v>0</v>
      </c>
      <c r="Q211" s="11" t="s">
        <v>8313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4319</v>
      </c>
      <c r="D212" s="5">
        <v>12000</v>
      </c>
      <c r="E212" s="7">
        <v>39500.5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329</v>
      </c>
      <c r="P212">
        <f t="shared" si="16"/>
        <v>1196.98</v>
      </c>
      <c r="Q212" s="11" t="s">
        <v>8313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4320</v>
      </c>
      <c r="D213" s="5">
        <v>5000</v>
      </c>
      <c r="E213" s="7">
        <v>39304.01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786</v>
      </c>
      <c r="P213">
        <f t="shared" si="16"/>
        <v>3275.33</v>
      </c>
      <c r="Q213" s="11" t="s">
        <v>8313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4321</v>
      </c>
      <c r="D214" s="5">
        <v>6300</v>
      </c>
      <c r="E214" s="7">
        <v>39304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624</v>
      </c>
      <c r="P214">
        <f t="shared" si="16"/>
        <v>39304</v>
      </c>
      <c r="Q214" s="11" t="s">
        <v>8313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4322</v>
      </c>
      <c r="D215" s="5">
        <v>50000</v>
      </c>
      <c r="E215" s="7">
        <v>39137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78</v>
      </c>
      <c r="P215">
        <f t="shared" si="16"/>
        <v>39137</v>
      </c>
      <c r="Q215" s="11" t="s">
        <v>8313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4323</v>
      </c>
      <c r="D216" s="5">
        <v>12500</v>
      </c>
      <c r="E216" s="7">
        <v>39131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313</v>
      </c>
      <c r="P216">
        <f t="shared" si="16"/>
        <v>39131</v>
      </c>
      <c r="Q216" s="11" t="s">
        <v>8313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4324</v>
      </c>
      <c r="D217" s="5">
        <v>4400</v>
      </c>
      <c r="E217" s="7">
        <v>38876.949999999997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884</v>
      </c>
      <c r="P217">
        <f t="shared" si="16"/>
        <v>38876.949999999997</v>
      </c>
      <c r="Q217" s="11" t="s">
        <v>8313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4325</v>
      </c>
      <c r="D218" s="5">
        <v>50000</v>
      </c>
      <c r="E218" s="7">
        <v>38743.839999999997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77</v>
      </c>
      <c r="P218">
        <f t="shared" si="16"/>
        <v>461.24</v>
      </c>
      <c r="Q218" s="11" t="s">
        <v>8313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4326</v>
      </c>
      <c r="D219" s="5">
        <v>100000</v>
      </c>
      <c r="E219" s="7">
        <v>38500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39</v>
      </c>
      <c r="P219">
        <f t="shared" si="16"/>
        <v>1013.16</v>
      </c>
      <c r="Q219" s="11" t="s">
        <v>8313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4327</v>
      </c>
      <c r="D220" s="5">
        <v>5000</v>
      </c>
      <c r="E220" s="7">
        <v>38082.69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762</v>
      </c>
      <c r="P220">
        <f t="shared" si="16"/>
        <v>38082.69</v>
      </c>
      <c r="Q220" s="11" t="s">
        <v>8313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4328</v>
      </c>
      <c r="D221" s="5">
        <v>50000</v>
      </c>
      <c r="E221" s="7">
        <v>37994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76</v>
      </c>
      <c r="P221">
        <f t="shared" si="16"/>
        <v>499.92</v>
      </c>
      <c r="Q221" s="11" t="s">
        <v>8313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4329</v>
      </c>
      <c r="D222" s="5">
        <v>50000</v>
      </c>
      <c r="E222" s="7">
        <v>37354.269999999997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75</v>
      </c>
      <c r="P222">
        <f t="shared" si="16"/>
        <v>12451.42</v>
      </c>
      <c r="Q222" s="11" t="s">
        <v>8313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4330</v>
      </c>
      <c r="D223" s="5">
        <v>50000</v>
      </c>
      <c r="E223" s="7">
        <v>37104.03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74</v>
      </c>
      <c r="P223">
        <f t="shared" si="16"/>
        <v>0</v>
      </c>
      <c r="Q223" s="11" t="s">
        <v>8313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4331</v>
      </c>
      <c r="D224" s="5">
        <v>1000</v>
      </c>
      <c r="E224" s="7">
        <v>36082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3608</v>
      </c>
      <c r="P224">
        <f t="shared" si="16"/>
        <v>18041</v>
      </c>
      <c r="Q224" s="11" t="s">
        <v>8313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4332</v>
      </c>
      <c r="D225" s="5">
        <v>1500000</v>
      </c>
      <c r="E225" s="7">
        <v>35932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2</v>
      </c>
      <c r="P225">
        <f t="shared" si="16"/>
        <v>0</v>
      </c>
      <c r="Q225" s="11" t="s">
        <v>8313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4333</v>
      </c>
      <c r="D226" s="5">
        <v>6000000</v>
      </c>
      <c r="E226" s="7">
        <v>35848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1</v>
      </c>
      <c r="P226">
        <f t="shared" si="16"/>
        <v>0</v>
      </c>
      <c r="Q226" s="11" t="s">
        <v>8313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4334</v>
      </c>
      <c r="D227" s="5">
        <v>200</v>
      </c>
      <c r="E227" s="7">
        <v>35640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17820</v>
      </c>
      <c r="P227">
        <f t="shared" si="16"/>
        <v>0</v>
      </c>
      <c r="Q227" s="11" t="s">
        <v>8313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4335</v>
      </c>
      <c r="D228" s="5">
        <v>29000</v>
      </c>
      <c r="E228" s="7">
        <v>35389.129999999997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122</v>
      </c>
      <c r="P228">
        <f t="shared" si="16"/>
        <v>17694.57</v>
      </c>
      <c r="Q228" s="11" t="s">
        <v>8313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4336</v>
      </c>
      <c r="D229" s="5">
        <v>28000</v>
      </c>
      <c r="E229" s="7">
        <v>35338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126</v>
      </c>
      <c r="P229">
        <f t="shared" si="16"/>
        <v>0</v>
      </c>
      <c r="Q229" s="11" t="s">
        <v>8313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4337</v>
      </c>
      <c r="D230" s="5">
        <v>8000</v>
      </c>
      <c r="E230" s="7">
        <v>35307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441</v>
      </c>
      <c r="P230">
        <f t="shared" si="16"/>
        <v>0</v>
      </c>
      <c r="Q230" s="11" t="s">
        <v>8313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4338</v>
      </c>
      <c r="D231" s="5">
        <v>3000</v>
      </c>
      <c r="E231" s="7">
        <v>35296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1177</v>
      </c>
      <c r="P231">
        <f t="shared" si="16"/>
        <v>0</v>
      </c>
      <c r="Q231" s="11" t="s">
        <v>8313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4339</v>
      </c>
      <c r="D232" s="5">
        <v>15000</v>
      </c>
      <c r="E232" s="7">
        <v>35275.64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235</v>
      </c>
      <c r="P232">
        <f t="shared" si="16"/>
        <v>17637.82</v>
      </c>
      <c r="Q232" s="11" t="s">
        <v>8313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4340</v>
      </c>
      <c r="D233" s="5">
        <v>1500000</v>
      </c>
      <c r="E233" s="7">
        <v>35135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2</v>
      </c>
      <c r="P233">
        <f t="shared" si="16"/>
        <v>0</v>
      </c>
      <c r="Q233" s="11" t="s">
        <v>8313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4341</v>
      </c>
      <c r="D234" s="5">
        <v>4000</v>
      </c>
      <c r="E234" s="7">
        <v>35123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878</v>
      </c>
      <c r="P234">
        <f t="shared" si="16"/>
        <v>5017.57</v>
      </c>
      <c r="Q234" s="11" t="s">
        <v>8313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4342</v>
      </c>
      <c r="D235" s="5">
        <v>350000</v>
      </c>
      <c r="E235" s="7">
        <v>35076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10</v>
      </c>
      <c r="P235">
        <f t="shared" si="16"/>
        <v>0</v>
      </c>
      <c r="Q235" s="11" t="s">
        <v>8313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4343</v>
      </c>
      <c r="D236" s="5">
        <v>1000</v>
      </c>
      <c r="E236" s="7">
        <v>34676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3468</v>
      </c>
      <c r="P236">
        <f t="shared" si="16"/>
        <v>6935.2</v>
      </c>
      <c r="Q236" s="11" t="s">
        <v>8313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4344</v>
      </c>
      <c r="D237" s="5">
        <v>10000</v>
      </c>
      <c r="E237" s="7">
        <v>34660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347</v>
      </c>
      <c r="P237">
        <f t="shared" si="16"/>
        <v>0</v>
      </c>
      <c r="Q237" s="11" t="s">
        <v>8313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4345</v>
      </c>
      <c r="D238" s="5">
        <v>150000</v>
      </c>
      <c r="E238" s="7">
        <v>34198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23</v>
      </c>
      <c r="P238">
        <f t="shared" si="16"/>
        <v>0</v>
      </c>
      <c r="Q238" s="11" t="s">
        <v>8313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4346</v>
      </c>
      <c r="D239" s="5">
        <v>15000</v>
      </c>
      <c r="E239" s="7">
        <v>34090.629999999997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227</v>
      </c>
      <c r="P239">
        <f t="shared" si="16"/>
        <v>34090.629999999997</v>
      </c>
      <c r="Q239" s="11" t="s">
        <v>8313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4347</v>
      </c>
      <c r="D240" s="5">
        <v>26000</v>
      </c>
      <c r="E240" s="7">
        <v>33892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130</v>
      </c>
      <c r="P240">
        <f t="shared" si="16"/>
        <v>0</v>
      </c>
      <c r="Q240" s="11" t="s">
        <v>8313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4348</v>
      </c>
      <c r="D241" s="5">
        <v>1000</v>
      </c>
      <c r="E241" s="7">
        <v>33791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3379</v>
      </c>
      <c r="P241">
        <f t="shared" si="16"/>
        <v>6758.2</v>
      </c>
      <c r="Q241" s="11" t="s">
        <v>8313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4349</v>
      </c>
      <c r="D242" s="5">
        <v>15000</v>
      </c>
      <c r="E242" s="7">
        <v>33641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224</v>
      </c>
      <c r="P242">
        <f t="shared" si="16"/>
        <v>245.55</v>
      </c>
      <c r="Q242" s="11" t="s">
        <v>8313</v>
      </c>
      <c r="R242" t="s">
        <v>8318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4350</v>
      </c>
      <c r="D243" s="5">
        <v>36400</v>
      </c>
      <c r="E243" s="7">
        <v>33486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92</v>
      </c>
      <c r="P243">
        <f t="shared" si="16"/>
        <v>89.06</v>
      </c>
      <c r="Q243" s="11" t="s">
        <v>8313</v>
      </c>
      <c r="R243" t="s">
        <v>8318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4351</v>
      </c>
      <c r="D244" s="5">
        <v>13000</v>
      </c>
      <c r="E244" s="7">
        <v>33393.339999999997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257</v>
      </c>
      <c r="P244">
        <f t="shared" si="16"/>
        <v>165.31</v>
      </c>
      <c r="Q244" s="11" t="s">
        <v>8313</v>
      </c>
      <c r="R244" t="s">
        <v>8318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4352</v>
      </c>
      <c r="D245" s="5">
        <v>25000</v>
      </c>
      <c r="E245" s="7">
        <v>33393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134</v>
      </c>
      <c r="P245">
        <f t="shared" si="16"/>
        <v>101.81</v>
      </c>
      <c r="Q245" s="11" t="s">
        <v>8313</v>
      </c>
      <c r="R245" t="s">
        <v>8318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33370.769999999997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953</v>
      </c>
      <c r="P246">
        <f t="shared" si="16"/>
        <v>397.27</v>
      </c>
      <c r="Q246" s="11" t="s">
        <v>8313</v>
      </c>
      <c r="R246" t="s">
        <v>8318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4354</v>
      </c>
      <c r="D247" s="5">
        <v>5000</v>
      </c>
      <c r="E247" s="7">
        <v>33229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665</v>
      </c>
      <c r="P247">
        <f t="shared" si="16"/>
        <v>346.14</v>
      </c>
      <c r="Q247" s="11" t="s">
        <v>8313</v>
      </c>
      <c r="R247" t="s">
        <v>8318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4355</v>
      </c>
      <c r="D248" s="5">
        <v>5000</v>
      </c>
      <c r="E248" s="7">
        <v>33006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660</v>
      </c>
      <c r="P248">
        <f t="shared" si="16"/>
        <v>148.01</v>
      </c>
      <c r="Q248" s="11" t="s">
        <v>8313</v>
      </c>
      <c r="R248" t="s">
        <v>8318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4356</v>
      </c>
      <c r="D249" s="5">
        <v>5000</v>
      </c>
      <c r="E249" s="7">
        <v>32903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658</v>
      </c>
      <c r="P249">
        <f t="shared" si="16"/>
        <v>530.69000000000005</v>
      </c>
      <c r="Q249" s="11" t="s">
        <v>8313</v>
      </c>
      <c r="R249" t="s">
        <v>8318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4357</v>
      </c>
      <c r="D250" s="5">
        <v>85000</v>
      </c>
      <c r="E250" s="7">
        <v>32865.300000000003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39</v>
      </c>
      <c r="P250">
        <f t="shared" si="16"/>
        <v>225.1</v>
      </c>
      <c r="Q250" s="11" t="s">
        <v>8313</v>
      </c>
      <c r="R250" t="s">
        <v>8318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4358</v>
      </c>
      <c r="D251" s="5">
        <v>10000</v>
      </c>
      <c r="E251" s="7">
        <v>32745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327</v>
      </c>
      <c r="P251">
        <f t="shared" si="16"/>
        <v>139.34</v>
      </c>
      <c r="Q251" s="11" t="s">
        <v>8313</v>
      </c>
      <c r="R251" t="s">
        <v>8318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4359</v>
      </c>
      <c r="D252" s="5">
        <v>30000</v>
      </c>
      <c r="E252" s="7">
        <v>32616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109</v>
      </c>
      <c r="P252">
        <f t="shared" si="16"/>
        <v>74.64</v>
      </c>
      <c r="Q252" s="11" t="s">
        <v>8313</v>
      </c>
      <c r="R252" t="s">
        <v>8318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4360</v>
      </c>
      <c r="D253" s="5">
        <v>3500</v>
      </c>
      <c r="E253" s="7">
        <v>32172.66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919</v>
      </c>
      <c r="P253">
        <f t="shared" si="16"/>
        <v>417.83</v>
      </c>
      <c r="Q253" s="11" t="s">
        <v>8313</v>
      </c>
      <c r="R253" t="s">
        <v>8318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4361</v>
      </c>
      <c r="D254" s="5">
        <v>5000</v>
      </c>
      <c r="E254" s="7">
        <v>32075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642</v>
      </c>
      <c r="P254">
        <f t="shared" si="16"/>
        <v>296.99</v>
      </c>
      <c r="Q254" s="11" t="s">
        <v>8313</v>
      </c>
      <c r="R254" t="s">
        <v>8318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4362</v>
      </c>
      <c r="D255" s="5">
        <v>1500</v>
      </c>
      <c r="E255" s="7">
        <v>32035.51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2136</v>
      </c>
      <c r="P255">
        <f t="shared" si="16"/>
        <v>4576.5</v>
      </c>
      <c r="Q255" s="11" t="s">
        <v>8313</v>
      </c>
      <c r="R255" t="s">
        <v>8318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4363</v>
      </c>
      <c r="D256" s="5">
        <v>24000</v>
      </c>
      <c r="E256" s="7">
        <v>32006.67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133</v>
      </c>
      <c r="P256">
        <f t="shared" si="16"/>
        <v>101.93</v>
      </c>
      <c r="Q256" s="11" t="s">
        <v>8313</v>
      </c>
      <c r="R256" t="s">
        <v>8318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4364</v>
      </c>
      <c r="D257" s="5">
        <v>8000</v>
      </c>
      <c r="E257" s="7">
        <v>31896.33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399</v>
      </c>
      <c r="P257">
        <f t="shared" si="16"/>
        <v>169.66</v>
      </c>
      <c r="Q257" s="11" t="s">
        <v>8313</v>
      </c>
      <c r="R257" t="s">
        <v>8318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4365</v>
      </c>
      <c r="D258" s="5">
        <v>13000</v>
      </c>
      <c r="E258" s="7">
        <v>31820.5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245</v>
      </c>
      <c r="P258">
        <f t="shared" ref="P258:P321" si="21">IFERROR(ROUND(E258/L258,2),0)</f>
        <v>115.71</v>
      </c>
      <c r="Q258" s="11" t="s">
        <v>8313</v>
      </c>
      <c r="R258" t="s">
        <v>8318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4366</v>
      </c>
      <c r="D259" s="5">
        <v>35000</v>
      </c>
      <c r="E259" s="7">
        <v>31754.69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91</v>
      </c>
      <c r="P259">
        <f t="shared" si="21"/>
        <v>56.7</v>
      </c>
      <c r="Q259" s="11" t="s">
        <v>8313</v>
      </c>
      <c r="R259" t="s">
        <v>8318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4367</v>
      </c>
      <c r="D260" s="5">
        <v>30000</v>
      </c>
      <c r="E260" s="7">
        <v>31683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106</v>
      </c>
      <c r="P260">
        <f t="shared" si="21"/>
        <v>46.05</v>
      </c>
      <c r="Q260" s="11" t="s">
        <v>8313</v>
      </c>
      <c r="R260" t="s">
        <v>8318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4368</v>
      </c>
      <c r="D261" s="5">
        <v>75000</v>
      </c>
      <c r="E261" s="7">
        <v>31675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42</v>
      </c>
      <c r="P261">
        <f t="shared" si="21"/>
        <v>33.630000000000003</v>
      </c>
      <c r="Q261" s="11" t="s">
        <v>8313</v>
      </c>
      <c r="R261" t="s">
        <v>8318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4369</v>
      </c>
      <c r="D262" s="5">
        <v>10000</v>
      </c>
      <c r="E262" s="7">
        <v>31522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315</v>
      </c>
      <c r="P262">
        <f t="shared" si="21"/>
        <v>358.2</v>
      </c>
      <c r="Q262" s="11" t="s">
        <v>8313</v>
      </c>
      <c r="R262" t="s">
        <v>8318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4370</v>
      </c>
      <c r="D263" s="5">
        <v>20000</v>
      </c>
      <c r="E263" s="7">
        <v>31404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157</v>
      </c>
      <c r="P263">
        <f t="shared" si="21"/>
        <v>142.75</v>
      </c>
      <c r="Q263" s="11" t="s">
        <v>8313</v>
      </c>
      <c r="R263" t="s">
        <v>8318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4371</v>
      </c>
      <c r="D264" s="5">
        <v>2500</v>
      </c>
      <c r="E264" s="7">
        <v>31330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1253</v>
      </c>
      <c r="P264">
        <f t="shared" si="21"/>
        <v>216.07</v>
      </c>
      <c r="Q264" s="11" t="s">
        <v>8313</v>
      </c>
      <c r="R264" t="s">
        <v>8318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4372</v>
      </c>
      <c r="D265" s="5">
        <v>25000</v>
      </c>
      <c r="E265" s="7">
        <v>31291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125</v>
      </c>
      <c r="P265">
        <f t="shared" si="21"/>
        <v>32.49</v>
      </c>
      <c r="Q265" s="11" t="s">
        <v>8313</v>
      </c>
      <c r="R265" t="s">
        <v>8318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4373</v>
      </c>
      <c r="D266" s="5">
        <v>5000</v>
      </c>
      <c r="E266" s="7">
        <v>31275.599999999999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626</v>
      </c>
      <c r="P266">
        <f t="shared" si="21"/>
        <v>343.69</v>
      </c>
      <c r="Q266" s="11" t="s">
        <v>8313</v>
      </c>
      <c r="R266" t="s">
        <v>8318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4374</v>
      </c>
      <c r="D267" s="5">
        <v>5000</v>
      </c>
      <c r="E267" s="7">
        <v>31272.92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625</v>
      </c>
      <c r="P267">
        <f t="shared" si="21"/>
        <v>539.19000000000005</v>
      </c>
      <c r="Q267" s="11" t="s">
        <v>8313</v>
      </c>
      <c r="R267" t="s">
        <v>8318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4375</v>
      </c>
      <c r="D268" s="5">
        <v>1000</v>
      </c>
      <c r="E268" s="7">
        <v>30891.1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3089</v>
      </c>
      <c r="P268">
        <f t="shared" si="21"/>
        <v>858.09</v>
      </c>
      <c r="Q268" s="11" t="s">
        <v>8313</v>
      </c>
      <c r="R268" t="s">
        <v>8318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4376</v>
      </c>
      <c r="D269" s="5">
        <v>9850</v>
      </c>
      <c r="E269" s="7">
        <v>30866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313</v>
      </c>
      <c r="P269">
        <f t="shared" si="21"/>
        <v>187.07</v>
      </c>
      <c r="Q269" s="11" t="s">
        <v>8313</v>
      </c>
      <c r="R269" t="s">
        <v>8318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4377</v>
      </c>
      <c r="D270" s="5">
        <v>5000</v>
      </c>
      <c r="E270" s="7">
        <v>30805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616</v>
      </c>
      <c r="P270">
        <f t="shared" si="21"/>
        <v>277.52</v>
      </c>
      <c r="Q270" s="11" t="s">
        <v>8313</v>
      </c>
      <c r="R270" t="s">
        <v>8318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4378</v>
      </c>
      <c r="D271" s="5">
        <v>100000</v>
      </c>
      <c r="E271" s="7">
        <v>30751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31</v>
      </c>
      <c r="P271">
        <f t="shared" si="21"/>
        <v>19.27</v>
      </c>
      <c r="Q271" s="11" t="s">
        <v>8313</v>
      </c>
      <c r="R271" t="s">
        <v>8318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4379</v>
      </c>
      <c r="D272" s="5">
        <v>2300</v>
      </c>
      <c r="E272" s="7">
        <v>30675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1334</v>
      </c>
      <c r="P272">
        <f t="shared" si="21"/>
        <v>502.87</v>
      </c>
      <c r="Q272" s="11" t="s">
        <v>8313</v>
      </c>
      <c r="R272" t="s">
        <v>8318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4380</v>
      </c>
      <c r="D273" s="5">
        <v>30000</v>
      </c>
      <c r="E273" s="7">
        <v>30610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102</v>
      </c>
      <c r="P273">
        <f t="shared" si="21"/>
        <v>106.66</v>
      </c>
      <c r="Q273" s="11" t="s">
        <v>8313</v>
      </c>
      <c r="R273" t="s">
        <v>8318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4381</v>
      </c>
      <c r="D274" s="5">
        <v>3000</v>
      </c>
      <c r="E274" s="7">
        <v>30608.59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1020</v>
      </c>
      <c r="P274">
        <f t="shared" si="21"/>
        <v>470.9</v>
      </c>
      <c r="Q274" s="11" t="s">
        <v>8313</v>
      </c>
      <c r="R274" t="s">
        <v>8318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4382</v>
      </c>
      <c r="D275" s="5">
        <v>5000</v>
      </c>
      <c r="E275" s="7">
        <v>30505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610</v>
      </c>
      <c r="P275">
        <f t="shared" si="21"/>
        <v>258.52</v>
      </c>
      <c r="Q275" s="11" t="s">
        <v>8313</v>
      </c>
      <c r="R275" t="s">
        <v>8318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4383</v>
      </c>
      <c r="D276" s="5">
        <v>4000</v>
      </c>
      <c r="E276" s="7">
        <v>30383.32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760</v>
      </c>
      <c r="P276">
        <f t="shared" si="21"/>
        <v>268.88</v>
      </c>
      <c r="Q276" s="11" t="s">
        <v>8313</v>
      </c>
      <c r="R276" t="s">
        <v>8318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4384</v>
      </c>
      <c r="D277" s="5">
        <v>20000</v>
      </c>
      <c r="E277" s="7">
        <v>30334.83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152</v>
      </c>
      <c r="P277">
        <f t="shared" si="21"/>
        <v>91.37</v>
      </c>
      <c r="Q277" s="11" t="s">
        <v>8313</v>
      </c>
      <c r="R277" t="s">
        <v>8318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4385</v>
      </c>
      <c r="D278" s="5">
        <v>4000</v>
      </c>
      <c r="E278" s="7">
        <v>30315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758</v>
      </c>
      <c r="P278">
        <f t="shared" si="21"/>
        <v>488.95</v>
      </c>
      <c r="Q278" s="11" t="s">
        <v>8313</v>
      </c>
      <c r="R278" t="s">
        <v>8318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4386</v>
      </c>
      <c r="D279" s="5">
        <v>65000</v>
      </c>
      <c r="E279" s="7">
        <v>30303.24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47</v>
      </c>
      <c r="P279">
        <f t="shared" si="21"/>
        <v>31.86</v>
      </c>
      <c r="Q279" s="11" t="s">
        <v>8313</v>
      </c>
      <c r="R279" t="s">
        <v>8318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4387</v>
      </c>
      <c r="D280" s="5">
        <v>27000</v>
      </c>
      <c r="E280" s="7">
        <v>30274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112</v>
      </c>
      <c r="P280">
        <f t="shared" si="21"/>
        <v>72.95</v>
      </c>
      <c r="Q280" s="11" t="s">
        <v>8313</v>
      </c>
      <c r="R280" t="s">
        <v>8318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4388</v>
      </c>
      <c r="D281" s="5">
        <v>17000</v>
      </c>
      <c r="E281" s="7">
        <v>30241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178</v>
      </c>
      <c r="P281">
        <f t="shared" si="21"/>
        <v>99.15</v>
      </c>
      <c r="Q281" s="11" t="s">
        <v>8313</v>
      </c>
      <c r="R281" t="s">
        <v>8318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4389</v>
      </c>
      <c r="D282" s="5">
        <v>75000</v>
      </c>
      <c r="E282" s="7">
        <v>30226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40</v>
      </c>
      <c r="P282">
        <f t="shared" si="21"/>
        <v>14.13</v>
      </c>
      <c r="Q282" s="11" t="s">
        <v>8313</v>
      </c>
      <c r="R282" t="s">
        <v>8318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4390</v>
      </c>
      <c r="D283" s="5">
        <v>5500</v>
      </c>
      <c r="E283" s="7">
        <v>30177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549</v>
      </c>
      <c r="P283">
        <f t="shared" si="21"/>
        <v>381.99</v>
      </c>
      <c r="Q283" s="11" t="s">
        <v>8313</v>
      </c>
      <c r="R283" t="s">
        <v>8318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4391</v>
      </c>
      <c r="D284" s="5">
        <v>45000</v>
      </c>
      <c r="E284" s="7">
        <v>30112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67</v>
      </c>
      <c r="P284">
        <f t="shared" si="21"/>
        <v>168.22</v>
      </c>
      <c r="Q284" s="11" t="s">
        <v>8313</v>
      </c>
      <c r="R284" t="s">
        <v>8318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4392</v>
      </c>
      <c r="D285" s="5">
        <v>18000</v>
      </c>
      <c r="E285" s="7">
        <v>30047.64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167</v>
      </c>
      <c r="P285">
        <f t="shared" si="21"/>
        <v>148.75</v>
      </c>
      <c r="Q285" s="11" t="s">
        <v>8313</v>
      </c>
      <c r="R285" t="s">
        <v>8318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4393</v>
      </c>
      <c r="D286" s="5">
        <v>40000</v>
      </c>
      <c r="E286" s="7">
        <v>30037.01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75</v>
      </c>
      <c r="P286">
        <f t="shared" si="21"/>
        <v>39.520000000000003</v>
      </c>
      <c r="Q286" s="11" t="s">
        <v>8313</v>
      </c>
      <c r="R286" t="s">
        <v>8318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4394</v>
      </c>
      <c r="D287" s="5">
        <v>14000</v>
      </c>
      <c r="E287" s="7">
        <v>30026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214</v>
      </c>
      <c r="P287">
        <f t="shared" si="21"/>
        <v>53.33</v>
      </c>
      <c r="Q287" s="11" t="s">
        <v>8313</v>
      </c>
      <c r="R287" t="s">
        <v>8318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4395</v>
      </c>
      <c r="D288" s="5">
        <v>15000</v>
      </c>
      <c r="E288" s="7">
        <v>29939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200</v>
      </c>
      <c r="P288">
        <f t="shared" si="21"/>
        <v>221.77</v>
      </c>
      <c r="Q288" s="11" t="s">
        <v>8313</v>
      </c>
      <c r="R288" t="s">
        <v>8318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4396</v>
      </c>
      <c r="D289" s="5">
        <v>15000</v>
      </c>
      <c r="E289" s="7">
        <v>29681.55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198</v>
      </c>
      <c r="P289">
        <f t="shared" si="21"/>
        <v>102.35</v>
      </c>
      <c r="Q289" s="11" t="s">
        <v>8313</v>
      </c>
      <c r="R289" t="s">
        <v>8318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4397</v>
      </c>
      <c r="D290" s="5">
        <v>50000</v>
      </c>
      <c r="E290" s="7">
        <v>29531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59</v>
      </c>
      <c r="P290">
        <f t="shared" si="21"/>
        <v>66.06</v>
      </c>
      <c r="Q290" s="11" t="s">
        <v>8313</v>
      </c>
      <c r="R290" t="s">
        <v>8318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4398</v>
      </c>
      <c r="D291" s="5">
        <v>15000</v>
      </c>
      <c r="E291" s="7">
        <v>29520.27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197</v>
      </c>
      <c r="P291">
        <f t="shared" si="21"/>
        <v>127.24</v>
      </c>
      <c r="Q291" s="11" t="s">
        <v>8313</v>
      </c>
      <c r="R291" t="s">
        <v>8318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4399</v>
      </c>
      <c r="D292" s="5">
        <v>4500</v>
      </c>
      <c r="E292" s="7">
        <v>29209.78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649</v>
      </c>
      <c r="P292">
        <f t="shared" si="21"/>
        <v>173.87</v>
      </c>
      <c r="Q292" s="11" t="s">
        <v>8313</v>
      </c>
      <c r="R292" t="s">
        <v>8318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4400</v>
      </c>
      <c r="D293" s="5">
        <v>5000</v>
      </c>
      <c r="E293" s="7">
        <v>29089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582</v>
      </c>
      <c r="P293">
        <f t="shared" si="21"/>
        <v>227.26</v>
      </c>
      <c r="Q293" s="11" t="s">
        <v>8313</v>
      </c>
      <c r="R293" t="s">
        <v>8318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4401</v>
      </c>
      <c r="D294" s="5">
        <v>75000</v>
      </c>
      <c r="E294" s="7">
        <v>28986.16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39</v>
      </c>
      <c r="P294">
        <f t="shared" si="21"/>
        <v>58.8</v>
      </c>
      <c r="Q294" s="11" t="s">
        <v>8313</v>
      </c>
      <c r="R294" t="s">
        <v>8318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4402</v>
      </c>
      <c r="D295" s="5">
        <v>26000</v>
      </c>
      <c r="E295" s="7">
        <v>28817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111</v>
      </c>
      <c r="P295">
        <f t="shared" si="21"/>
        <v>219.98</v>
      </c>
      <c r="Q295" s="11" t="s">
        <v>8313</v>
      </c>
      <c r="R295" t="s">
        <v>8318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4403</v>
      </c>
      <c r="D296" s="5">
        <v>5000</v>
      </c>
      <c r="E296" s="7">
        <v>28728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575</v>
      </c>
      <c r="P296">
        <f t="shared" si="21"/>
        <v>574.55999999999995</v>
      </c>
      <c r="Q296" s="11" t="s">
        <v>8313</v>
      </c>
      <c r="R296" t="s">
        <v>8318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4404</v>
      </c>
      <c r="D297" s="5">
        <v>50000</v>
      </c>
      <c r="E297" s="7">
        <v>28690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57</v>
      </c>
      <c r="P297">
        <f t="shared" si="21"/>
        <v>43.14</v>
      </c>
      <c r="Q297" s="11" t="s">
        <v>8313</v>
      </c>
      <c r="R297" t="s">
        <v>8318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4405</v>
      </c>
      <c r="D298" s="5">
        <v>25000</v>
      </c>
      <c r="E298" s="7">
        <v>28633.5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115</v>
      </c>
      <c r="P298">
        <f t="shared" si="21"/>
        <v>221.97</v>
      </c>
      <c r="Q298" s="11" t="s">
        <v>8313</v>
      </c>
      <c r="R298" t="s">
        <v>8318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4406</v>
      </c>
      <c r="D299" s="5">
        <v>20000</v>
      </c>
      <c r="E299" s="7">
        <v>28520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143</v>
      </c>
      <c r="P299">
        <f t="shared" si="21"/>
        <v>200.85</v>
      </c>
      <c r="Q299" s="11" t="s">
        <v>8313</v>
      </c>
      <c r="R299" t="s">
        <v>8318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4407</v>
      </c>
      <c r="D300" s="5">
        <v>126000</v>
      </c>
      <c r="E300" s="7">
        <v>28474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23</v>
      </c>
      <c r="P300">
        <f t="shared" si="21"/>
        <v>11.69</v>
      </c>
      <c r="Q300" s="11" t="s">
        <v>8313</v>
      </c>
      <c r="R300" t="s">
        <v>8318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4408</v>
      </c>
      <c r="D301" s="5">
        <v>10000</v>
      </c>
      <c r="E301" s="7">
        <v>28300.45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283</v>
      </c>
      <c r="P301">
        <f t="shared" si="21"/>
        <v>115.99</v>
      </c>
      <c r="Q301" s="11" t="s">
        <v>8313</v>
      </c>
      <c r="R301" t="s">
        <v>8318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4409</v>
      </c>
      <c r="D302" s="5">
        <v>25000</v>
      </c>
      <c r="E302" s="7">
        <v>28276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113</v>
      </c>
      <c r="P302">
        <f t="shared" si="21"/>
        <v>94.89</v>
      </c>
      <c r="Q302" s="11" t="s">
        <v>8313</v>
      </c>
      <c r="R302" t="s">
        <v>8318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4410</v>
      </c>
      <c r="D303" s="5">
        <v>13000</v>
      </c>
      <c r="E303" s="7">
        <v>28167.25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217</v>
      </c>
      <c r="P303">
        <f t="shared" si="21"/>
        <v>112.22</v>
      </c>
      <c r="Q303" s="11" t="s">
        <v>8313</v>
      </c>
      <c r="R303" t="s">
        <v>8318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4411</v>
      </c>
      <c r="D304" s="5">
        <v>10000</v>
      </c>
      <c r="E304" s="7">
        <v>28067.57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281</v>
      </c>
      <c r="P304">
        <f t="shared" si="21"/>
        <v>259.88</v>
      </c>
      <c r="Q304" s="11" t="s">
        <v>8313</v>
      </c>
      <c r="R304" t="s">
        <v>8318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4412</v>
      </c>
      <c r="D305" s="5">
        <v>3000</v>
      </c>
      <c r="E305" s="7">
        <v>28067.34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936</v>
      </c>
      <c r="P305">
        <f t="shared" si="21"/>
        <v>342.28</v>
      </c>
      <c r="Q305" s="11" t="s">
        <v>8313</v>
      </c>
      <c r="R305" t="s">
        <v>8318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4413</v>
      </c>
      <c r="D306" s="5">
        <v>3400</v>
      </c>
      <c r="E306" s="7">
        <v>27849.22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819</v>
      </c>
      <c r="P306">
        <f t="shared" si="21"/>
        <v>376.34</v>
      </c>
      <c r="Q306" s="11" t="s">
        <v>8313</v>
      </c>
      <c r="R306" t="s">
        <v>8318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4414</v>
      </c>
      <c r="D307" s="5">
        <v>7500</v>
      </c>
      <c r="E307" s="7">
        <v>27675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369</v>
      </c>
      <c r="P307">
        <f t="shared" si="21"/>
        <v>146.43</v>
      </c>
      <c r="Q307" s="11" t="s">
        <v>8313</v>
      </c>
      <c r="R307" t="s">
        <v>8318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4415</v>
      </c>
      <c r="D308" s="5">
        <v>1000</v>
      </c>
      <c r="E308" s="7">
        <v>27600.2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2760</v>
      </c>
      <c r="P308">
        <f t="shared" si="21"/>
        <v>345</v>
      </c>
      <c r="Q308" s="11" t="s">
        <v>8313</v>
      </c>
      <c r="R308" t="s">
        <v>8318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4416</v>
      </c>
      <c r="D309" s="5">
        <v>22000</v>
      </c>
      <c r="E309" s="7">
        <v>27541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125</v>
      </c>
      <c r="P309">
        <f t="shared" si="21"/>
        <v>47.81</v>
      </c>
      <c r="Q309" s="11" t="s">
        <v>8313</v>
      </c>
      <c r="R309" t="s">
        <v>8318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4417</v>
      </c>
      <c r="D310" s="5">
        <v>12000</v>
      </c>
      <c r="E310" s="7">
        <v>27197.22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227</v>
      </c>
      <c r="P310">
        <f t="shared" si="21"/>
        <v>134.63999999999999</v>
      </c>
      <c r="Q310" s="11" t="s">
        <v>8313</v>
      </c>
      <c r="R310" t="s">
        <v>8318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4418</v>
      </c>
      <c r="D311" s="5">
        <v>18000</v>
      </c>
      <c r="E311" s="7">
        <v>27196.71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151</v>
      </c>
      <c r="P311">
        <f t="shared" si="21"/>
        <v>114.27</v>
      </c>
      <c r="Q311" s="11" t="s">
        <v>8313</v>
      </c>
      <c r="R311" t="s">
        <v>8318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4419</v>
      </c>
      <c r="D312" s="5">
        <v>1000</v>
      </c>
      <c r="E312" s="7">
        <v>27189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2719</v>
      </c>
      <c r="P312">
        <f t="shared" si="21"/>
        <v>755.25</v>
      </c>
      <c r="Q312" s="11" t="s">
        <v>8313</v>
      </c>
      <c r="R312" t="s">
        <v>8318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4420</v>
      </c>
      <c r="D313" s="5">
        <v>20000</v>
      </c>
      <c r="E313" s="7">
        <v>26978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135</v>
      </c>
      <c r="P313">
        <f t="shared" si="21"/>
        <v>179.85</v>
      </c>
      <c r="Q313" s="11" t="s">
        <v>8313</v>
      </c>
      <c r="R313" t="s">
        <v>8318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4421</v>
      </c>
      <c r="D314" s="5">
        <v>8000</v>
      </c>
      <c r="E314" s="7">
        <v>26744.11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334</v>
      </c>
      <c r="P314">
        <f t="shared" si="21"/>
        <v>183.18</v>
      </c>
      <c r="Q314" s="11" t="s">
        <v>8313</v>
      </c>
      <c r="R314" t="s">
        <v>8318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4422</v>
      </c>
      <c r="D315" s="5">
        <v>17000</v>
      </c>
      <c r="E315" s="7">
        <v>26619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157</v>
      </c>
      <c r="P315">
        <f t="shared" si="21"/>
        <v>119.91</v>
      </c>
      <c r="Q315" s="11" t="s">
        <v>8313</v>
      </c>
      <c r="R315" t="s">
        <v>8318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4423</v>
      </c>
      <c r="D316" s="5">
        <v>1000</v>
      </c>
      <c r="E316" s="7">
        <v>26577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2658</v>
      </c>
      <c r="P316">
        <f t="shared" si="21"/>
        <v>221.48</v>
      </c>
      <c r="Q316" s="11" t="s">
        <v>8313</v>
      </c>
      <c r="R316" t="s">
        <v>8318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4424</v>
      </c>
      <c r="D317" s="5">
        <v>25000</v>
      </c>
      <c r="E317" s="7">
        <v>26495.5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106</v>
      </c>
      <c r="P317">
        <f t="shared" si="21"/>
        <v>210.28</v>
      </c>
      <c r="Q317" s="11" t="s">
        <v>8313</v>
      </c>
      <c r="R317" t="s">
        <v>8318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4425</v>
      </c>
      <c r="D318" s="5">
        <v>15000</v>
      </c>
      <c r="E318" s="7">
        <v>26480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177</v>
      </c>
      <c r="P318">
        <f t="shared" si="21"/>
        <v>167.59</v>
      </c>
      <c r="Q318" s="11" t="s">
        <v>8313</v>
      </c>
      <c r="R318" t="s">
        <v>8318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4426</v>
      </c>
      <c r="D319" s="5">
        <v>30000</v>
      </c>
      <c r="E319" s="7">
        <v>26452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88</v>
      </c>
      <c r="P319">
        <f t="shared" si="21"/>
        <v>83.71</v>
      </c>
      <c r="Q319" s="11" t="s">
        <v>8313</v>
      </c>
      <c r="R319" t="s">
        <v>8318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4427</v>
      </c>
      <c r="D320" s="5">
        <v>5000</v>
      </c>
      <c r="E320" s="7">
        <v>26445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529</v>
      </c>
      <c r="P320">
        <f t="shared" si="21"/>
        <v>93.12</v>
      </c>
      <c r="Q320" s="11" t="s">
        <v>8313</v>
      </c>
      <c r="R320" t="s">
        <v>8318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4428</v>
      </c>
      <c r="D321" s="5">
        <v>5000</v>
      </c>
      <c r="E321" s="7">
        <v>26438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529</v>
      </c>
      <c r="P321">
        <f t="shared" si="21"/>
        <v>518.39</v>
      </c>
      <c r="Q321" s="11" t="s">
        <v>8313</v>
      </c>
      <c r="R321" t="s">
        <v>8318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4429</v>
      </c>
      <c r="D322" s="5">
        <v>20000</v>
      </c>
      <c r="E322" s="7">
        <v>26360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132</v>
      </c>
      <c r="P322">
        <f t="shared" ref="P322:P385" si="26">IFERROR(ROUND(E322/L322,2),0)</f>
        <v>166.84</v>
      </c>
      <c r="Q322" s="11" t="s">
        <v>8313</v>
      </c>
      <c r="R322" t="s">
        <v>8318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4430</v>
      </c>
      <c r="D323" s="5">
        <v>35000</v>
      </c>
      <c r="E323" s="7">
        <v>26349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75</v>
      </c>
      <c r="P323">
        <f t="shared" si="26"/>
        <v>78.19</v>
      </c>
      <c r="Q323" s="11" t="s">
        <v>8313</v>
      </c>
      <c r="R323" t="s">
        <v>8318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4431</v>
      </c>
      <c r="D324" s="5">
        <v>25000</v>
      </c>
      <c r="E324" s="7">
        <v>26305.97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105</v>
      </c>
      <c r="P324">
        <f t="shared" si="26"/>
        <v>141.43</v>
      </c>
      <c r="Q324" s="11" t="s">
        <v>8313</v>
      </c>
      <c r="R324" t="s">
        <v>8318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4432</v>
      </c>
      <c r="D325" s="5">
        <v>5400</v>
      </c>
      <c r="E325" s="7">
        <v>26241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486</v>
      </c>
      <c r="P325">
        <f t="shared" si="26"/>
        <v>452.43</v>
      </c>
      <c r="Q325" s="11" t="s">
        <v>8313</v>
      </c>
      <c r="R325" t="s">
        <v>8318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4433</v>
      </c>
      <c r="D326" s="5">
        <v>8500</v>
      </c>
      <c r="E326" s="7">
        <v>26233.45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309</v>
      </c>
      <c r="P326">
        <f t="shared" si="26"/>
        <v>319.92</v>
      </c>
      <c r="Q326" s="11" t="s">
        <v>8313</v>
      </c>
      <c r="R326" t="s">
        <v>8318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4434</v>
      </c>
      <c r="D327" s="5">
        <v>50000</v>
      </c>
      <c r="E327" s="7">
        <v>26182.5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52</v>
      </c>
      <c r="P327">
        <f t="shared" si="26"/>
        <v>35.57</v>
      </c>
      <c r="Q327" s="11" t="s">
        <v>8313</v>
      </c>
      <c r="R327" t="s">
        <v>8318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4435</v>
      </c>
      <c r="D328" s="5">
        <v>150000</v>
      </c>
      <c r="E328" s="7">
        <v>26100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17</v>
      </c>
      <c r="P328">
        <f t="shared" si="26"/>
        <v>22.68</v>
      </c>
      <c r="Q328" s="11" t="s">
        <v>8313</v>
      </c>
      <c r="R328" t="s">
        <v>8318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4436</v>
      </c>
      <c r="D329" s="5">
        <v>4000</v>
      </c>
      <c r="E329" s="7">
        <v>26024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651</v>
      </c>
      <c r="P329">
        <f t="shared" si="26"/>
        <v>765.41</v>
      </c>
      <c r="Q329" s="11" t="s">
        <v>8313</v>
      </c>
      <c r="R329" t="s">
        <v>8318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4437</v>
      </c>
      <c r="D330" s="5">
        <v>75000</v>
      </c>
      <c r="E330" s="7">
        <v>25800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34</v>
      </c>
      <c r="P330">
        <f t="shared" si="26"/>
        <v>51.81</v>
      </c>
      <c r="Q330" s="11" t="s">
        <v>8313</v>
      </c>
      <c r="R330" t="s">
        <v>8318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4438</v>
      </c>
      <c r="D331" s="5">
        <v>10000</v>
      </c>
      <c r="E331" s="7">
        <v>25740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257</v>
      </c>
      <c r="P331">
        <f t="shared" si="26"/>
        <v>154.13</v>
      </c>
      <c r="Q331" s="11" t="s">
        <v>8313</v>
      </c>
      <c r="R331" t="s">
        <v>8318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4439</v>
      </c>
      <c r="D332" s="5">
        <v>35000</v>
      </c>
      <c r="E332" s="7">
        <v>25655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73</v>
      </c>
      <c r="P332">
        <f t="shared" si="26"/>
        <v>75.459999999999994</v>
      </c>
      <c r="Q332" s="11" t="s">
        <v>8313</v>
      </c>
      <c r="R332" t="s">
        <v>8318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4440</v>
      </c>
      <c r="D333" s="5">
        <v>40000</v>
      </c>
      <c r="E333" s="7">
        <v>25648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64</v>
      </c>
      <c r="P333">
        <f t="shared" si="26"/>
        <v>58.56</v>
      </c>
      <c r="Q333" s="11" t="s">
        <v>8313</v>
      </c>
      <c r="R333" t="s">
        <v>8318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4441</v>
      </c>
      <c r="D334" s="5">
        <v>100000</v>
      </c>
      <c r="E334" s="7">
        <v>25577.56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26</v>
      </c>
      <c r="P334">
        <f t="shared" si="26"/>
        <v>46.09</v>
      </c>
      <c r="Q334" s="11" t="s">
        <v>8313</v>
      </c>
      <c r="R334" t="s">
        <v>8318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4442</v>
      </c>
      <c r="D335" s="5">
        <v>40000</v>
      </c>
      <c r="E335" s="7">
        <v>25568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64</v>
      </c>
      <c r="P335">
        <f t="shared" si="26"/>
        <v>96.12</v>
      </c>
      <c r="Q335" s="11" t="s">
        <v>8313</v>
      </c>
      <c r="R335" t="s">
        <v>8318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4443</v>
      </c>
      <c r="D336" s="5">
        <v>10000</v>
      </c>
      <c r="E336" s="7">
        <v>25445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254</v>
      </c>
      <c r="P336">
        <f t="shared" si="26"/>
        <v>368.77</v>
      </c>
      <c r="Q336" s="11" t="s">
        <v>8313</v>
      </c>
      <c r="R336" t="s">
        <v>8318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4444</v>
      </c>
      <c r="D337" s="5">
        <v>8500</v>
      </c>
      <c r="E337" s="7">
        <v>25430.66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299</v>
      </c>
      <c r="P337">
        <f t="shared" si="26"/>
        <v>317.88</v>
      </c>
      <c r="Q337" s="11" t="s">
        <v>8313</v>
      </c>
      <c r="R337" t="s">
        <v>8318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4445</v>
      </c>
      <c r="D338" s="5">
        <v>25000</v>
      </c>
      <c r="E338" s="7">
        <v>25388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102</v>
      </c>
      <c r="P338">
        <f t="shared" si="26"/>
        <v>51.5</v>
      </c>
      <c r="Q338" s="11" t="s">
        <v>8313</v>
      </c>
      <c r="R338" t="s">
        <v>8318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4446</v>
      </c>
      <c r="D339" s="5">
        <v>3000</v>
      </c>
      <c r="E339" s="7">
        <v>25375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846</v>
      </c>
      <c r="P339">
        <f t="shared" si="26"/>
        <v>818.55</v>
      </c>
      <c r="Q339" s="11" t="s">
        <v>8313</v>
      </c>
      <c r="R339" t="s">
        <v>8318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4447</v>
      </c>
      <c r="D340" s="5">
        <v>15000</v>
      </c>
      <c r="E340" s="7">
        <v>25312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169</v>
      </c>
      <c r="P340">
        <f t="shared" si="26"/>
        <v>107.25</v>
      </c>
      <c r="Q340" s="11" t="s">
        <v>8313</v>
      </c>
      <c r="R340" t="s">
        <v>8318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4448</v>
      </c>
      <c r="D341" s="5">
        <v>6000</v>
      </c>
      <c r="E341" s="7">
        <v>25174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420</v>
      </c>
      <c r="P341">
        <f t="shared" si="26"/>
        <v>282.85000000000002</v>
      </c>
      <c r="Q341" s="11" t="s">
        <v>8313</v>
      </c>
      <c r="R341" t="s">
        <v>8318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4449</v>
      </c>
      <c r="D342" s="5">
        <v>35000</v>
      </c>
      <c r="E342" s="7">
        <v>25132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72</v>
      </c>
      <c r="P342">
        <f t="shared" si="26"/>
        <v>84.05</v>
      </c>
      <c r="Q342" s="11" t="s">
        <v>8313</v>
      </c>
      <c r="R342" t="s">
        <v>8318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4450</v>
      </c>
      <c r="D343" s="5">
        <v>3500</v>
      </c>
      <c r="E343" s="7">
        <v>25088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717</v>
      </c>
      <c r="P343">
        <f t="shared" si="26"/>
        <v>456.15</v>
      </c>
      <c r="Q343" s="11" t="s">
        <v>8313</v>
      </c>
      <c r="R343" t="s">
        <v>8318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4451</v>
      </c>
      <c r="D344" s="5">
        <v>55000</v>
      </c>
      <c r="E344" s="7">
        <v>24790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45</v>
      </c>
      <c r="P344">
        <f t="shared" si="26"/>
        <v>76.28</v>
      </c>
      <c r="Q344" s="11" t="s">
        <v>8313</v>
      </c>
      <c r="R344" t="s">
        <v>8318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4452</v>
      </c>
      <c r="D345" s="5">
        <v>30000</v>
      </c>
      <c r="E345" s="7">
        <v>24691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82</v>
      </c>
      <c r="P345">
        <f t="shared" si="26"/>
        <v>47.12</v>
      </c>
      <c r="Q345" s="11" t="s">
        <v>8313</v>
      </c>
      <c r="R345" t="s">
        <v>8318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4453</v>
      </c>
      <c r="D346" s="5">
        <v>33500</v>
      </c>
      <c r="E346" s="7">
        <v>24651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74</v>
      </c>
      <c r="P346">
        <f t="shared" si="26"/>
        <v>86.49</v>
      </c>
      <c r="Q346" s="11" t="s">
        <v>8313</v>
      </c>
      <c r="R346" t="s">
        <v>8318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4454</v>
      </c>
      <c r="D347" s="5">
        <v>14500</v>
      </c>
      <c r="E347" s="7">
        <v>24505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169</v>
      </c>
      <c r="P347">
        <f t="shared" si="26"/>
        <v>136.9</v>
      </c>
      <c r="Q347" s="11" t="s">
        <v>8313</v>
      </c>
      <c r="R347" t="s">
        <v>8318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4455</v>
      </c>
      <c r="D348" s="5">
        <v>10000</v>
      </c>
      <c r="E348" s="7">
        <v>24490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245</v>
      </c>
      <c r="P348">
        <f t="shared" si="26"/>
        <v>130.27000000000001</v>
      </c>
      <c r="Q348" s="11" t="s">
        <v>8313</v>
      </c>
      <c r="R348" t="s">
        <v>8318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4456</v>
      </c>
      <c r="D349" s="5">
        <v>40000</v>
      </c>
      <c r="E349" s="7">
        <v>24418.6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61</v>
      </c>
      <c r="P349">
        <f t="shared" si="26"/>
        <v>64.430000000000007</v>
      </c>
      <c r="Q349" s="11" t="s">
        <v>8313</v>
      </c>
      <c r="R349" t="s">
        <v>8318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4457</v>
      </c>
      <c r="D350" s="5">
        <v>10000</v>
      </c>
      <c r="E350" s="7">
        <v>24321.1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243</v>
      </c>
      <c r="P350">
        <f t="shared" si="26"/>
        <v>204.38</v>
      </c>
      <c r="Q350" s="11" t="s">
        <v>8313</v>
      </c>
      <c r="R350" t="s">
        <v>8318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4458</v>
      </c>
      <c r="D351" s="5">
        <v>11260</v>
      </c>
      <c r="E351" s="7">
        <v>24315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216</v>
      </c>
      <c r="P351">
        <f t="shared" si="26"/>
        <v>145.6</v>
      </c>
      <c r="Q351" s="11" t="s">
        <v>8313</v>
      </c>
      <c r="R351" t="s">
        <v>8318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4459</v>
      </c>
      <c r="D352" s="5">
        <v>25000</v>
      </c>
      <c r="E352" s="7">
        <v>24297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97</v>
      </c>
      <c r="P352">
        <f t="shared" si="26"/>
        <v>109.94</v>
      </c>
      <c r="Q352" s="11" t="s">
        <v>8313</v>
      </c>
      <c r="R352" t="s">
        <v>8318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4460</v>
      </c>
      <c r="D353" s="5">
        <v>34000</v>
      </c>
      <c r="E353" s="7">
        <v>24201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71</v>
      </c>
      <c r="P353">
        <f t="shared" si="26"/>
        <v>25.1</v>
      </c>
      <c r="Q353" s="11" t="s">
        <v>8313</v>
      </c>
      <c r="R353" t="s">
        <v>8318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4461</v>
      </c>
      <c r="D354" s="5">
        <v>10000</v>
      </c>
      <c r="E354" s="7">
        <v>24108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241</v>
      </c>
      <c r="P354">
        <f t="shared" si="26"/>
        <v>84.29</v>
      </c>
      <c r="Q354" s="11" t="s">
        <v>8313</v>
      </c>
      <c r="R354" t="s">
        <v>8318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4462</v>
      </c>
      <c r="D355" s="5">
        <v>58425</v>
      </c>
      <c r="E355" s="7">
        <v>23948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41</v>
      </c>
      <c r="P355">
        <f t="shared" si="26"/>
        <v>39.07</v>
      </c>
      <c r="Q355" s="11" t="s">
        <v>8313</v>
      </c>
      <c r="R355" t="s">
        <v>8318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4463</v>
      </c>
      <c r="D356" s="5">
        <v>3500</v>
      </c>
      <c r="E356" s="7">
        <v>23727.55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678</v>
      </c>
      <c r="P356">
        <f t="shared" si="26"/>
        <v>818.19</v>
      </c>
      <c r="Q356" s="11" t="s">
        <v>8313</v>
      </c>
      <c r="R356" t="s">
        <v>8318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4464</v>
      </c>
      <c r="D357" s="5">
        <v>35000</v>
      </c>
      <c r="E357" s="7">
        <v>23530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67</v>
      </c>
      <c r="P357">
        <f t="shared" si="26"/>
        <v>142.61000000000001</v>
      </c>
      <c r="Q357" s="11" t="s">
        <v>8313</v>
      </c>
      <c r="R357" t="s">
        <v>8318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4465</v>
      </c>
      <c r="D358" s="5">
        <v>7500</v>
      </c>
      <c r="E358" s="7">
        <v>23505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313</v>
      </c>
      <c r="P358">
        <f t="shared" si="26"/>
        <v>242.32</v>
      </c>
      <c r="Q358" s="11" t="s">
        <v>8313</v>
      </c>
      <c r="R358" t="s">
        <v>8318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4466</v>
      </c>
      <c r="D359" s="5">
        <v>15000</v>
      </c>
      <c r="E359" s="7">
        <v>23414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156</v>
      </c>
      <c r="P359">
        <f t="shared" si="26"/>
        <v>77.27</v>
      </c>
      <c r="Q359" s="11" t="s">
        <v>8313</v>
      </c>
      <c r="R359" t="s">
        <v>8318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4467</v>
      </c>
      <c r="D360" s="5">
        <v>50000</v>
      </c>
      <c r="E360" s="7">
        <v>23285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47</v>
      </c>
      <c r="P360">
        <f t="shared" si="26"/>
        <v>87.21</v>
      </c>
      <c r="Q360" s="11" t="s">
        <v>8313</v>
      </c>
      <c r="R360" t="s">
        <v>8318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4468</v>
      </c>
      <c r="D361" s="5">
        <v>24200</v>
      </c>
      <c r="E361" s="7">
        <v>23096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95</v>
      </c>
      <c r="P361">
        <f t="shared" si="26"/>
        <v>76.48</v>
      </c>
      <c r="Q361" s="11" t="s">
        <v>8313</v>
      </c>
      <c r="R361" t="s">
        <v>8318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4469</v>
      </c>
      <c r="D362" s="5">
        <v>12000</v>
      </c>
      <c r="E362" s="7">
        <v>23086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192</v>
      </c>
      <c r="P362">
        <f t="shared" si="26"/>
        <v>265.36</v>
      </c>
      <c r="Q362" s="11" t="s">
        <v>8313</v>
      </c>
      <c r="R362" t="s">
        <v>8318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4470</v>
      </c>
      <c r="D363" s="5">
        <v>35000</v>
      </c>
      <c r="E363" s="7">
        <v>22991.01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66</v>
      </c>
      <c r="P363">
        <f t="shared" si="26"/>
        <v>64.95</v>
      </c>
      <c r="Q363" s="11" t="s">
        <v>8313</v>
      </c>
      <c r="R363" t="s">
        <v>8318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4471</v>
      </c>
      <c r="D364" s="5">
        <v>9665</v>
      </c>
      <c r="E364" s="7">
        <v>22933.05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237</v>
      </c>
      <c r="P364">
        <f t="shared" si="26"/>
        <v>266.66000000000003</v>
      </c>
      <c r="Q364" s="11" t="s">
        <v>8313</v>
      </c>
      <c r="R364" t="s">
        <v>8318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4472</v>
      </c>
      <c r="D365" s="5">
        <v>8925</v>
      </c>
      <c r="E365" s="7">
        <v>22645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254</v>
      </c>
      <c r="P365">
        <f t="shared" si="26"/>
        <v>870.96</v>
      </c>
      <c r="Q365" s="11" t="s">
        <v>8313</v>
      </c>
      <c r="R365" t="s">
        <v>8318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4473</v>
      </c>
      <c r="D366" s="5">
        <v>7000</v>
      </c>
      <c r="E366" s="7">
        <v>22603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323</v>
      </c>
      <c r="P366">
        <f t="shared" si="26"/>
        <v>200.03</v>
      </c>
      <c r="Q366" s="11" t="s">
        <v>8313</v>
      </c>
      <c r="R366" t="s">
        <v>8318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4474</v>
      </c>
      <c r="D367" s="5">
        <v>15000</v>
      </c>
      <c r="E367" s="7">
        <v>22542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150</v>
      </c>
      <c r="P367">
        <f t="shared" si="26"/>
        <v>346.8</v>
      </c>
      <c r="Q367" s="11" t="s">
        <v>8313</v>
      </c>
      <c r="R367" t="s">
        <v>8318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4475</v>
      </c>
      <c r="D368" s="5">
        <v>38000</v>
      </c>
      <c r="E368" s="7">
        <v>22421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59</v>
      </c>
      <c r="P368">
        <f t="shared" si="26"/>
        <v>167.32</v>
      </c>
      <c r="Q368" s="11" t="s">
        <v>8313</v>
      </c>
      <c r="R368" t="s">
        <v>8318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4476</v>
      </c>
      <c r="D369" s="5">
        <v>10000</v>
      </c>
      <c r="E369" s="7">
        <v>22396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224</v>
      </c>
      <c r="P369">
        <f t="shared" si="26"/>
        <v>188.2</v>
      </c>
      <c r="Q369" s="11" t="s">
        <v>8313</v>
      </c>
      <c r="R369" t="s">
        <v>8318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4477</v>
      </c>
      <c r="D370" s="5">
        <v>12500</v>
      </c>
      <c r="E370" s="7">
        <v>22345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179</v>
      </c>
      <c r="P370">
        <f t="shared" si="26"/>
        <v>140.53</v>
      </c>
      <c r="Q370" s="11" t="s">
        <v>8313</v>
      </c>
      <c r="R370" t="s">
        <v>8318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4478</v>
      </c>
      <c r="D371" s="5">
        <v>6500</v>
      </c>
      <c r="E371" s="7">
        <v>22318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343</v>
      </c>
      <c r="P371">
        <f t="shared" si="26"/>
        <v>133.63999999999999</v>
      </c>
      <c r="Q371" s="11" t="s">
        <v>8313</v>
      </c>
      <c r="R371" t="s">
        <v>8318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4479</v>
      </c>
      <c r="D372" s="5">
        <v>25000</v>
      </c>
      <c r="E372" s="7">
        <v>22215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89</v>
      </c>
      <c r="P372">
        <f t="shared" si="26"/>
        <v>516.63</v>
      </c>
      <c r="Q372" s="11" t="s">
        <v>8313</v>
      </c>
      <c r="R372" t="s">
        <v>8318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4480</v>
      </c>
      <c r="D373" s="5">
        <v>150000</v>
      </c>
      <c r="E373" s="7">
        <v>22197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15</v>
      </c>
      <c r="P373">
        <f t="shared" si="26"/>
        <v>20.9</v>
      </c>
      <c r="Q373" s="11" t="s">
        <v>8313</v>
      </c>
      <c r="R373" t="s">
        <v>8318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4481</v>
      </c>
      <c r="D374" s="5">
        <v>300</v>
      </c>
      <c r="E374" s="7">
        <v>21994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7331</v>
      </c>
      <c r="P374">
        <f t="shared" si="26"/>
        <v>2443.7800000000002</v>
      </c>
      <c r="Q374" s="11" t="s">
        <v>8313</v>
      </c>
      <c r="R374" t="s">
        <v>8318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4482</v>
      </c>
      <c r="D375" s="5">
        <v>7500</v>
      </c>
      <c r="E375" s="7">
        <v>21935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292</v>
      </c>
      <c r="P375">
        <f t="shared" si="26"/>
        <v>246.46</v>
      </c>
      <c r="Q375" s="11" t="s">
        <v>8313</v>
      </c>
      <c r="R375" t="s">
        <v>8318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4483</v>
      </c>
      <c r="D376" s="5">
        <v>6000</v>
      </c>
      <c r="E376" s="7">
        <v>21905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365</v>
      </c>
      <c r="P376">
        <f t="shared" si="26"/>
        <v>125.89</v>
      </c>
      <c r="Q376" s="11" t="s">
        <v>8313</v>
      </c>
      <c r="R376" t="s">
        <v>8318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4484</v>
      </c>
      <c r="D377" s="5">
        <v>500</v>
      </c>
      <c r="E377" s="7">
        <v>21904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4381</v>
      </c>
      <c r="P377">
        <f t="shared" si="26"/>
        <v>1564.57</v>
      </c>
      <c r="Q377" s="11" t="s">
        <v>8313</v>
      </c>
      <c r="R377" t="s">
        <v>8318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4485</v>
      </c>
      <c r="D378" s="5">
        <v>2450</v>
      </c>
      <c r="E378" s="7">
        <v>21884.69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893</v>
      </c>
      <c r="P378">
        <f t="shared" si="26"/>
        <v>455.93</v>
      </c>
      <c r="Q378" s="11" t="s">
        <v>8313</v>
      </c>
      <c r="R378" t="s">
        <v>8318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4486</v>
      </c>
      <c r="D379" s="5">
        <v>12000</v>
      </c>
      <c r="E379" s="7">
        <v>21882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182</v>
      </c>
      <c r="P379">
        <f t="shared" si="26"/>
        <v>164.53</v>
      </c>
      <c r="Q379" s="11" t="s">
        <v>8313</v>
      </c>
      <c r="R379" t="s">
        <v>8318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4487</v>
      </c>
      <c r="D380" s="5">
        <v>3000</v>
      </c>
      <c r="E380" s="7">
        <v>21831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728</v>
      </c>
      <c r="P380">
        <f t="shared" si="26"/>
        <v>263.02</v>
      </c>
      <c r="Q380" s="11" t="s">
        <v>8313</v>
      </c>
      <c r="R380" t="s">
        <v>8318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4488</v>
      </c>
      <c r="D381" s="5">
        <v>15000</v>
      </c>
      <c r="E381" s="7">
        <v>21742.78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145</v>
      </c>
      <c r="P381">
        <f t="shared" si="26"/>
        <v>145.91999999999999</v>
      </c>
      <c r="Q381" s="11" t="s">
        <v>8313</v>
      </c>
      <c r="R381" t="s">
        <v>8318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4489</v>
      </c>
      <c r="D382" s="5">
        <v>4000</v>
      </c>
      <c r="E382" s="7">
        <v>21684.2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542</v>
      </c>
      <c r="P382">
        <f t="shared" si="26"/>
        <v>442.53</v>
      </c>
      <c r="Q382" s="11" t="s">
        <v>8313</v>
      </c>
      <c r="R382" t="s">
        <v>8318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4490</v>
      </c>
      <c r="D383" s="5">
        <v>25000</v>
      </c>
      <c r="E383" s="7">
        <v>21679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87</v>
      </c>
      <c r="P383">
        <f t="shared" si="26"/>
        <v>86.37</v>
      </c>
      <c r="Q383" s="11" t="s">
        <v>8313</v>
      </c>
      <c r="R383" t="s">
        <v>8318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4491</v>
      </c>
      <c r="D384" s="5">
        <v>600</v>
      </c>
      <c r="E384" s="7">
        <v>21637.22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3606</v>
      </c>
      <c r="P384">
        <f t="shared" si="26"/>
        <v>983.51</v>
      </c>
      <c r="Q384" s="11" t="s">
        <v>8313</v>
      </c>
      <c r="R384" t="s">
        <v>8318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4492</v>
      </c>
      <c r="D385" s="5">
        <v>999</v>
      </c>
      <c r="E385" s="7">
        <v>21588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2161</v>
      </c>
      <c r="P385">
        <f t="shared" si="26"/>
        <v>449.75</v>
      </c>
      <c r="Q385" s="11" t="s">
        <v>8313</v>
      </c>
      <c r="R385" t="s">
        <v>8318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4493</v>
      </c>
      <c r="D386" s="5">
        <v>20000</v>
      </c>
      <c r="E386" s="7">
        <v>21573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108</v>
      </c>
      <c r="P386">
        <f t="shared" ref="P386:P449" si="31">IFERROR(ROUND(E386/L386,2),0)</f>
        <v>56.33</v>
      </c>
      <c r="Q386" s="11" t="s">
        <v>8313</v>
      </c>
      <c r="R386" t="s">
        <v>8318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4494</v>
      </c>
      <c r="D387" s="5">
        <v>25000</v>
      </c>
      <c r="E387" s="7">
        <v>21480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86</v>
      </c>
      <c r="P387">
        <f t="shared" si="31"/>
        <v>90.63</v>
      </c>
      <c r="Q387" s="11" t="s">
        <v>8313</v>
      </c>
      <c r="R387" t="s">
        <v>8318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4495</v>
      </c>
      <c r="D388" s="5">
        <v>600</v>
      </c>
      <c r="E388" s="7">
        <v>21410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3568</v>
      </c>
      <c r="P388">
        <f t="shared" si="31"/>
        <v>1646.92</v>
      </c>
      <c r="Q388" s="11" t="s">
        <v>8313</v>
      </c>
      <c r="R388" t="s">
        <v>8318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4496</v>
      </c>
      <c r="D389" s="5">
        <v>38000</v>
      </c>
      <c r="E389" s="7">
        <v>21380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56</v>
      </c>
      <c r="P389">
        <f t="shared" si="31"/>
        <v>38.04</v>
      </c>
      <c r="Q389" s="11" t="s">
        <v>8313</v>
      </c>
      <c r="R389" t="s">
        <v>8318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4497</v>
      </c>
      <c r="D390" s="5">
        <v>5000</v>
      </c>
      <c r="E390" s="7">
        <v>21361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427</v>
      </c>
      <c r="P390">
        <f t="shared" si="31"/>
        <v>300.86</v>
      </c>
      <c r="Q390" s="11" t="s">
        <v>8313</v>
      </c>
      <c r="R390" t="s">
        <v>8318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4498</v>
      </c>
      <c r="D391" s="5">
        <v>68000</v>
      </c>
      <c r="E391" s="7">
        <v>21360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31</v>
      </c>
      <c r="P391">
        <f t="shared" si="31"/>
        <v>14.15</v>
      </c>
      <c r="Q391" s="11" t="s">
        <v>8313</v>
      </c>
      <c r="R391" t="s">
        <v>8318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4499</v>
      </c>
      <c r="D392" s="5">
        <v>1000</v>
      </c>
      <c r="E392" s="7">
        <v>21316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2132</v>
      </c>
      <c r="P392">
        <f t="shared" si="31"/>
        <v>1522.57</v>
      </c>
      <c r="Q392" s="11" t="s">
        <v>8313</v>
      </c>
      <c r="R392" t="s">
        <v>8318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4500</v>
      </c>
      <c r="D393" s="5">
        <v>20000</v>
      </c>
      <c r="E393" s="7">
        <v>21300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107</v>
      </c>
      <c r="P393">
        <f t="shared" si="31"/>
        <v>110.36</v>
      </c>
      <c r="Q393" s="11" t="s">
        <v>8313</v>
      </c>
      <c r="R393" t="s">
        <v>8318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4501</v>
      </c>
      <c r="D394" s="5">
        <v>18500</v>
      </c>
      <c r="E394" s="7">
        <v>21158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114</v>
      </c>
      <c r="P394">
        <f t="shared" si="31"/>
        <v>102.71</v>
      </c>
      <c r="Q394" s="11" t="s">
        <v>8313</v>
      </c>
      <c r="R394" t="s">
        <v>8318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4502</v>
      </c>
      <c r="D395" s="5">
        <v>50000</v>
      </c>
      <c r="E395" s="7">
        <v>21144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42</v>
      </c>
      <c r="P395">
        <f t="shared" si="31"/>
        <v>60.24</v>
      </c>
      <c r="Q395" s="11" t="s">
        <v>8313</v>
      </c>
      <c r="R395" t="s">
        <v>8318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4503</v>
      </c>
      <c r="D396" s="5">
        <v>4700</v>
      </c>
      <c r="E396" s="7">
        <v>20919.25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445</v>
      </c>
      <c r="P396">
        <f t="shared" si="31"/>
        <v>418.39</v>
      </c>
      <c r="Q396" s="11" t="s">
        <v>8313</v>
      </c>
      <c r="R396" t="s">
        <v>8318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4504</v>
      </c>
      <c r="D397" s="5">
        <v>10000</v>
      </c>
      <c r="E397" s="7">
        <v>20843.599999999999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208</v>
      </c>
      <c r="P397">
        <f t="shared" si="31"/>
        <v>113.28</v>
      </c>
      <c r="Q397" s="11" t="s">
        <v>8313</v>
      </c>
      <c r="R397" t="s">
        <v>8318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4505</v>
      </c>
      <c r="D398" s="5">
        <v>15000</v>
      </c>
      <c r="E398" s="7">
        <v>20820.330000000002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139</v>
      </c>
      <c r="P398">
        <f t="shared" si="31"/>
        <v>106.23</v>
      </c>
      <c r="Q398" s="11" t="s">
        <v>8313</v>
      </c>
      <c r="R398" t="s">
        <v>8318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4506</v>
      </c>
      <c r="D399" s="5">
        <v>12444</v>
      </c>
      <c r="E399" s="7">
        <v>20755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167</v>
      </c>
      <c r="P399">
        <f t="shared" si="31"/>
        <v>90.63</v>
      </c>
      <c r="Q399" s="11" t="s">
        <v>8313</v>
      </c>
      <c r="R399" t="s">
        <v>8318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4507</v>
      </c>
      <c r="D400" s="5">
        <v>7500</v>
      </c>
      <c r="E400" s="7">
        <v>20689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276</v>
      </c>
      <c r="P400">
        <f t="shared" si="31"/>
        <v>308.79000000000002</v>
      </c>
      <c r="Q400" s="11" t="s">
        <v>8313</v>
      </c>
      <c r="R400" t="s">
        <v>8318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4508</v>
      </c>
      <c r="D401" s="5">
        <v>20000</v>
      </c>
      <c r="E401" s="7">
        <v>20631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103</v>
      </c>
      <c r="P401">
        <f t="shared" si="31"/>
        <v>217.17</v>
      </c>
      <c r="Q401" s="11" t="s">
        <v>8313</v>
      </c>
      <c r="R401" t="s">
        <v>8318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4509</v>
      </c>
      <c r="D402" s="5">
        <v>10000</v>
      </c>
      <c r="E402" s="7">
        <v>20569.05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206</v>
      </c>
      <c r="P402">
        <f t="shared" si="31"/>
        <v>331.76</v>
      </c>
      <c r="Q402" s="11" t="s">
        <v>8313</v>
      </c>
      <c r="R402" t="s">
        <v>8318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4510</v>
      </c>
      <c r="D403" s="5">
        <v>50000</v>
      </c>
      <c r="E403" s="7">
        <v>20552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41</v>
      </c>
      <c r="P403">
        <f t="shared" si="31"/>
        <v>281.52999999999997</v>
      </c>
      <c r="Q403" s="11" t="s">
        <v>8313</v>
      </c>
      <c r="R403" t="s">
        <v>8318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4511</v>
      </c>
      <c r="D404" s="5">
        <v>2000</v>
      </c>
      <c r="E404" s="7">
        <v>20491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1025</v>
      </c>
      <c r="P404">
        <f t="shared" si="31"/>
        <v>476.53</v>
      </c>
      <c r="Q404" s="11" t="s">
        <v>8313</v>
      </c>
      <c r="R404" t="s">
        <v>8318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4512</v>
      </c>
      <c r="D405" s="5">
        <v>5000</v>
      </c>
      <c r="E405" s="7">
        <v>20459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409</v>
      </c>
      <c r="P405">
        <f t="shared" si="31"/>
        <v>292.27</v>
      </c>
      <c r="Q405" s="11" t="s">
        <v>8313</v>
      </c>
      <c r="R405" t="s">
        <v>8318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4513</v>
      </c>
      <c r="D406" s="5">
        <v>35000</v>
      </c>
      <c r="E406" s="7">
        <v>20426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58</v>
      </c>
      <c r="P406">
        <f t="shared" si="31"/>
        <v>75.37</v>
      </c>
      <c r="Q406" s="11" t="s">
        <v>8313</v>
      </c>
      <c r="R406" t="s">
        <v>8318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4514</v>
      </c>
      <c r="D407" s="5">
        <v>2820</v>
      </c>
      <c r="E407" s="7">
        <v>20398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723</v>
      </c>
      <c r="P407">
        <f t="shared" si="31"/>
        <v>370.87</v>
      </c>
      <c r="Q407" s="11" t="s">
        <v>8313</v>
      </c>
      <c r="R407" t="s">
        <v>8318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4515</v>
      </c>
      <c r="D408" s="5">
        <v>2800</v>
      </c>
      <c r="E408" s="7">
        <v>20365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727</v>
      </c>
      <c r="P408">
        <f t="shared" si="31"/>
        <v>581.86</v>
      </c>
      <c r="Q408" s="11" t="s">
        <v>8313</v>
      </c>
      <c r="R408" t="s">
        <v>8318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4516</v>
      </c>
      <c r="D409" s="5">
        <v>2000</v>
      </c>
      <c r="E409" s="7">
        <v>20343.169999999998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1017</v>
      </c>
      <c r="P409">
        <f t="shared" si="31"/>
        <v>924.69</v>
      </c>
      <c r="Q409" s="11" t="s">
        <v>8313</v>
      </c>
      <c r="R409" t="s">
        <v>8318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4517</v>
      </c>
      <c r="D410" s="5">
        <v>6000</v>
      </c>
      <c r="E410" s="7">
        <v>20253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338</v>
      </c>
      <c r="P410">
        <f t="shared" si="31"/>
        <v>532.97</v>
      </c>
      <c r="Q410" s="11" t="s">
        <v>8313</v>
      </c>
      <c r="R410" t="s">
        <v>8318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4518</v>
      </c>
      <c r="D411" s="5">
        <v>500</v>
      </c>
      <c r="E411" s="7">
        <v>20190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4038</v>
      </c>
      <c r="P411">
        <f t="shared" si="31"/>
        <v>1346</v>
      </c>
      <c r="Q411" s="11" t="s">
        <v>8313</v>
      </c>
      <c r="R411" t="s">
        <v>8318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4519</v>
      </c>
      <c r="D412" s="5">
        <v>1000</v>
      </c>
      <c r="E412" s="7">
        <v>20128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2013</v>
      </c>
      <c r="P412">
        <f t="shared" si="31"/>
        <v>2875.43</v>
      </c>
      <c r="Q412" s="11" t="s">
        <v>8313</v>
      </c>
      <c r="R412" t="s">
        <v>8318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4520</v>
      </c>
      <c r="D413" s="5">
        <v>30000</v>
      </c>
      <c r="E413" s="7">
        <v>20122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67</v>
      </c>
      <c r="P413">
        <f t="shared" si="31"/>
        <v>83.49</v>
      </c>
      <c r="Q413" s="11" t="s">
        <v>8313</v>
      </c>
      <c r="R413" t="s">
        <v>8318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4521</v>
      </c>
      <c r="D414" s="5">
        <v>2500</v>
      </c>
      <c r="E414" s="7">
        <v>20120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805</v>
      </c>
      <c r="P414">
        <f t="shared" si="31"/>
        <v>365.82</v>
      </c>
      <c r="Q414" s="11" t="s">
        <v>8313</v>
      </c>
      <c r="R414" t="s">
        <v>8318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4522</v>
      </c>
      <c r="D415" s="5">
        <v>12800</v>
      </c>
      <c r="E415" s="7">
        <v>20070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157</v>
      </c>
      <c r="P415">
        <f t="shared" si="31"/>
        <v>117.37</v>
      </c>
      <c r="Q415" s="11" t="s">
        <v>8313</v>
      </c>
      <c r="R415" t="s">
        <v>8318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4523</v>
      </c>
      <c r="D416" s="5">
        <v>18500</v>
      </c>
      <c r="E416" s="7">
        <v>20032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108</v>
      </c>
      <c r="P416">
        <f t="shared" si="31"/>
        <v>96.31</v>
      </c>
      <c r="Q416" s="11" t="s">
        <v>8313</v>
      </c>
      <c r="R416" t="s">
        <v>8318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4524</v>
      </c>
      <c r="D417" s="5">
        <v>1400</v>
      </c>
      <c r="E417" s="7">
        <v>20025.14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1430</v>
      </c>
      <c r="P417">
        <f t="shared" si="31"/>
        <v>953.58</v>
      </c>
      <c r="Q417" s="11" t="s">
        <v>8313</v>
      </c>
      <c r="R417" t="s">
        <v>8318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4525</v>
      </c>
      <c r="D418" s="5">
        <v>1000</v>
      </c>
      <c r="E418" s="7">
        <v>20022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2002</v>
      </c>
      <c r="P418">
        <f t="shared" si="31"/>
        <v>800.88</v>
      </c>
      <c r="Q418" s="11" t="s">
        <v>8313</v>
      </c>
      <c r="R418" t="s">
        <v>8318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4526</v>
      </c>
      <c r="D419" s="5">
        <v>10500</v>
      </c>
      <c r="E419" s="7">
        <v>19931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190</v>
      </c>
      <c r="P419">
        <f t="shared" si="31"/>
        <v>383.29</v>
      </c>
      <c r="Q419" s="11" t="s">
        <v>8313</v>
      </c>
      <c r="R419" t="s">
        <v>8318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4527</v>
      </c>
      <c r="D420" s="5">
        <v>22400</v>
      </c>
      <c r="E420" s="7">
        <v>19860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89</v>
      </c>
      <c r="P420">
        <f t="shared" si="31"/>
        <v>190.96</v>
      </c>
      <c r="Q420" s="11" t="s">
        <v>8313</v>
      </c>
      <c r="R420" t="s">
        <v>8318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4528</v>
      </c>
      <c r="D421" s="5">
        <v>8000</v>
      </c>
      <c r="E421" s="7">
        <v>19824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248</v>
      </c>
      <c r="P421">
        <f t="shared" si="31"/>
        <v>271.56</v>
      </c>
      <c r="Q421" s="11" t="s">
        <v>8313</v>
      </c>
      <c r="R421" t="s">
        <v>8318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4529</v>
      </c>
      <c r="D422" s="5">
        <v>3300</v>
      </c>
      <c r="E422" s="7">
        <v>19770.11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599</v>
      </c>
      <c r="P422">
        <f t="shared" si="31"/>
        <v>6590.04</v>
      </c>
      <c r="Q422" s="11" t="s">
        <v>8313</v>
      </c>
      <c r="R422" t="s">
        <v>8319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4530</v>
      </c>
      <c r="D423" s="5">
        <v>15000</v>
      </c>
      <c r="E423" s="7">
        <v>19572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130</v>
      </c>
      <c r="P423">
        <f t="shared" si="31"/>
        <v>3262</v>
      </c>
      <c r="Q423" s="11" t="s">
        <v>8313</v>
      </c>
      <c r="R423" t="s">
        <v>8319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4531</v>
      </c>
      <c r="D424" s="5">
        <v>40000</v>
      </c>
      <c r="E424" s="7">
        <v>19557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49</v>
      </c>
      <c r="P424">
        <f t="shared" si="31"/>
        <v>1629.75</v>
      </c>
      <c r="Q424" s="11" t="s">
        <v>8313</v>
      </c>
      <c r="R424" t="s">
        <v>8319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4532</v>
      </c>
      <c r="D425" s="5">
        <v>20000</v>
      </c>
      <c r="E425" s="7">
        <v>19523.310000000001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98</v>
      </c>
      <c r="P425">
        <f t="shared" si="31"/>
        <v>1501.79</v>
      </c>
      <c r="Q425" s="11" t="s">
        <v>8313</v>
      </c>
      <c r="R425" t="s">
        <v>8319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4533</v>
      </c>
      <c r="D426" s="5">
        <v>3000</v>
      </c>
      <c r="E426" s="7">
        <v>19434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648</v>
      </c>
      <c r="P426">
        <f t="shared" si="31"/>
        <v>3886.8</v>
      </c>
      <c r="Q426" s="11" t="s">
        <v>8313</v>
      </c>
      <c r="R426" t="s">
        <v>8319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4534</v>
      </c>
      <c r="D427" s="5">
        <v>50000</v>
      </c>
      <c r="E427" s="7">
        <v>19430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39</v>
      </c>
      <c r="P427">
        <f t="shared" si="31"/>
        <v>9715</v>
      </c>
      <c r="Q427" s="11" t="s">
        <v>8313</v>
      </c>
      <c r="R427" t="s">
        <v>8319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4535</v>
      </c>
      <c r="D428" s="5">
        <v>10000</v>
      </c>
      <c r="E428" s="7">
        <v>19324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193</v>
      </c>
      <c r="P428">
        <f t="shared" si="31"/>
        <v>2415.5</v>
      </c>
      <c r="Q428" s="11" t="s">
        <v>8313</v>
      </c>
      <c r="R428" t="s">
        <v>8319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4536</v>
      </c>
      <c r="D429" s="5">
        <v>6500</v>
      </c>
      <c r="E429" s="7">
        <v>19292.5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297</v>
      </c>
      <c r="P429">
        <f t="shared" si="31"/>
        <v>0</v>
      </c>
      <c r="Q429" s="11" t="s">
        <v>8313</v>
      </c>
      <c r="R429" t="s">
        <v>8319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4537</v>
      </c>
      <c r="D430" s="5">
        <v>12000</v>
      </c>
      <c r="E430" s="7">
        <v>19195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160</v>
      </c>
      <c r="P430">
        <f t="shared" si="31"/>
        <v>1476.54</v>
      </c>
      <c r="Q430" s="11" t="s">
        <v>8313</v>
      </c>
      <c r="R430" t="s">
        <v>8319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4538</v>
      </c>
      <c r="D431" s="5">
        <v>5000</v>
      </c>
      <c r="E431" s="7">
        <v>19129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383</v>
      </c>
      <c r="P431">
        <f t="shared" si="31"/>
        <v>0</v>
      </c>
      <c r="Q431" s="11" t="s">
        <v>8313</v>
      </c>
      <c r="R431" t="s">
        <v>8319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4539</v>
      </c>
      <c r="D432" s="5">
        <v>1000</v>
      </c>
      <c r="E432" s="7">
        <v>19028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1903</v>
      </c>
      <c r="P432">
        <f t="shared" si="31"/>
        <v>3805.6</v>
      </c>
      <c r="Q432" s="11" t="s">
        <v>8313</v>
      </c>
      <c r="R432" t="s">
        <v>8319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4540</v>
      </c>
      <c r="D433" s="5">
        <v>3000</v>
      </c>
      <c r="E433" s="7">
        <v>18855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629</v>
      </c>
      <c r="P433">
        <f t="shared" si="31"/>
        <v>2356.88</v>
      </c>
      <c r="Q433" s="11" t="s">
        <v>8313</v>
      </c>
      <c r="R433" t="s">
        <v>8319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4541</v>
      </c>
      <c r="D434" s="5">
        <v>6000</v>
      </c>
      <c r="E434" s="7">
        <v>18851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314</v>
      </c>
      <c r="P434">
        <f t="shared" si="31"/>
        <v>2356.38</v>
      </c>
      <c r="Q434" s="11" t="s">
        <v>8313</v>
      </c>
      <c r="R434" t="s">
        <v>8319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4542</v>
      </c>
      <c r="D435" s="5">
        <v>3000</v>
      </c>
      <c r="E435" s="7">
        <v>18671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622</v>
      </c>
      <c r="P435">
        <f t="shared" si="31"/>
        <v>0</v>
      </c>
      <c r="Q435" s="11" t="s">
        <v>8313</v>
      </c>
      <c r="R435" t="s">
        <v>8319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4543</v>
      </c>
      <c r="D436" s="5">
        <v>2500</v>
      </c>
      <c r="E436" s="7">
        <v>18667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747</v>
      </c>
      <c r="P436">
        <f t="shared" si="31"/>
        <v>9333.5</v>
      </c>
      <c r="Q436" s="11" t="s">
        <v>8313</v>
      </c>
      <c r="R436" t="s">
        <v>8319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4544</v>
      </c>
      <c r="D437" s="5">
        <v>110000</v>
      </c>
      <c r="E437" s="7">
        <v>18645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17</v>
      </c>
      <c r="P437">
        <f t="shared" si="31"/>
        <v>6215</v>
      </c>
      <c r="Q437" s="11" t="s">
        <v>8313</v>
      </c>
      <c r="R437" t="s">
        <v>8319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4545</v>
      </c>
      <c r="D438" s="5">
        <v>1000</v>
      </c>
      <c r="E438" s="7">
        <v>18625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1863</v>
      </c>
      <c r="P438">
        <f t="shared" si="31"/>
        <v>0</v>
      </c>
      <c r="Q438" s="11" t="s">
        <v>8313</v>
      </c>
      <c r="R438" t="s">
        <v>8319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4546</v>
      </c>
      <c r="D439" s="5">
        <v>7000</v>
      </c>
      <c r="E439" s="7">
        <v>18542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265</v>
      </c>
      <c r="P439">
        <f t="shared" si="31"/>
        <v>0</v>
      </c>
      <c r="Q439" s="11" t="s">
        <v>8313</v>
      </c>
      <c r="R439" t="s">
        <v>8319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4547</v>
      </c>
      <c r="D440" s="5">
        <v>20000</v>
      </c>
      <c r="E440" s="7">
        <v>18472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92</v>
      </c>
      <c r="P440">
        <f t="shared" si="31"/>
        <v>1679.27</v>
      </c>
      <c r="Q440" s="11" t="s">
        <v>8313</v>
      </c>
      <c r="R440" t="s">
        <v>8319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4548</v>
      </c>
      <c r="D441" s="5">
        <v>450</v>
      </c>
      <c r="E441" s="7">
        <v>18221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4049</v>
      </c>
      <c r="P441">
        <f t="shared" si="31"/>
        <v>0</v>
      </c>
      <c r="Q441" s="11" t="s">
        <v>8313</v>
      </c>
      <c r="R441" t="s">
        <v>8319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4549</v>
      </c>
      <c r="D442" s="5">
        <v>5000</v>
      </c>
      <c r="E442" s="7">
        <v>18185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364</v>
      </c>
      <c r="P442">
        <f t="shared" si="31"/>
        <v>18185</v>
      </c>
      <c r="Q442" s="11" t="s">
        <v>8313</v>
      </c>
      <c r="R442" t="s">
        <v>8319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4550</v>
      </c>
      <c r="D443" s="5">
        <v>400</v>
      </c>
      <c r="E443" s="7">
        <v>18100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4525</v>
      </c>
      <c r="P443">
        <f t="shared" si="31"/>
        <v>0</v>
      </c>
      <c r="Q443" s="11" t="s">
        <v>8313</v>
      </c>
      <c r="R443" t="s">
        <v>8319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4551</v>
      </c>
      <c r="D444" s="5">
        <v>17000</v>
      </c>
      <c r="E444" s="7">
        <v>18083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106</v>
      </c>
      <c r="P444">
        <f t="shared" si="31"/>
        <v>1063.71</v>
      </c>
      <c r="Q444" s="11" t="s">
        <v>8313</v>
      </c>
      <c r="R444" t="s">
        <v>8319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4552</v>
      </c>
      <c r="D445" s="5">
        <v>10000</v>
      </c>
      <c r="E445" s="7">
        <v>18066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181</v>
      </c>
      <c r="P445">
        <f t="shared" si="31"/>
        <v>9033</v>
      </c>
      <c r="Q445" s="11" t="s">
        <v>8313</v>
      </c>
      <c r="R445" t="s">
        <v>8319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4553</v>
      </c>
      <c r="D446" s="5">
        <v>1000</v>
      </c>
      <c r="E446" s="7">
        <v>17914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1791</v>
      </c>
      <c r="P446">
        <f t="shared" si="31"/>
        <v>17914</v>
      </c>
      <c r="Q446" s="11" t="s">
        <v>8313</v>
      </c>
      <c r="R446" t="s">
        <v>8319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4554</v>
      </c>
      <c r="D447" s="5">
        <v>60000</v>
      </c>
      <c r="E447" s="7">
        <v>17895.25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30</v>
      </c>
      <c r="P447">
        <f t="shared" si="31"/>
        <v>8947.6299999999992</v>
      </c>
      <c r="Q447" s="11" t="s">
        <v>8313</v>
      </c>
      <c r="R447" t="s">
        <v>8319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4555</v>
      </c>
      <c r="D448" s="5">
        <v>10500</v>
      </c>
      <c r="E448" s="7">
        <v>17875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170</v>
      </c>
      <c r="P448">
        <f t="shared" si="31"/>
        <v>1117.19</v>
      </c>
      <c r="Q448" s="11" t="s">
        <v>8313</v>
      </c>
      <c r="R448" t="s">
        <v>8319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4556</v>
      </c>
      <c r="D449" s="5">
        <v>30000</v>
      </c>
      <c r="E449" s="7">
        <v>17805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59</v>
      </c>
      <c r="P449">
        <f t="shared" si="31"/>
        <v>17805</v>
      </c>
      <c r="Q449" s="11" t="s">
        <v>8313</v>
      </c>
      <c r="R449" t="s">
        <v>8319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4557</v>
      </c>
      <c r="D450" s="5">
        <v>2500</v>
      </c>
      <c r="E450" s="7">
        <v>17731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709</v>
      </c>
      <c r="P450">
        <f t="shared" ref="P450:P513" si="36">IFERROR(ROUND(E450/L450,2),0)</f>
        <v>4432.75</v>
      </c>
      <c r="Q450" s="11" t="s">
        <v>8313</v>
      </c>
      <c r="R450" t="s">
        <v>8319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4558</v>
      </c>
      <c r="D451" s="5">
        <v>2000</v>
      </c>
      <c r="E451" s="7">
        <v>17680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884</v>
      </c>
      <c r="P451">
        <f t="shared" si="36"/>
        <v>3536</v>
      </c>
      <c r="Q451" s="11" t="s">
        <v>8313</v>
      </c>
      <c r="R451" t="s">
        <v>8319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4559</v>
      </c>
      <c r="D452" s="5">
        <v>50000</v>
      </c>
      <c r="E452" s="7">
        <v>17590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35</v>
      </c>
      <c r="P452">
        <f t="shared" si="36"/>
        <v>2512.86</v>
      </c>
      <c r="Q452" s="11" t="s">
        <v>8313</v>
      </c>
      <c r="R452" t="s">
        <v>8319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4560</v>
      </c>
      <c r="D453" s="5">
        <v>20000</v>
      </c>
      <c r="E453" s="7">
        <v>17561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88</v>
      </c>
      <c r="P453">
        <f t="shared" si="36"/>
        <v>0</v>
      </c>
      <c r="Q453" s="11" t="s">
        <v>8313</v>
      </c>
      <c r="R453" t="s">
        <v>8319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4561</v>
      </c>
      <c r="D454" s="5">
        <v>750</v>
      </c>
      <c r="E454" s="7">
        <v>17545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2339</v>
      </c>
      <c r="P454">
        <f t="shared" si="36"/>
        <v>1462.08</v>
      </c>
      <c r="Q454" s="11" t="s">
        <v>8313</v>
      </c>
      <c r="R454" t="s">
        <v>8319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4562</v>
      </c>
      <c r="D455" s="5">
        <v>94875</v>
      </c>
      <c r="E455" s="7">
        <v>17482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18</v>
      </c>
      <c r="P455">
        <f t="shared" si="36"/>
        <v>8741</v>
      </c>
      <c r="Q455" s="11" t="s">
        <v>8313</v>
      </c>
      <c r="R455" t="s">
        <v>8319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4563</v>
      </c>
      <c r="D456" s="5">
        <v>10000</v>
      </c>
      <c r="E456" s="7">
        <v>17444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174</v>
      </c>
      <c r="P456">
        <f t="shared" si="36"/>
        <v>3488.8</v>
      </c>
      <c r="Q456" s="11" t="s">
        <v>8313</v>
      </c>
      <c r="R456" t="s">
        <v>8319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4564</v>
      </c>
      <c r="D457" s="5">
        <v>65000</v>
      </c>
      <c r="E457" s="7">
        <v>17412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27</v>
      </c>
      <c r="P457">
        <f t="shared" si="36"/>
        <v>8706</v>
      </c>
      <c r="Q457" s="11" t="s">
        <v>8313</v>
      </c>
      <c r="R457" t="s">
        <v>8319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4565</v>
      </c>
      <c r="D458" s="5">
        <v>8888</v>
      </c>
      <c r="E458" s="7">
        <v>17396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196</v>
      </c>
      <c r="P458">
        <f t="shared" si="36"/>
        <v>5798.67</v>
      </c>
      <c r="Q458" s="11" t="s">
        <v>8313</v>
      </c>
      <c r="R458" t="s">
        <v>8319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4566</v>
      </c>
      <c r="D459" s="5">
        <v>20000</v>
      </c>
      <c r="E459" s="7">
        <v>17390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87</v>
      </c>
      <c r="P459">
        <f t="shared" si="36"/>
        <v>0</v>
      </c>
      <c r="Q459" s="11" t="s">
        <v>8313</v>
      </c>
      <c r="R459" t="s">
        <v>8319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4567</v>
      </c>
      <c r="D460" s="5">
        <v>10000</v>
      </c>
      <c r="E460" s="7">
        <v>17350.13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174</v>
      </c>
      <c r="P460">
        <f t="shared" si="36"/>
        <v>354.08</v>
      </c>
      <c r="Q460" s="11" t="s">
        <v>8313</v>
      </c>
      <c r="R460" t="s">
        <v>8319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4568</v>
      </c>
      <c r="D461" s="5">
        <v>39000</v>
      </c>
      <c r="E461" s="7">
        <v>17277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44</v>
      </c>
      <c r="P461">
        <f t="shared" si="36"/>
        <v>17277</v>
      </c>
      <c r="Q461" s="11" t="s">
        <v>8313</v>
      </c>
      <c r="R461" t="s">
        <v>8319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4569</v>
      </c>
      <c r="D462" s="5">
        <v>8500</v>
      </c>
      <c r="E462" s="7">
        <v>17260.37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203</v>
      </c>
      <c r="P462">
        <f t="shared" si="36"/>
        <v>8630.19</v>
      </c>
      <c r="Q462" s="11" t="s">
        <v>8313</v>
      </c>
      <c r="R462" t="s">
        <v>8319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4570</v>
      </c>
      <c r="D463" s="5">
        <v>550</v>
      </c>
      <c r="E463" s="7">
        <v>17176.13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3123</v>
      </c>
      <c r="P463">
        <f t="shared" si="36"/>
        <v>0</v>
      </c>
      <c r="Q463" s="11" t="s">
        <v>8313</v>
      </c>
      <c r="R463" t="s">
        <v>8319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4571</v>
      </c>
      <c r="D464" s="5">
        <v>100000</v>
      </c>
      <c r="E464" s="7">
        <v>17170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17</v>
      </c>
      <c r="P464">
        <f t="shared" si="36"/>
        <v>0</v>
      </c>
      <c r="Q464" s="11" t="s">
        <v>8313</v>
      </c>
      <c r="R464" t="s">
        <v>8319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4572</v>
      </c>
      <c r="D465" s="5">
        <v>55000</v>
      </c>
      <c r="E465" s="7">
        <v>17155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31</v>
      </c>
      <c r="P465">
        <f t="shared" si="36"/>
        <v>1559.55</v>
      </c>
      <c r="Q465" s="11" t="s">
        <v>8313</v>
      </c>
      <c r="R465" t="s">
        <v>8319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4573</v>
      </c>
      <c r="D466" s="5">
        <v>1010</v>
      </c>
      <c r="E466" s="7">
        <v>17066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1690</v>
      </c>
      <c r="P466">
        <f t="shared" si="36"/>
        <v>17066</v>
      </c>
      <c r="Q466" s="11" t="s">
        <v>8313</v>
      </c>
      <c r="R466" t="s">
        <v>8319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4574</v>
      </c>
      <c r="D467" s="5">
        <v>512</v>
      </c>
      <c r="E467" s="7">
        <v>17028.88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3326</v>
      </c>
      <c r="P467">
        <f t="shared" si="36"/>
        <v>2128.61</v>
      </c>
      <c r="Q467" s="11" t="s">
        <v>8313</v>
      </c>
      <c r="R467" t="s">
        <v>8319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4575</v>
      </c>
      <c r="D468" s="5">
        <v>10000</v>
      </c>
      <c r="E468" s="7">
        <v>16984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170</v>
      </c>
      <c r="P468">
        <f t="shared" si="36"/>
        <v>3396.8</v>
      </c>
      <c r="Q468" s="11" t="s">
        <v>8313</v>
      </c>
      <c r="R468" t="s">
        <v>8319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4576</v>
      </c>
      <c r="D469" s="5">
        <v>20000</v>
      </c>
      <c r="E469" s="7">
        <v>16862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84</v>
      </c>
      <c r="P469">
        <f t="shared" si="36"/>
        <v>432.36</v>
      </c>
      <c r="Q469" s="11" t="s">
        <v>8313</v>
      </c>
      <c r="R469" t="s">
        <v>8319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4577</v>
      </c>
      <c r="D470" s="5">
        <v>7500</v>
      </c>
      <c r="E470" s="7">
        <v>16806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224</v>
      </c>
      <c r="P470">
        <f t="shared" si="36"/>
        <v>0</v>
      </c>
      <c r="Q470" s="11" t="s">
        <v>8313</v>
      </c>
      <c r="R470" t="s">
        <v>8319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4578</v>
      </c>
      <c r="D471" s="5">
        <v>6000</v>
      </c>
      <c r="E471" s="7">
        <v>16700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278</v>
      </c>
      <c r="P471">
        <f t="shared" si="36"/>
        <v>0</v>
      </c>
      <c r="Q471" s="11" t="s">
        <v>8313</v>
      </c>
      <c r="R471" t="s">
        <v>8319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4579</v>
      </c>
      <c r="D472" s="5">
        <v>5000</v>
      </c>
      <c r="E472" s="7">
        <v>16636.78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333</v>
      </c>
      <c r="P472">
        <f t="shared" si="36"/>
        <v>8318.39</v>
      </c>
      <c r="Q472" s="11" t="s">
        <v>8313</v>
      </c>
      <c r="R472" t="s">
        <v>8319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4580</v>
      </c>
      <c r="D473" s="5">
        <v>55000</v>
      </c>
      <c r="E473" s="7">
        <v>16573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30</v>
      </c>
      <c r="P473">
        <f t="shared" si="36"/>
        <v>97.49</v>
      </c>
      <c r="Q473" s="11" t="s">
        <v>8313</v>
      </c>
      <c r="R473" t="s">
        <v>8319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4581</v>
      </c>
      <c r="D474" s="5">
        <v>800</v>
      </c>
      <c r="E474" s="7">
        <v>16520.04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2065</v>
      </c>
      <c r="P474">
        <f t="shared" si="36"/>
        <v>3304.01</v>
      </c>
      <c r="Q474" s="11" t="s">
        <v>8313</v>
      </c>
      <c r="R474" t="s">
        <v>8319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4582</v>
      </c>
      <c r="D475" s="5">
        <v>30000</v>
      </c>
      <c r="E475" s="7">
        <v>16501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55</v>
      </c>
      <c r="P475">
        <f t="shared" si="36"/>
        <v>1178.6400000000001</v>
      </c>
      <c r="Q475" s="11" t="s">
        <v>8313</v>
      </c>
      <c r="R475" t="s">
        <v>8319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4583</v>
      </c>
      <c r="D476" s="5">
        <v>3300</v>
      </c>
      <c r="E476" s="7">
        <v>16465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499</v>
      </c>
      <c r="P476">
        <f t="shared" si="36"/>
        <v>16465</v>
      </c>
      <c r="Q476" s="11" t="s">
        <v>8313</v>
      </c>
      <c r="R476" t="s">
        <v>8319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4584</v>
      </c>
      <c r="D477" s="5">
        <v>2000</v>
      </c>
      <c r="E477" s="7">
        <v>16373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819</v>
      </c>
      <c r="P477">
        <f t="shared" si="36"/>
        <v>0</v>
      </c>
      <c r="Q477" s="11" t="s">
        <v>8313</v>
      </c>
      <c r="R477" t="s">
        <v>8319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4585</v>
      </c>
      <c r="D478" s="5">
        <v>220000</v>
      </c>
      <c r="E478" s="7">
        <v>16291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7</v>
      </c>
      <c r="P478">
        <f t="shared" si="36"/>
        <v>131.38</v>
      </c>
      <c r="Q478" s="11" t="s">
        <v>8313</v>
      </c>
      <c r="R478" t="s">
        <v>8319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4586</v>
      </c>
      <c r="D479" s="5">
        <v>1500</v>
      </c>
      <c r="E479" s="7">
        <v>16232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1082</v>
      </c>
      <c r="P479">
        <f t="shared" si="36"/>
        <v>0</v>
      </c>
      <c r="Q479" s="11" t="s">
        <v>8313</v>
      </c>
      <c r="R479" t="s">
        <v>8319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4587</v>
      </c>
      <c r="D480" s="5">
        <v>10000</v>
      </c>
      <c r="E480" s="7">
        <v>16210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162</v>
      </c>
      <c r="P480">
        <f t="shared" si="36"/>
        <v>0</v>
      </c>
      <c r="Q480" s="11" t="s">
        <v>8313</v>
      </c>
      <c r="R480" t="s">
        <v>8319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4588</v>
      </c>
      <c r="D481" s="5">
        <v>15000</v>
      </c>
      <c r="E481" s="7">
        <v>16200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108</v>
      </c>
      <c r="P481">
        <f t="shared" si="36"/>
        <v>294.55</v>
      </c>
      <c r="Q481" s="11" t="s">
        <v>8313</v>
      </c>
      <c r="R481" t="s">
        <v>8319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4589</v>
      </c>
      <c r="D482" s="5">
        <v>40000</v>
      </c>
      <c r="E482" s="7">
        <v>16165.6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40</v>
      </c>
      <c r="P482">
        <f t="shared" si="36"/>
        <v>115.47</v>
      </c>
      <c r="Q482" s="11" t="s">
        <v>8313</v>
      </c>
      <c r="R482" t="s">
        <v>8319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4590</v>
      </c>
      <c r="D483" s="5">
        <v>30000</v>
      </c>
      <c r="E483" s="7">
        <v>16145.12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54</v>
      </c>
      <c r="P483">
        <f t="shared" si="36"/>
        <v>768.82</v>
      </c>
      <c r="Q483" s="11" t="s">
        <v>8313</v>
      </c>
      <c r="R483" t="s">
        <v>8319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4591</v>
      </c>
      <c r="D484" s="5">
        <v>10000</v>
      </c>
      <c r="E484" s="7">
        <v>16000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160</v>
      </c>
      <c r="P484">
        <f t="shared" si="36"/>
        <v>16000</v>
      </c>
      <c r="Q484" s="11" t="s">
        <v>8313</v>
      </c>
      <c r="R484" t="s">
        <v>8319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4592</v>
      </c>
      <c r="D485" s="5">
        <v>15000</v>
      </c>
      <c r="E485" s="7">
        <v>15937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106</v>
      </c>
      <c r="P485">
        <f t="shared" si="36"/>
        <v>108.41</v>
      </c>
      <c r="Q485" s="11" t="s">
        <v>8313</v>
      </c>
      <c r="R485" t="s">
        <v>8319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4593</v>
      </c>
      <c r="D486" s="5">
        <v>80000</v>
      </c>
      <c r="E486" s="7">
        <v>15929.51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20</v>
      </c>
      <c r="P486">
        <f t="shared" si="36"/>
        <v>1448.14</v>
      </c>
      <c r="Q486" s="11" t="s">
        <v>8313</v>
      </c>
      <c r="R486" t="s">
        <v>8319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4594</v>
      </c>
      <c r="D487" s="5">
        <v>37956</v>
      </c>
      <c r="E487" s="7">
        <v>15918.65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42</v>
      </c>
      <c r="P487">
        <f t="shared" si="36"/>
        <v>127.35</v>
      </c>
      <c r="Q487" s="11" t="s">
        <v>8313</v>
      </c>
      <c r="R487" t="s">
        <v>8319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4595</v>
      </c>
      <c r="D488" s="5">
        <v>550000</v>
      </c>
      <c r="E488" s="7">
        <v>15903.5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3</v>
      </c>
      <c r="P488">
        <f t="shared" si="36"/>
        <v>15903.5</v>
      </c>
      <c r="Q488" s="11" t="s">
        <v>8313</v>
      </c>
      <c r="R488" t="s">
        <v>8319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4596</v>
      </c>
      <c r="D489" s="5">
        <v>50000</v>
      </c>
      <c r="E489" s="7">
        <v>15851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32</v>
      </c>
      <c r="P489">
        <f t="shared" si="36"/>
        <v>0</v>
      </c>
      <c r="Q489" s="11" t="s">
        <v>8313</v>
      </c>
      <c r="R489" t="s">
        <v>8319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4597</v>
      </c>
      <c r="D490" s="5">
        <v>12000</v>
      </c>
      <c r="E490" s="7">
        <v>15808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132</v>
      </c>
      <c r="P490">
        <f t="shared" si="36"/>
        <v>0</v>
      </c>
      <c r="Q490" s="11" t="s">
        <v>8313</v>
      </c>
      <c r="R490" t="s">
        <v>8319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4598</v>
      </c>
      <c r="D491" s="5">
        <v>74997</v>
      </c>
      <c r="E491" s="7">
        <v>15744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21</v>
      </c>
      <c r="P491">
        <f t="shared" si="36"/>
        <v>5248</v>
      </c>
      <c r="Q491" s="11" t="s">
        <v>8313</v>
      </c>
      <c r="R491" t="s">
        <v>8319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4599</v>
      </c>
      <c r="D492" s="5">
        <v>1000</v>
      </c>
      <c r="E492" s="7">
        <v>15725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1573</v>
      </c>
      <c r="P492">
        <f t="shared" si="36"/>
        <v>0</v>
      </c>
      <c r="Q492" s="11" t="s">
        <v>8313</v>
      </c>
      <c r="R492" t="s">
        <v>8319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4600</v>
      </c>
      <c r="D493" s="5">
        <v>10000</v>
      </c>
      <c r="E493" s="7">
        <v>15723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157</v>
      </c>
      <c r="P493">
        <f t="shared" si="36"/>
        <v>0</v>
      </c>
      <c r="Q493" s="11" t="s">
        <v>8313</v>
      </c>
      <c r="R493" t="s">
        <v>8319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4601</v>
      </c>
      <c r="D494" s="5">
        <v>10000000</v>
      </c>
      <c r="E494" s="7">
        <v>15705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1" t="s">
        <v>8313</v>
      </c>
      <c r="R494" t="s">
        <v>8319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4602</v>
      </c>
      <c r="D495" s="5">
        <v>30000</v>
      </c>
      <c r="E495" s="7">
        <v>15700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52</v>
      </c>
      <c r="P495">
        <f t="shared" si="36"/>
        <v>0</v>
      </c>
      <c r="Q495" s="11" t="s">
        <v>8313</v>
      </c>
      <c r="R495" t="s">
        <v>8319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4603</v>
      </c>
      <c r="D496" s="5">
        <v>20000</v>
      </c>
      <c r="E496" s="7">
        <v>15696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78</v>
      </c>
      <c r="P496">
        <f t="shared" si="36"/>
        <v>5232</v>
      </c>
      <c r="Q496" s="11" t="s">
        <v>8313</v>
      </c>
      <c r="R496" t="s">
        <v>8319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4604</v>
      </c>
      <c r="D497" s="5">
        <v>7000</v>
      </c>
      <c r="E497" s="7">
        <v>15677.5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224</v>
      </c>
      <c r="P497">
        <f t="shared" si="36"/>
        <v>0</v>
      </c>
      <c r="Q497" s="11" t="s">
        <v>8313</v>
      </c>
      <c r="R497" t="s">
        <v>8319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4605</v>
      </c>
      <c r="D498" s="5">
        <v>60000</v>
      </c>
      <c r="E498" s="7">
        <v>15673.44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26</v>
      </c>
      <c r="P498">
        <f t="shared" si="36"/>
        <v>15673.44</v>
      </c>
      <c r="Q498" s="11" t="s">
        <v>8313</v>
      </c>
      <c r="R498" t="s">
        <v>8319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4606</v>
      </c>
      <c r="D499" s="5">
        <v>4480</v>
      </c>
      <c r="E499" s="7">
        <v>15651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349</v>
      </c>
      <c r="P499">
        <f t="shared" si="36"/>
        <v>5217</v>
      </c>
      <c r="Q499" s="11" t="s">
        <v>8313</v>
      </c>
      <c r="R499" t="s">
        <v>8319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4607</v>
      </c>
      <c r="D500" s="5">
        <v>65108</v>
      </c>
      <c r="E500" s="7">
        <v>15650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24</v>
      </c>
      <c r="P500">
        <f t="shared" si="36"/>
        <v>711.36</v>
      </c>
      <c r="Q500" s="11" t="s">
        <v>8313</v>
      </c>
      <c r="R500" t="s">
        <v>8319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4608</v>
      </c>
      <c r="D501" s="5">
        <v>20000</v>
      </c>
      <c r="E501" s="7">
        <v>15606.4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78</v>
      </c>
      <c r="P501">
        <f t="shared" si="36"/>
        <v>600.25</v>
      </c>
      <c r="Q501" s="11" t="s">
        <v>8313</v>
      </c>
      <c r="R501" t="s">
        <v>8319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4609</v>
      </c>
      <c r="D502" s="5">
        <v>6500</v>
      </c>
      <c r="E502" s="7">
        <v>15597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240</v>
      </c>
      <c r="P502">
        <f t="shared" si="36"/>
        <v>3899.25</v>
      </c>
      <c r="Q502" s="11" t="s">
        <v>8313</v>
      </c>
      <c r="R502" t="s">
        <v>8319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4610</v>
      </c>
      <c r="D503" s="5">
        <v>10000</v>
      </c>
      <c r="E503" s="7">
        <v>15596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156</v>
      </c>
      <c r="P503">
        <f t="shared" si="36"/>
        <v>0</v>
      </c>
      <c r="Q503" s="11" t="s">
        <v>8313</v>
      </c>
      <c r="R503" t="s">
        <v>8319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4611</v>
      </c>
      <c r="D504" s="5">
        <v>20000</v>
      </c>
      <c r="E504" s="7">
        <v>15591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78</v>
      </c>
      <c r="P504">
        <f t="shared" si="36"/>
        <v>3897.75</v>
      </c>
      <c r="Q504" s="11" t="s">
        <v>8313</v>
      </c>
      <c r="R504" t="s">
        <v>8319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4612</v>
      </c>
      <c r="D505" s="5">
        <v>6500</v>
      </c>
      <c r="E505" s="7">
        <v>15565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239</v>
      </c>
      <c r="P505">
        <f t="shared" si="36"/>
        <v>1729.44</v>
      </c>
      <c r="Q505" s="11" t="s">
        <v>8313</v>
      </c>
      <c r="R505" t="s">
        <v>8319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4613</v>
      </c>
      <c r="D506" s="5">
        <v>24500</v>
      </c>
      <c r="E506" s="7">
        <v>15535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63</v>
      </c>
      <c r="P506">
        <f t="shared" si="36"/>
        <v>3107</v>
      </c>
      <c r="Q506" s="11" t="s">
        <v>8313</v>
      </c>
      <c r="R506" t="s">
        <v>8319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4614</v>
      </c>
      <c r="D507" s="5">
        <v>12000</v>
      </c>
      <c r="E507" s="7">
        <v>15530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129</v>
      </c>
      <c r="P507">
        <f t="shared" si="36"/>
        <v>1109.29</v>
      </c>
      <c r="Q507" s="11" t="s">
        <v>8313</v>
      </c>
      <c r="R507" t="s">
        <v>8319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4615</v>
      </c>
      <c r="D508" s="5">
        <v>200000</v>
      </c>
      <c r="E508" s="7">
        <v>15505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8</v>
      </c>
      <c r="P508">
        <f t="shared" si="36"/>
        <v>15505</v>
      </c>
      <c r="Q508" s="11" t="s">
        <v>8313</v>
      </c>
      <c r="R508" t="s">
        <v>8319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4616</v>
      </c>
      <c r="D509" s="5">
        <v>20000</v>
      </c>
      <c r="E509" s="7">
        <v>15481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77</v>
      </c>
      <c r="P509">
        <f t="shared" si="36"/>
        <v>1548.1</v>
      </c>
      <c r="Q509" s="11" t="s">
        <v>8313</v>
      </c>
      <c r="R509" t="s">
        <v>8319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4617</v>
      </c>
      <c r="D510" s="5">
        <v>50000</v>
      </c>
      <c r="E510" s="7">
        <v>15443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31</v>
      </c>
      <c r="P510">
        <f t="shared" si="36"/>
        <v>5147.67</v>
      </c>
      <c r="Q510" s="11" t="s">
        <v>8313</v>
      </c>
      <c r="R510" t="s">
        <v>8319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4618</v>
      </c>
      <c r="D511" s="5">
        <v>5000</v>
      </c>
      <c r="E511" s="7">
        <v>15435.55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309</v>
      </c>
      <c r="P511">
        <f t="shared" si="36"/>
        <v>15435.55</v>
      </c>
      <c r="Q511" s="11" t="s">
        <v>8313</v>
      </c>
      <c r="R511" t="s">
        <v>8319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4619</v>
      </c>
      <c r="D512" s="5">
        <v>14000</v>
      </c>
      <c r="E512" s="7">
        <v>15390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110</v>
      </c>
      <c r="P512">
        <f t="shared" si="36"/>
        <v>0</v>
      </c>
      <c r="Q512" s="11" t="s">
        <v>8313</v>
      </c>
      <c r="R512" t="s">
        <v>8319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4620</v>
      </c>
      <c r="D513" s="5">
        <v>5000</v>
      </c>
      <c r="E513" s="7">
        <v>15335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307</v>
      </c>
      <c r="P513">
        <f t="shared" si="36"/>
        <v>3067</v>
      </c>
      <c r="Q513" s="11" t="s">
        <v>8313</v>
      </c>
      <c r="R513" t="s">
        <v>8319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4621</v>
      </c>
      <c r="D514" s="5">
        <v>8000</v>
      </c>
      <c r="E514" s="7">
        <v>15327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192</v>
      </c>
      <c r="P514">
        <f t="shared" ref="P514:P577" si="41">IFERROR(ROUND(E514/L514,2),0)</f>
        <v>7663.5</v>
      </c>
      <c r="Q514" s="11" t="s">
        <v>8313</v>
      </c>
      <c r="R514" t="s">
        <v>8319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4622</v>
      </c>
      <c r="D515" s="5">
        <v>50000</v>
      </c>
      <c r="E515" s="7">
        <v>15318.55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31</v>
      </c>
      <c r="P515">
        <f t="shared" si="41"/>
        <v>225.27</v>
      </c>
      <c r="Q515" s="11" t="s">
        <v>8313</v>
      </c>
      <c r="R515" t="s">
        <v>8319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4623</v>
      </c>
      <c r="D516" s="5">
        <v>1500</v>
      </c>
      <c r="E516" s="7">
        <v>15315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1021</v>
      </c>
      <c r="P516">
        <f t="shared" si="41"/>
        <v>5105</v>
      </c>
      <c r="Q516" s="11" t="s">
        <v>8313</v>
      </c>
      <c r="R516" t="s">
        <v>8319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4624</v>
      </c>
      <c r="D517" s="5">
        <v>97000</v>
      </c>
      <c r="E517" s="7">
        <v>15285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16</v>
      </c>
      <c r="P517">
        <f t="shared" si="41"/>
        <v>449.56</v>
      </c>
      <c r="Q517" s="11" t="s">
        <v>8313</v>
      </c>
      <c r="R517" t="s">
        <v>8319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4625</v>
      </c>
      <c r="D518" s="5">
        <v>5000</v>
      </c>
      <c r="E518" s="7">
        <v>15281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306</v>
      </c>
      <c r="P518">
        <f t="shared" si="41"/>
        <v>0</v>
      </c>
      <c r="Q518" s="11" t="s">
        <v>8313</v>
      </c>
      <c r="R518" t="s">
        <v>8319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4626</v>
      </c>
      <c r="D519" s="5">
        <v>15000</v>
      </c>
      <c r="E519" s="7">
        <v>15273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102</v>
      </c>
      <c r="P519">
        <f t="shared" si="41"/>
        <v>5091</v>
      </c>
      <c r="Q519" s="11" t="s">
        <v>8313</v>
      </c>
      <c r="R519" t="s">
        <v>8319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4627</v>
      </c>
      <c r="D520" s="5">
        <v>7175</v>
      </c>
      <c r="E520" s="7">
        <v>15265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213</v>
      </c>
      <c r="P520">
        <f t="shared" si="41"/>
        <v>0</v>
      </c>
      <c r="Q520" s="11" t="s">
        <v>8313</v>
      </c>
      <c r="R520" t="s">
        <v>8319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4628</v>
      </c>
      <c r="D521" s="5">
        <v>12001</v>
      </c>
      <c r="E521" s="7">
        <v>15230.03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127</v>
      </c>
      <c r="P521">
        <f t="shared" si="41"/>
        <v>217.57</v>
      </c>
      <c r="Q521" s="11" t="s">
        <v>8313</v>
      </c>
      <c r="R521" t="s">
        <v>8319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4629</v>
      </c>
      <c r="D522" s="5">
        <v>5000</v>
      </c>
      <c r="E522" s="7">
        <v>15230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305</v>
      </c>
      <c r="P522">
        <f t="shared" si="41"/>
        <v>447.94</v>
      </c>
      <c r="Q522" s="11" t="s">
        <v>8307</v>
      </c>
      <c r="R522" t="s">
        <v>8308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4630</v>
      </c>
      <c r="D523" s="5">
        <v>5000</v>
      </c>
      <c r="E523" s="7">
        <v>15186.69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304</v>
      </c>
      <c r="P523">
        <f t="shared" si="41"/>
        <v>271.19</v>
      </c>
      <c r="Q523" s="11" t="s">
        <v>8307</v>
      </c>
      <c r="R523" t="s">
        <v>8308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4631</v>
      </c>
      <c r="D524" s="5">
        <v>3000</v>
      </c>
      <c r="E524" s="7">
        <v>15171.5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506</v>
      </c>
      <c r="P524">
        <f t="shared" si="41"/>
        <v>489.4</v>
      </c>
      <c r="Q524" s="11" t="s">
        <v>8307</v>
      </c>
      <c r="R524" t="s">
        <v>8308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4632</v>
      </c>
      <c r="D525" s="5">
        <v>5000</v>
      </c>
      <c r="E525" s="7">
        <v>15126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303</v>
      </c>
      <c r="P525">
        <f t="shared" si="41"/>
        <v>180.07</v>
      </c>
      <c r="Q525" s="11" t="s">
        <v>8307</v>
      </c>
      <c r="R525" t="s">
        <v>8308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4633</v>
      </c>
      <c r="D526" s="5">
        <v>3500</v>
      </c>
      <c r="E526" s="7">
        <v>15121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432</v>
      </c>
      <c r="P526">
        <f t="shared" si="41"/>
        <v>116.32</v>
      </c>
      <c r="Q526" s="11" t="s">
        <v>8307</v>
      </c>
      <c r="R526" t="s">
        <v>8308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4634</v>
      </c>
      <c r="D527" s="5">
        <v>12000</v>
      </c>
      <c r="E527" s="7">
        <v>15091.06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126</v>
      </c>
      <c r="P527">
        <f t="shared" si="41"/>
        <v>1257.5899999999999</v>
      </c>
      <c r="Q527" s="11" t="s">
        <v>8307</v>
      </c>
      <c r="R527" t="s">
        <v>8308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4635</v>
      </c>
      <c r="D528" s="5">
        <v>1500</v>
      </c>
      <c r="E528" s="7">
        <v>15077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1005</v>
      </c>
      <c r="P528">
        <f t="shared" si="41"/>
        <v>655.52</v>
      </c>
      <c r="Q528" s="11" t="s">
        <v>8307</v>
      </c>
      <c r="R528" t="s">
        <v>8308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4636</v>
      </c>
      <c r="D529" s="5">
        <v>10000</v>
      </c>
      <c r="E529" s="7">
        <v>15039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150</v>
      </c>
      <c r="P529">
        <f t="shared" si="41"/>
        <v>95.18</v>
      </c>
      <c r="Q529" s="11" t="s">
        <v>8307</v>
      </c>
      <c r="R529" t="s">
        <v>8308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4637</v>
      </c>
      <c r="D530" s="5">
        <v>1150</v>
      </c>
      <c r="E530" s="7">
        <v>14750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1283</v>
      </c>
      <c r="P530">
        <f t="shared" si="41"/>
        <v>491.67</v>
      </c>
      <c r="Q530" s="11" t="s">
        <v>8307</v>
      </c>
      <c r="R530" t="s">
        <v>8308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4638</v>
      </c>
      <c r="D531" s="5">
        <v>1200</v>
      </c>
      <c r="E531" s="7">
        <v>14653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1221</v>
      </c>
      <c r="P531">
        <f t="shared" si="41"/>
        <v>814.06</v>
      </c>
      <c r="Q531" s="11" t="s">
        <v>8307</v>
      </c>
      <c r="R531" t="s">
        <v>8308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4639</v>
      </c>
      <c r="D532" s="5">
        <v>3405</v>
      </c>
      <c r="E532" s="7">
        <v>14598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429</v>
      </c>
      <c r="P532">
        <f t="shared" si="41"/>
        <v>503.38</v>
      </c>
      <c r="Q532" s="11" t="s">
        <v>8307</v>
      </c>
      <c r="R532" t="s">
        <v>8308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8382</v>
      </c>
      <c r="C533" s="3" t="s">
        <v>4640</v>
      </c>
      <c r="D533" s="5">
        <v>4000</v>
      </c>
      <c r="E533" s="7">
        <v>14511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363</v>
      </c>
      <c r="P533">
        <f t="shared" si="41"/>
        <v>468.1</v>
      </c>
      <c r="Q533" s="11" t="s">
        <v>8307</v>
      </c>
      <c r="R533" t="s">
        <v>8308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532</v>
      </c>
      <c r="C534" s="3" t="s">
        <v>4641</v>
      </c>
      <c r="D534" s="5">
        <v>10000</v>
      </c>
      <c r="E534" s="7">
        <v>14450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145</v>
      </c>
      <c r="P534">
        <f t="shared" si="41"/>
        <v>83.53</v>
      </c>
      <c r="Q534" s="11" t="s">
        <v>8307</v>
      </c>
      <c r="R534" t="s">
        <v>8308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533</v>
      </c>
      <c r="C535" s="3" t="s">
        <v>4642</v>
      </c>
      <c r="D535" s="5">
        <v>2000</v>
      </c>
      <c r="E535" s="7">
        <v>14437.46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722</v>
      </c>
      <c r="P535">
        <f t="shared" si="41"/>
        <v>849.26</v>
      </c>
      <c r="Q535" s="11" t="s">
        <v>8307</v>
      </c>
      <c r="R535" t="s">
        <v>8308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534</v>
      </c>
      <c r="C536" s="3" t="s">
        <v>4643</v>
      </c>
      <c r="D536" s="5">
        <v>15000</v>
      </c>
      <c r="E536" s="7">
        <v>14303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95</v>
      </c>
      <c r="P536">
        <f t="shared" si="41"/>
        <v>297.98</v>
      </c>
      <c r="Q536" s="11" t="s">
        <v>8307</v>
      </c>
      <c r="R536" t="s">
        <v>8308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535</v>
      </c>
      <c r="C537" s="3" t="s">
        <v>4644</v>
      </c>
      <c r="D537" s="5">
        <v>2000</v>
      </c>
      <c r="E537" s="7">
        <v>14203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710</v>
      </c>
      <c r="P537">
        <f t="shared" si="41"/>
        <v>240.73</v>
      </c>
      <c r="Q537" s="11" t="s">
        <v>8307</v>
      </c>
      <c r="R537" t="s">
        <v>8308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536</v>
      </c>
      <c r="C538" s="3" t="s">
        <v>4645</v>
      </c>
      <c r="D538" s="5">
        <v>3300</v>
      </c>
      <c r="E538" s="7">
        <v>14190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430</v>
      </c>
      <c r="P538">
        <f t="shared" si="41"/>
        <v>363.85</v>
      </c>
      <c r="Q538" s="11" t="s">
        <v>8307</v>
      </c>
      <c r="R538" t="s">
        <v>8308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537</v>
      </c>
      <c r="C539" s="3" t="s">
        <v>4646</v>
      </c>
      <c r="D539" s="5">
        <v>2000</v>
      </c>
      <c r="E539" s="7">
        <v>14166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708</v>
      </c>
      <c r="P539">
        <f t="shared" si="41"/>
        <v>240.1</v>
      </c>
      <c r="Q539" s="11" t="s">
        <v>8307</v>
      </c>
      <c r="R539" t="s">
        <v>8308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538</v>
      </c>
      <c r="C540" s="3" t="s">
        <v>4647</v>
      </c>
      <c r="D540" s="5">
        <v>5000</v>
      </c>
      <c r="E540" s="7">
        <v>14082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282</v>
      </c>
      <c r="P540">
        <f t="shared" si="41"/>
        <v>234.7</v>
      </c>
      <c r="Q540" s="11" t="s">
        <v>8307</v>
      </c>
      <c r="R540" t="s">
        <v>8308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539</v>
      </c>
      <c r="C541" s="3" t="s">
        <v>4648</v>
      </c>
      <c r="D541" s="5">
        <v>500</v>
      </c>
      <c r="E541" s="7">
        <v>14055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2811</v>
      </c>
      <c r="P541">
        <f t="shared" si="41"/>
        <v>702.75</v>
      </c>
      <c r="Q541" s="11" t="s">
        <v>8307</v>
      </c>
      <c r="R541" t="s">
        <v>8308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540</v>
      </c>
      <c r="C542" s="3" t="s">
        <v>4649</v>
      </c>
      <c r="D542" s="5">
        <v>15000</v>
      </c>
      <c r="E542" s="7">
        <v>14000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93</v>
      </c>
      <c r="P542">
        <f t="shared" si="41"/>
        <v>14000</v>
      </c>
      <c r="Q542" s="11" t="s">
        <v>8320</v>
      </c>
      <c r="R542" t="s">
        <v>8321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541</v>
      </c>
      <c r="C543" s="3" t="s">
        <v>4650</v>
      </c>
      <c r="D543" s="5">
        <v>4500</v>
      </c>
      <c r="E543" s="7">
        <v>14000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311</v>
      </c>
      <c r="P543">
        <f t="shared" si="41"/>
        <v>14000</v>
      </c>
      <c r="Q543" s="11" t="s">
        <v>8320</v>
      </c>
      <c r="R543" t="s">
        <v>8321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542</v>
      </c>
      <c r="C544" s="3" t="s">
        <v>4651</v>
      </c>
      <c r="D544" s="5">
        <v>250000</v>
      </c>
      <c r="E544" s="7">
        <v>13864.17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6</v>
      </c>
      <c r="P544">
        <f t="shared" si="41"/>
        <v>13864.17</v>
      </c>
      <c r="Q544" s="11" t="s">
        <v>8320</v>
      </c>
      <c r="R544" t="s">
        <v>8321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543</v>
      </c>
      <c r="C545" s="3" t="s">
        <v>4652</v>
      </c>
      <c r="D545" s="5">
        <v>22000</v>
      </c>
      <c r="E545" s="7">
        <v>13864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63</v>
      </c>
      <c r="P545">
        <f t="shared" si="41"/>
        <v>6932</v>
      </c>
      <c r="Q545" s="11" t="s">
        <v>8320</v>
      </c>
      <c r="R545" t="s">
        <v>8321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544</v>
      </c>
      <c r="C546" s="3" t="s">
        <v>4653</v>
      </c>
      <c r="D546" s="5">
        <v>500</v>
      </c>
      <c r="E546" s="7">
        <v>13846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2769</v>
      </c>
      <c r="P546">
        <f t="shared" si="41"/>
        <v>6923</v>
      </c>
      <c r="Q546" s="11" t="s">
        <v>8320</v>
      </c>
      <c r="R546" t="s">
        <v>8321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545</v>
      </c>
      <c r="C547" s="3" t="s">
        <v>4654</v>
      </c>
      <c r="D547" s="5">
        <v>50000</v>
      </c>
      <c r="E547" s="7">
        <v>13728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403.76</v>
      </c>
      <c r="Q547" s="11" t="s">
        <v>8320</v>
      </c>
      <c r="R547" t="s">
        <v>8321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546</v>
      </c>
      <c r="C548" s="3" t="s">
        <v>4655</v>
      </c>
      <c r="D548" s="5">
        <v>60000</v>
      </c>
      <c r="E548" s="7">
        <v>13704.33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23</v>
      </c>
      <c r="P548">
        <f t="shared" si="41"/>
        <v>6852.17</v>
      </c>
      <c r="Q548" s="11" t="s">
        <v>8320</v>
      </c>
      <c r="R548" t="s">
        <v>8321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547</v>
      </c>
      <c r="C549" s="3" t="s">
        <v>4656</v>
      </c>
      <c r="D549" s="5">
        <v>7500</v>
      </c>
      <c r="E549" s="7">
        <v>13692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183</v>
      </c>
      <c r="P549">
        <f t="shared" si="41"/>
        <v>0</v>
      </c>
      <c r="Q549" s="11" t="s">
        <v>8320</v>
      </c>
      <c r="R549" t="s">
        <v>8321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548</v>
      </c>
      <c r="C550" s="3" t="s">
        <v>4657</v>
      </c>
      <c r="D550" s="5">
        <v>10000</v>
      </c>
      <c r="E550" s="7">
        <v>13685.99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137</v>
      </c>
      <c r="P550">
        <f t="shared" si="41"/>
        <v>13685.99</v>
      </c>
      <c r="Q550" s="11" t="s">
        <v>8320</v>
      </c>
      <c r="R550" t="s">
        <v>8321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549</v>
      </c>
      <c r="C551" s="3" t="s">
        <v>4658</v>
      </c>
      <c r="D551" s="5">
        <v>2500</v>
      </c>
      <c r="E551" s="7">
        <v>13614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545</v>
      </c>
      <c r="P551">
        <f t="shared" si="41"/>
        <v>1701.75</v>
      </c>
      <c r="Q551" s="11" t="s">
        <v>8320</v>
      </c>
      <c r="R551" t="s">
        <v>8321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550</v>
      </c>
      <c r="C552" s="3" t="s">
        <v>4659</v>
      </c>
      <c r="D552" s="5">
        <v>5000</v>
      </c>
      <c r="E552" s="7">
        <v>13566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271</v>
      </c>
      <c r="P552">
        <f t="shared" si="41"/>
        <v>3391.5</v>
      </c>
      <c r="Q552" s="11" t="s">
        <v>8320</v>
      </c>
      <c r="R552" t="s">
        <v>8321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551</v>
      </c>
      <c r="C553" s="3" t="s">
        <v>4660</v>
      </c>
      <c r="D553" s="5">
        <v>75000</v>
      </c>
      <c r="E553" s="7">
        <v>13534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18</v>
      </c>
      <c r="P553">
        <f t="shared" si="41"/>
        <v>483.36</v>
      </c>
      <c r="Q553" s="11" t="s">
        <v>8320</v>
      </c>
      <c r="R553" t="s">
        <v>8321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552</v>
      </c>
      <c r="C554" s="3" t="s">
        <v>4661</v>
      </c>
      <c r="D554" s="5">
        <v>45000</v>
      </c>
      <c r="E554" s="7">
        <v>13500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30</v>
      </c>
      <c r="P554">
        <f t="shared" si="41"/>
        <v>0</v>
      </c>
      <c r="Q554" s="11" t="s">
        <v>8320</v>
      </c>
      <c r="R554" t="s">
        <v>8321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553</v>
      </c>
      <c r="C555" s="3" t="s">
        <v>4662</v>
      </c>
      <c r="D555" s="5">
        <v>25000</v>
      </c>
      <c r="E555" s="7">
        <v>13480.16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54</v>
      </c>
      <c r="P555">
        <f t="shared" si="41"/>
        <v>2246.69</v>
      </c>
      <c r="Q555" s="11" t="s">
        <v>8320</v>
      </c>
      <c r="R555" t="s">
        <v>8321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554</v>
      </c>
      <c r="C556" s="3" t="s">
        <v>4663</v>
      </c>
      <c r="D556" s="5">
        <v>3870</v>
      </c>
      <c r="E556" s="7">
        <v>13451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348</v>
      </c>
      <c r="P556">
        <f t="shared" si="41"/>
        <v>611.41</v>
      </c>
      <c r="Q556" s="11" t="s">
        <v>8320</v>
      </c>
      <c r="R556" t="s">
        <v>8321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555</v>
      </c>
      <c r="C557" s="3" t="s">
        <v>4664</v>
      </c>
      <c r="D557" s="5">
        <v>7500</v>
      </c>
      <c r="E557" s="7">
        <v>13383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178</v>
      </c>
      <c r="P557">
        <f t="shared" si="41"/>
        <v>0</v>
      </c>
      <c r="Q557" s="11" t="s">
        <v>8320</v>
      </c>
      <c r="R557" t="s">
        <v>8321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556</v>
      </c>
      <c r="C558" s="3" t="s">
        <v>4665</v>
      </c>
      <c r="D558" s="5">
        <v>8000</v>
      </c>
      <c r="E558" s="7">
        <v>13323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167</v>
      </c>
      <c r="P558">
        <f t="shared" si="41"/>
        <v>13323</v>
      </c>
      <c r="Q558" s="11" t="s">
        <v>8320</v>
      </c>
      <c r="R558" t="s">
        <v>8321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557</v>
      </c>
      <c r="C559" s="3" t="s">
        <v>4666</v>
      </c>
      <c r="D559" s="5">
        <v>150000</v>
      </c>
      <c r="E559" s="7">
        <v>13296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9</v>
      </c>
      <c r="P559">
        <f t="shared" si="41"/>
        <v>664.8</v>
      </c>
      <c r="Q559" s="11" t="s">
        <v>8320</v>
      </c>
      <c r="R559" t="s">
        <v>8321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558</v>
      </c>
      <c r="C560" s="3" t="s">
        <v>4667</v>
      </c>
      <c r="D560" s="5">
        <v>750</v>
      </c>
      <c r="E560" s="7">
        <v>13293.8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1773</v>
      </c>
      <c r="P560">
        <f t="shared" si="41"/>
        <v>0</v>
      </c>
      <c r="Q560" s="11" t="s">
        <v>8320</v>
      </c>
      <c r="R560" t="s">
        <v>8321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559</v>
      </c>
      <c r="C561" s="3" t="s">
        <v>4668</v>
      </c>
      <c r="D561" s="5">
        <v>240000</v>
      </c>
      <c r="E561" s="7">
        <v>13279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6</v>
      </c>
      <c r="P561">
        <f t="shared" si="41"/>
        <v>13279</v>
      </c>
      <c r="Q561" s="11" t="s">
        <v>8320</v>
      </c>
      <c r="R561" t="s">
        <v>8321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560</v>
      </c>
      <c r="C562" s="3" t="s">
        <v>4669</v>
      </c>
      <c r="D562" s="5">
        <v>100000</v>
      </c>
      <c r="E562" s="7">
        <v>13228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13</v>
      </c>
      <c r="P562">
        <f t="shared" si="41"/>
        <v>4409.33</v>
      </c>
      <c r="Q562" s="11" t="s">
        <v>8320</v>
      </c>
      <c r="R562" t="s">
        <v>8321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561</v>
      </c>
      <c r="C563" s="3" t="s">
        <v>4670</v>
      </c>
      <c r="D563" s="5">
        <v>15000</v>
      </c>
      <c r="E563" s="7">
        <v>13180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88</v>
      </c>
      <c r="P563">
        <f t="shared" si="41"/>
        <v>6590</v>
      </c>
      <c r="Q563" s="11" t="s">
        <v>8320</v>
      </c>
      <c r="R563" t="s">
        <v>8321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562</v>
      </c>
      <c r="C564" s="3" t="s">
        <v>4671</v>
      </c>
      <c r="D564" s="5">
        <v>50000</v>
      </c>
      <c r="E564" s="7">
        <v>13163.5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26</v>
      </c>
      <c r="P564">
        <f t="shared" si="41"/>
        <v>0</v>
      </c>
      <c r="Q564" s="11" t="s">
        <v>8320</v>
      </c>
      <c r="R564" t="s">
        <v>8321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563</v>
      </c>
      <c r="C565" s="3" t="s">
        <v>4672</v>
      </c>
      <c r="D565" s="5">
        <v>75000</v>
      </c>
      <c r="E565" s="7">
        <v>13121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17</v>
      </c>
      <c r="P565">
        <f t="shared" si="41"/>
        <v>6560.5</v>
      </c>
      <c r="Q565" s="11" t="s">
        <v>8320</v>
      </c>
      <c r="R565" t="s">
        <v>8321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564</v>
      </c>
      <c r="C566" s="3" t="s">
        <v>4673</v>
      </c>
      <c r="D566" s="5">
        <v>18000</v>
      </c>
      <c r="E566" s="7">
        <v>13114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73</v>
      </c>
      <c r="P566">
        <f t="shared" si="41"/>
        <v>13114</v>
      </c>
      <c r="Q566" s="11" t="s">
        <v>8320</v>
      </c>
      <c r="R566" t="s">
        <v>8321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565</v>
      </c>
      <c r="C567" s="3" t="s">
        <v>4674</v>
      </c>
      <c r="D567" s="5">
        <v>25000</v>
      </c>
      <c r="E567" s="7">
        <v>13112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52</v>
      </c>
      <c r="P567">
        <f t="shared" si="41"/>
        <v>0</v>
      </c>
      <c r="Q567" s="11" t="s">
        <v>8320</v>
      </c>
      <c r="R567" t="s">
        <v>8321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566</v>
      </c>
      <c r="C568" s="3" t="s">
        <v>4675</v>
      </c>
      <c r="D568" s="5">
        <v>5000</v>
      </c>
      <c r="E568" s="7">
        <v>13014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260</v>
      </c>
      <c r="P568">
        <f t="shared" si="41"/>
        <v>13014</v>
      </c>
      <c r="Q568" s="11" t="s">
        <v>8320</v>
      </c>
      <c r="R568" t="s">
        <v>8321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567</v>
      </c>
      <c r="C569" s="3" t="s">
        <v>4676</v>
      </c>
      <c r="D569" s="5">
        <v>10000</v>
      </c>
      <c r="E569" s="7">
        <v>12965.44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130</v>
      </c>
      <c r="P569">
        <f t="shared" si="41"/>
        <v>0</v>
      </c>
      <c r="Q569" s="11" t="s">
        <v>8320</v>
      </c>
      <c r="R569" t="s">
        <v>8321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568</v>
      </c>
      <c r="C570" s="3" t="s">
        <v>4677</v>
      </c>
      <c r="D570" s="5">
        <v>24500</v>
      </c>
      <c r="E570" s="7">
        <v>12929.35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53</v>
      </c>
      <c r="P570">
        <f t="shared" si="41"/>
        <v>2585.87</v>
      </c>
      <c r="Q570" s="11" t="s">
        <v>8320</v>
      </c>
      <c r="R570" t="s">
        <v>8321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569</v>
      </c>
      <c r="C571" s="3" t="s">
        <v>4678</v>
      </c>
      <c r="D571" s="5">
        <v>2500</v>
      </c>
      <c r="E571" s="7">
        <v>12879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515</v>
      </c>
      <c r="P571">
        <f t="shared" si="41"/>
        <v>12879</v>
      </c>
      <c r="Q571" s="11" t="s">
        <v>8320</v>
      </c>
      <c r="R571" t="s">
        <v>8321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570</v>
      </c>
      <c r="C572" s="3" t="s">
        <v>4679</v>
      </c>
      <c r="D572" s="5">
        <v>85000</v>
      </c>
      <c r="E572" s="7">
        <v>12870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15</v>
      </c>
      <c r="P572">
        <f t="shared" si="41"/>
        <v>12870</v>
      </c>
      <c r="Q572" s="11" t="s">
        <v>8320</v>
      </c>
      <c r="R572" t="s">
        <v>8321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571</v>
      </c>
      <c r="C573" s="3" t="s">
        <v>4680</v>
      </c>
      <c r="D573" s="5">
        <v>25000</v>
      </c>
      <c r="E573" s="7">
        <v>12818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51</v>
      </c>
      <c r="P573">
        <f t="shared" si="41"/>
        <v>6409</v>
      </c>
      <c r="Q573" s="11" t="s">
        <v>8320</v>
      </c>
      <c r="R573" t="s">
        <v>8321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572</v>
      </c>
      <c r="C574" s="3" t="s">
        <v>4681</v>
      </c>
      <c r="D574" s="5">
        <v>2500</v>
      </c>
      <c r="E574" s="7">
        <v>12806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512</v>
      </c>
      <c r="P574">
        <f t="shared" si="41"/>
        <v>0</v>
      </c>
      <c r="Q574" s="11" t="s">
        <v>8320</v>
      </c>
      <c r="R574" t="s">
        <v>8321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573</v>
      </c>
      <c r="C575" s="3" t="s">
        <v>4682</v>
      </c>
      <c r="D575" s="5">
        <v>88888</v>
      </c>
      <c r="E575" s="7">
        <v>12800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14</v>
      </c>
      <c r="P575">
        <f t="shared" si="41"/>
        <v>1422.22</v>
      </c>
      <c r="Q575" s="11" t="s">
        <v>8320</v>
      </c>
      <c r="R575" t="s">
        <v>8321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574</v>
      </c>
      <c r="C576" s="3" t="s">
        <v>4683</v>
      </c>
      <c r="D576" s="5">
        <v>11180</v>
      </c>
      <c r="E576" s="7">
        <v>12795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114</v>
      </c>
      <c r="P576">
        <f t="shared" si="41"/>
        <v>3198.75</v>
      </c>
      <c r="Q576" s="11" t="s">
        <v>8320</v>
      </c>
      <c r="R576" t="s">
        <v>8321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575</v>
      </c>
      <c r="C577" s="3" t="s">
        <v>4684</v>
      </c>
      <c r="D577" s="5">
        <v>60000</v>
      </c>
      <c r="E577" s="7">
        <v>12792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21</v>
      </c>
      <c r="P577">
        <f t="shared" si="41"/>
        <v>3198</v>
      </c>
      <c r="Q577" s="11" t="s">
        <v>8320</v>
      </c>
      <c r="R577" t="s">
        <v>8321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576</v>
      </c>
      <c r="C578" s="3" t="s">
        <v>4685</v>
      </c>
      <c r="D578" s="5">
        <v>80000</v>
      </c>
      <c r="E578" s="7">
        <v>12772.6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16</v>
      </c>
      <c r="P578">
        <f t="shared" ref="P578:P641" si="46">IFERROR(ROUND(E578/L578,2),0)</f>
        <v>12772.6</v>
      </c>
      <c r="Q578" s="11" t="s">
        <v>8320</v>
      </c>
      <c r="R578" t="s">
        <v>8321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577</v>
      </c>
      <c r="C579" s="3" t="s">
        <v>4686</v>
      </c>
      <c r="D579" s="5">
        <v>5000</v>
      </c>
      <c r="E579" s="7">
        <v>12730.42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255</v>
      </c>
      <c r="P579">
        <f t="shared" si="46"/>
        <v>12730.42</v>
      </c>
      <c r="Q579" s="11" t="s">
        <v>8320</v>
      </c>
      <c r="R579" t="s">
        <v>8321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578</v>
      </c>
      <c r="C580" s="3" t="s">
        <v>4687</v>
      </c>
      <c r="D580" s="5">
        <v>125000</v>
      </c>
      <c r="E580" s="7">
        <v>12668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10</v>
      </c>
      <c r="P580">
        <f t="shared" si="46"/>
        <v>1809.71</v>
      </c>
      <c r="Q580" s="11" t="s">
        <v>8320</v>
      </c>
      <c r="R580" t="s">
        <v>8321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579</v>
      </c>
      <c r="C581" s="3" t="s">
        <v>4688</v>
      </c>
      <c r="D581" s="5">
        <v>12000</v>
      </c>
      <c r="E581" s="7">
        <v>12627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105</v>
      </c>
      <c r="P581">
        <f t="shared" si="46"/>
        <v>2525.4</v>
      </c>
      <c r="Q581" s="11" t="s">
        <v>8320</v>
      </c>
      <c r="R581" t="s">
        <v>8321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580</v>
      </c>
      <c r="C582" s="3" t="s">
        <v>4689</v>
      </c>
      <c r="D582" s="5">
        <v>3000</v>
      </c>
      <c r="E582" s="7">
        <v>12571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419</v>
      </c>
      <c r="P582">
        <f t="shared" si="46"/>
        <v>12571</v>
      </c>
      <c r="Q582" s="11" t="s">
        <v>8320</v>
      </c>
      <c r="R582" t="s">
        <v>8321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581</v>
      </c>
      <c r="C583" s="3" t="s">
        <v>4690</v>
      </c>
      <c r="D583" s="5">
        <v>400</v>
      </c>
      <c r="E583" s="7">
        <v>12554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3139</v>
      </c>
      <c r="P583">
        <f t="shared" si="46"/>
        <v>0</v>
      </c>
      <c r="Q583" s="11" t="s">
        <v>8320</v>
      </c>
      <c r="R583" t="s">
        <v>8321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582</v>
      </c>
      <c r="C584" s="3" t="s">
        <v>4691</v>
      </c>
      <c r="D584" s="5">
        <v>100000</v>
      </c>
      <c r="E584" s="7">
        <v>12521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13</v>
      </c>
      <c r="P584">
        <f t="shared" si="46"/>
        <v>0</v>
      </c>
      <c r="Q584" s="11" t="s">
        <v>8320</v>
      </c>
      <c r="R584" t="s">
        <v>8321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583</v>
      </c>
      <c r="C585" s="3" t="s">
        <v>4692</v>
      </c>
      <c r="D585" s="5">
        <v>9000</v>
      </c>
      <c r="E585" s="7">
        <v>12446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138</v>
      </c>
      <c r="P585">
        <f t="shared" si="46"/>
        <v>12446</v>
      </c>
      <c r="Q585" s="11" t="s">
        <v>8320</v>
      </c>
      <c r="R585" t="s">
        <v>8321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584</v>
      </c>
      <c r="C586" s="3" t="s">
        <v>4693</v>
      </c>
      <c r="D586" s="5">
        <v>1000</v>
      </c>
      <c r="E586" s="7">
        <v>12413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1241</v>
      </c>
      <c r="P586">
        <f t="shared" si="46"/>
        <v>6206.5</v>
      </c>
      <c r="Q586" s="11" t="s">
        <v>8320</v>
      </c>
      <c r="R586" t="s">
        <v>8321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585</v>
      </c>
      <c r="C587" s="3" t="s">
        <v>4694</v>
      </c>
      <c r="D587" s="5">
        <v>9000</v>
      </c>
      <c r="E587" s="7">
        <v>12410.5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138</v>
      </c>
      <c r="P587">
        <f t="shared" si="46"/>
        <v>0</v>
      </c>
      <c r="Q587" s="11" t="s">
        <v>8320</v>
      </c>
      <c r="R587" t="s">
        <v>8321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586</v>
      </c>
      <c r="C588" s="3" t="s">
        <v>4695</v>
      </c>
      <c r="D588" s="5">
        <v>10000</v>
      </c>
      <c r="E588" s="7">
        <v>12400.61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124</v>
      </c>
      <c r="P588">
        <f t="shared" si="46"/>
        <v>3100.15</v>
      </c>
      <c r="Q588" s="11" t="s">
        <v>8320</v>
      </c>
      <c r="R588" t="s">
        <v>8321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587</v>
      </c>
      <c r="C589" s="3" t="s">
        <v>4696</v>
      </c>
      <c r="D589" s="5">
        <v>30000</v>
      </c>
      <c r="E589" s="7">
        <v>12353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41</v>
      </c>
      <c r="P589">
        <f t="shared" si="46"/>
        <v>1764.71</v>
      </c>
      <c r="Q589" s="11" t="s">
        <v>8320</v>
      </c>
      <c r="R589" t="s">
        <v>8321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588</v>
      </c>
      <c r="C590" s="3" t="s">
        <v>4697</v>
      </c>
      <c r="D590" s="5">
        <v>9000</v>
      </c>
      <c r="E590" s="7">
        <v>12348.5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137</v>
      </c>
      <c r="P590">
        <f t="shared" si="46"/>
        <v>6174.25</v>
      </c>
      <c r="Q590" s="11" t="s">
        <v>8320</v>
      </c>
      <c r="R590" t="s">
        <v>8321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589</v>
      </c>
      <c r="C591" s="3" t="s">
        <v>4698</v>
      </c>
      <c r="D591" s="5">
        <v>7500</v>
      </c>
      <c r="E591" s="7">
        <v>12325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164</v>
      </c>
      <c r="P591">
        <f t="shared" si="46"/>
        <v>12325</v>
      </c>
      <c r="Q591" s="11" t="s">
        <v>8320</v>
      </c>
      <c r="R591" t="s">
        <v>8321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590</v>
      </c>
      <c r="C592" s="3" t="s">
        <v>4699</v>
      </c>
      <c r="D592" s="5">
        <v>5000</v>
      </c>
      <c r="E592" s="7">
        <v>12321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246</v>
      </c>
      <c r="P592">
        <f t="shared" si="46"/>
        <v>1369</v>
      </c>
      <c r="Q592" s="11" t="s">
        <v>8320</v>
      </c>
      <c r="R592" t="s">
        <v>8321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591</v>
      </c>
      <c r="C593" s="3" t="s">
        <v>4700</v>
      </c>
      <c r="D593" s="5">
        <v>100000</v>
      </c>
      <c r="E593" s="7">
        <v>12256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12</v>
      </c>
      <c r="P593">
        <f t="shared" si="46"/>
        <v>6128</v>
      </c>
      <c r="Q593" s="11" t="s">
        <v>8320</v>
      </c>
      <c r="R593" t="s">
        <v>8321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592</v>
      </c>
      <c r="C594" s="3" t="s">
        <v>4701</v>
      </c>
      <c r="D594" s="5">
        <v>7500</v>
      </c>
      <c r="E594" s="7">
        <v>12252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163</v>
      </c>
      <c r="P594">
        <f t="shared" si="46"/>
        <v>12252</v>
      </c>
      <c r="Q594" s="11" t="s">
        <v>8320</v>
      </c>
      <c r="R594" t="s">
        <v>8321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593</v>
      </c>
      <c r="C595" s="3" t="s">
        <v>4702</v>
      </c>
      <c r="D595" s="5">
        <v>500</v>
      </c>
      <c r="E595" s="7">
        <v>12229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2446</v>
      </c>
      <c r="P595">
        <f t="shared" si="46"/>
        <v>1747</v>
      </c>
      <c r="Q595" s="11" t="s">
        <v>8320</v>
      </c>
      <c r="R595" t="s">
        <v>8321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594</v>
      </c>
      <c r="C596" s="3" t="s">
        <v>4703</v>
      </c>
      <c r="D596" s="5">
        <v>25000</v>
      </c>
      <c r="E596" s="7">
        <v>12178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49</v>
      </c>
      <c r="P596">
        <f t="shared" si="46"/>
        <v>6089</v>
      </c>
      <c r="Q596" s="11" t="s">
        <v>8320</v>
      </c>
      <c r="R596" t="s">
        <v>8321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595</v>
      </c>
      <c r="C597" s="3" t="s">
        <v>4704</v>
      </c>
      <c r="D597" s="5">
        <v>100000</v>
      </c>
      <c r="E597" s="7">
        <v>12165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12</v>
      </c>
      <c r="P597">
        <f t="shared" si="46"/>
        <v>1520.63</v>
      </c>
      <c r="Q597" s="11" t="s">
        <v>8320</v>
      </c>
      <c r="R597" t="s">
        <v>8321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596</v>
      </c>
      <c r="C598" s="3" t="s">
        <v>4705</v>
      </c>
      <c r="D598" s="5">
        <v>20000</v>
      </c>
      <c r="E598" s="7">
        <v>12165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61</v>
      </c>
      <c r="P598">
        <f t="shared" si="46"/>
        <v>6082.5</v>
      </c>
      <c r="Q598" s="11" t="s">
        <v>8320</v>
      </c>
      <c r="R598" t="s">
        <v>8321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597</v>
      </c>
      <c r="C599" s="3" t="s">
        <v>4706</v>
      </c>
      <c r="D599" s="5">
        <v>7500</v>
      </c>
      <c r="E599" s="7">
        <v>12110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161</v>
      </c>
      <c r="P599">
        <f t="shared" si="46"/>
        <v>6055</v>
      </c>
      <c r="Q599" s="11" t="s">
        <v>8320</v>
      </c>
      <c r="R599" t="s">
        <v>8321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598</v>
      </c>
      <c r="C600" s="3" t="s">
        <v>4707</v>
      </c>
      <c r="D600" s="5">
        <v>2500</v>
      </c>
      <c r="E600" s="7">
        <v>12106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484</v>
      </c>
      <c r="P600">
        <f t="shared" si="46"/>
        <v>1729.43</v>
      </c>
      <c r="Q600" s="11" t="s">
        <v>8320</v>
      </c>
      <c r="R600" t="s">
        <v>8321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599</v>
      </c>
      <c r="C601" s="3" t="s">
        <v>4708</v>
      </c>
      <c r="D601" s="5">
        <v>50000</v>
      </c>
      <c r="E601" s="7">
        <v>12095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24</v>
      </c>
      <c r="P601">
        <f t="shared" si="46"/>
        <v>6047.5</v>
      </c>
      <c r="Q601" s="11" t="s">
        <v>8320</v>
      </c>
      <c r="R601" t="s">
        <v>8321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600</v>
      </c>
      <c r="C602" s="3" t="s">
        <v>4709</v>
      </c>
      <c r="D602" s="5">
        <v>5000</v>
      </c>
      <c r="E602" s="7">
        <v>12042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241</v>
      </c>
      <c r="P602">
        <f t="shared" si="46"/>
        <v>12042</v>
      </c>
      <c r="Q602" s="11" t="s">
        <v>8320</v>
      </c>
      <c r="R602" t="s">
        <v>8321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601</v>
      </c>
      <c r="C603" s="3" t="s">
        <v>4710</v>
      </c>
      <c r="D603" s="5">
        <v>10000</v>
      </c>
      <c r="E603" s="7">
        <v>12041.66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120</v>
      </c>
      <c r="P603">
        <f t="shared" si="46"/>
        <v>2006.94</v>
      </c>
      <c r="Q603" s="11" t="s">
        <v>8320</v>
      </c>
      <c r="R603" t="s">
        <v>8321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602</v>
      </c>
      <c r="C604" s="3" t="s">
        <v>4711</v>
      </c>
      <c r="D604" s="5">
        <v>70000</v>
      </c>
      <c r="E604" s="7">
        <v>12029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17</v>
      </c>
      <c r="P604">
        <f t="shared" si="46"/>
        <v>0</v>
      </c>
      <c r="Q604" s="11" t="s">
        <v>8320</v>
      </c>
      <c r="R604" t="s">
        <v>8321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603</v>
      </c>
      <c r="C605" s="3" t="s">
        <v>4712</v>
      </c>
      <c r="D605" s="5">
        <v>15000</v>
      </c>
      <c r="E605" s="7">
        <v>12007.18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80</v>
      </c>
      <c r="P605">
        <f t="shared" si="46"/>
        <v>923.63</v>
      </c>
      <c r="Q605" s="11" t="s">
        <v>8320</v>
      </c>
      <c r="R605" t="s">
        <v>8321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604</v>
      </c>
      <c r="C606" s="3" t="s">
        <v>4713</v>
      </c>
      <c r="D606" s="5">
        <v>1500</v>
      </c>
      <c r="E606" s="7">
        <v>12001.5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800</v>
      </c>
      <c r="P606">
        <f t="shared" si="46"/>
        <v>0</v>
      </c>
      <c r="Q606" s="11" t="s">
        <v>8320</v>
      </c>
      <c r="R606" t="s">
        <v>8321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605</v>
      </c>
      <c r="C607" s="3" t="s">
        <v>4714</v>
      </c>
      <c r="D607" s="5">
        <v>5000</v>
      </c>
      <c r="E607" s="7">
        <v>12000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240</v>
      </c>
      <c r="P607">
        <f t="shared" si="46"/>
        <v>1500</v>
      </c>
      <c r="Q607" s="11" t="s">
        <v>8320</v>
      </c>
      <c r="R607" t="s">
        <v>8321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606</v>
      </c>
      <c r="C608" s="3" t="s">
        <v>4715</v>
      </c>
      <c r="D608" s="5">
        <v>5000</v>
      </c>
      <c r="E608" s="7">
        <v>12000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240</v>
      </c>
      <c r="P608">
        <f t="shared" si="46"/>
        <v>12000</v>
      </c>
      <c r="Q608" s="11" t="s">
        <v>8320</v>
      </c>
      <c r="R608" t="s">
        <v>8321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607</v>
      </c>
      <c r="C609" s="3" t="s">
        <v>4716</v>
      </c>
      <c r="D609" s="5">
        <v>250</v>
      </c>
      <c r="E609" s="7">
        <v>12000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4800</v>
      </c>
      <c r="P609">
        <f t="shared" si="46"/>
        <v>0</v>
      </c>
      <c r="Q609" s="11" t="s">
        <v>8320</v>
      </c>
      <c r="R609" t="s">
        <v>8321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608</v>
      </c>
      <c r="C610" s="3" t="s">
        <v>4717</v>
      </c>
      <c r="D610" s="5">
        <v>150000</v>
      </c>
      <c r="E610" s="7">
        <v>11998.01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8</v>
      </c>
      <c r="P610">
        <f t="shared" si="46"/>
        <v>2399.6</v>
      </c>
      <c r="Q610" s="11" t="s">
        <v>8320</v>
      </c>
      <c r="R610" t="s">
        <v>8321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609</v>
      </c>
      <c r="C611" s="3" t="s">
        <v>4718</v>
      </c>
      <c r="D611" s="5">
        <v>780</v>
      </c>
      <c r="E611" s="7">
        <v>11992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1537</v>
      </c>
      <c r="P611">
        <f t="shared" si="46"/>
        <v>11992</v>
      </c>
      <c r="Q611" s="11" t="s">
        <v>8320</v>
      </c>
      <c r="R611" t="s">
        <v>8321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610</v>
      </c>
      <c r="C612" s="3" t="s">
        <v>4719</v>
      </c>
      <c r="D612" s="5">
        <v>13803</v>
      </c>
      <c r="E612" s="7">
        <v>11943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87</v>
      </c>
      <c r="P612">
        <f t="shared" si="46"/>
        <v>0</v>
      </c>
      <c r="Q612" s="11" t="s">
        <v>8320</v>
      </c>
      <c r="R612" t="s">
        <v>8321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611</v>
      </c>
      <c r="C613" s="3" t="s">
        <v>4720</v>
      </c>
      <c r="D613" s="5">
        <v>80000</v>
      </c>
      <c r="E613" s="7">
        <v>11923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15</v>
      </c>
      <c r="P613">
        <f t="shared" si="46"/>
        <v>0</v>
      </c>
      <c r="Q613" s="11" t="s">
        <v>8320</v>
      </c>
      <c r="R613" t="s">
        <v>8321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612</v>
      </c>
      <c r="C614" s="3" t="s">
        <v>4721</v>
      </c>
      <c r="D614" s="5">
        <v>10000</v>
      </c>
      <c r="E614" s="7">
        <v>11880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119</v>
      </c>
      <c r="P614">
        <f t="shared" si="46"/>
        <v>0</v>
      </c>
      <c r="Q614" s="11" t="s">
        <v>8320</v>
      </c>
      <c r="R614" t="s">
        <v>8321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613</v>
      </c>
      <c r="C615" s="3" t="s">
        <v>4722</v>
      </c>
      <c r="D615" s="5">
        <v>60000</v>
      </c>
      <c r="E615" s="7">
        <v>11828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20</v>
      </c>
      <c r="P615">
        <f t="shared" si="46"/>
        <v>97.75</v>
      </c>
      <c r="Q615" s="11" t="s">
        <v>8320</v>
      </c>
      <c r="R615" t="s">
        <v>8321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614</v>
      </c>
      <c r="C616" s="3" t="s">
        <v>4723</v>
      </c>
      <c r="D616" s="5">
        <v>10000</v>
      </c>
      <c r="E616" s="7">
        <v>11805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118</v>
      </c>
      <c r="P616">
        <f t="shared" si="46"/>
        <v>0</v>
      </c>
      <c r="Q616" s="11" t="s">
        <v>8320</v>
      </c>
      <c r="R616" t="s">
        <v>8321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615</v>
      </c>
      <c r="C617" s="3" t="s">
        <v>4724</v>
      </c>
      <c r="D617" s="5">
        <v>515</v>
      </c>
      <c r="E617" s="7">
        <v>11751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2282</v>
      </c>
      <c r="P617">
        <f t="shared" si="46"/>
        <v>0</v>
      </c>
      <c r="Q617" s="11" t="s">
        <v>8320</v>
      </c>
      <c r="R617" t="s">
        <v>8321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616</v>
      </c>
      <c r="C618" s="3" t="s">
        <v>4725</v>
      </c>
      <c r="D618" s="5">
        <v>5000</v>
      </c>
      <c r="E618" s="7">
        <v>11747.18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235</v>
      </c>
      <c r="P618">
        <f t="shared" si="46"/>
        <v>0</v>
      </c>
      <c r="Q618" s="11" t="s">
        <v>8320</v>
      </c>
      <c r="R618" t="s">
        <v>8321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617</v>
      </c>
      <c r="C619" s="3" t="s">
        <v>4726</v>
      </c>
      <c r="D619" s="5">
        <v>2000</v>
      </c>
      <c r="E619" s="7">
        <v>11745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587</v>
      </c>
      <c r="P619">
        <f t="shared" si="46"/>
        <v>3915</v>
      </c>
      <c r="Q619" s="11" t="s">
        <v>8320</v>
      </c>
      <c r="R619" t="s">
        <v>8321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618</v>
      </c>
      <c r="C620" s="3" t="s">
        <v>4727</v>
      </c>
      <c r="D620" s="5">
        <v>400</v>
      </c>
      <c r="E620" s="7">
        <v>11744.9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2936</v>
      </c>
      <c r="P620">
        <f t="shared" si="46"/>
        <v>0</v>
      </c>
      <c r="Q620" s="11" t="s">
        <v>8320</v>
      </c>
      <c r="R620" t="s">
        <v>8321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619</v>
      </c>
      <c r="C621" s="3" t="s">
        <v>4728</v>
      </c>
      <c r="D621" s="5">
        <v>2500000</v>
      </c>
      <c r="E621" s="7">
        <v>11727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11727</v>
      </c>
      <c r="Q621" s="11" t="s">
        <v>8320</v>
      </c>
      <c r="R621" t="s">
        <v>8321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620</v>
      </c>
      <c r="C622" s="3" t="s">
        <v>4729</v>
      </c>
      <c r="D622" s="5">
        <v>30000</v>
      </c>
      <c r="E622" s="7">
        <v>11683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39</v>
      </c>
      <c r="P622">
        <f t="shared" si="46"/>
        <v>11683</v>
      </c>
      <c r="Q622" s="11" t="s">
        <v>8320</v>
      </c>
      <c r="R622" t="s">
        <v>8321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621</v>
      </c>
      <c r="C623" s="3" t="s">
        <v>4730</v>
      </c>
      <c r="D623" s="5">
        <v>25000</v>
      </c>
      <c r="E623" s="7">
        <v>11656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47</v>
      </c>
      <c r="P623">
        <f t="shared" si="46"/>
        <v>3885.33</v>
      </c>
      <c r="Q623" s="11" t="s">
        <v>8320</v>
      </c>
      <c r="R623" t="s">
        <v>8321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622</v>
      </c>
      <c r="C624" s="3" t="s">
        <v>4731</v>
      </c>
      <c r="D624" s="5">
        <v>6000</v>
      </c>
      <c r="E624" s="7">
        <v>11650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194</v>
      </c>
      <c r="P624">
        <f t="shared" si="46"/>
        <v>1294.44</v>
      </c>
      <c r="Q624" s="11" t="s">
        <v>8320</v>
      </c>
      <c r="R624" t="s">
        <v>8321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623</v>
      </c>
      <c r="C625" s="3" t="s">
        <v>4732</v>
      </c>
      <c r="D625" s="5">
        <v>75000</v>
      </c>
      <c r="E625" s="7">
        <v>11633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16</v>
      </c>
      <c r="P625">
        <f t="shared" si="46"/>
        <v>0</v>
      </c>
      <c r="Q625" s="11" t="s">
        <v>8320</v>
      </c>
      <c r="R625" t="s">
        <v>8321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624</v>
      </c>
      <c r="C626" s="3" t="s">
        <v>4733</v>
      </c>
      <c r="D626" s="5">
        <v>5000</v>
      </c>
      <c r="E626" s="7">
        <v>11621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232</v>
      </c>
      <c r="P626">
        <f t="shared" si="46"/>
        <v>0</v>
      </c>
      <c r="Q626" s="11" t="s">
        <v>8320</v>
      </c>
      <c r="R626" t="s">
        <v>8321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625</v>
      </c>
      <c r="C627" s="3" t="s">
        <v>4734</v>
      </c>
      <c r="D627" s="5">
        <v>25000</v>
      </c>
      <c r="E627" s="7">
        <v>11594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46</v>
      </c>
      <c r="P627">
        <f t="shared" si="46"/>
        <v>0</v>
      </c>
      <c r="Q627" s="11" t="s">
        <v>8320</v>
      </c>
      <c r="R627" t="s">
        <v>8321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626</v>
      </c>
      <c r="C628" s="3" t="s">
        <v>4735</v>
      </c>
      <c r="D628" s="5">
        <v>25000</v>
      </c>
      <c r="E628" s="7">
        <v>11570.92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46</v>
      </c>
      <c r="P628">
        <f t="shared" si="46"/>
        <v>296.69</v>
      </c>
      <c r="Q628" s="11" t="s">
        <v>8320</v>
      </c>
      <c r="R628" t="s">
        <v>8321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627</v>
      </c>
      <c r="C629" s="3" t="s">
        <v>4736</v>
      </c>
      <c r="D629" s="5">
        <v>450000</v>
      </c>
      <c r="E629" s="7">
        <v>11545.1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3</v>
      </c>
      <c r="P629">
        <f t="shared" si="46"/>
        <v>11545.1</v>
      </c>
      <c r="Q629" s="11" t="s">
        <v>8320</v>
      </c>
      <c r="R629" t="s">
        <v>8321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628</v>
      </c>
      <c r="C630" s="3" t="s">
        <v>4737</v>
      </c>
      <c r="D630" s="5">
        <v>5000</v>
      </c>
      <c r="E630" s="7">
        <v>11545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231</v>
      </c>
      <c r="P630">
        <f t="shared" si="46"/>
        <v>0</v>
      </c>
      <c r="Q630" s="11" t="s">
        <v>8320</v>
      </c>
      <c r="R630" t="s">
        <v>8321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629</v>
      </c>
      <c r="C631" s="3" t="s">
        <v>4738</v>
      </c>
      <c r="D631" s="5">
        <v>200000</v>
      </c>
      <c r="E631" s="7">
        <v>11530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6</v>
      </c>
      <c r="P631">
        <f t="shared" si="46"/>
        <v>3843.33</v>
      </c>
      <c r="Q631" s="11" t="s">
        <v>8320</v>
      </c>
      <c r="R631" t="s">
        <v>8321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630</v>
      </c>
      <c r="C632" s="3" t="s">
        <v>4739</v>
      </c>
      <c r="D632" s="5">
        <v>11999</v>
      </c>
      <c r="E632" s="7">
        <v>11500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96</v>
      </c>
      <c r="P632">
        <f t="shared" si="46"/>
        <v>11500</v>
      </c>
      <c r="Q632" s="11" t="s">
        <v>8320</v>
      </c>
      <c r="R632" t="s">
        <v>8321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631</v>
      </c>
      <c r="C633" s="3" t="s">
        <v>4740</v>
      </c>
      <c r="D633" s="5">
        <v>50000</v>
      </c>
      <c r="E633" s="7">
        <v>11472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23</v>
      </c>
      <c r="P633">
        <f t="shared" si="46"/>
        <v>1274.67</v>
      </c>
      <c r="Q633" s="11" t="s">
        <v>8320</v>
      </c>
      <c r="R633" t="s">
        <v>8321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632</v>
      </c>
      <c r="C634" s="3" t="s">
        <v>4741</v>
      </c>
      <c r="D634" s="5">
        <v>20000</v>
      </c>
      <c r="E634" s="7">
        <v>11467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57</v>
      </c>
      <c r="P634">
        <f t="shared" si="46"/>
        <v>0</v>
      </c>
      <c r="Q634" s="11" t="s">
        <v>8320</v>
      </c>
      <c r="R634" t="s">
        <v>8321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633</v>
      </c>
      <c r="C635" s="3" t="s">
        <v>4742</v>
      </c>
      <c r="D635" s="5">
        <v>10000</v>
      </c>
      <c r="E635" s="7">
        <v>11450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115</v>
      </c>
      <c r="P635">
        <f t="shared" si="46"/>
        <v>458</v>
      </c>
      <c r="Q635" s="11" t="s">
        <v>8320</v>
      </c>
      <c r="R635" t="s">
        <v>8321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634</v>
      </c>
      <c r="C636" s="3" t="s">
        <v>4743</v>
      </c>
      <c r="D636" s="5">
        <v>5000</v>
      </c>
      <c r="E636" s="7">
        <v>11432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229</v>
      </c>
      <c r="P636">
        <f t="shared" si="46"/>
        <v>11432</v>
      </c>
      <c r="Q636" s="11" t="s">
        <v>8320</v>
      </c>
      <c r="R636" t="s">
        <v>8321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635</v>
      </c>
      <c r="C637" s="3" t="s">
        <v>4744</v>
      </c>
      <c r="D637" s="5">
        <v>25000</v>
      </c>
      <c r="E637" s="7">
        <v>11428.19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46</v>
      </c>
      <c r="P637">
        <f t="shared" si="46"/>
        <v>11428.19</v>
      </c>
      <c r="Q637" s="11" t="s">
        <v>8320</v>
      </c>
      <c r="R637" t="s">
        <v>8321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636</v>
      </c>
      <c r="C638" s="3" t="s">
        <v>4745</v>
      </c>
      <c r="D638" s="5">
        <v>2000</v>
      </c>
      <c r="E638" s="7">
        <v>11385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569</v>
      </c>
      <c r="P638">
        <f t="shared" si="46"/>
        <v>11385</v>
      </c>
      <c r="Q638" s="11" t="s">
        <v>8320</v>
      </c>
      <c r="R638" t="s">
        <v>8321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637</v>
      </c>
      <c r="C639" s="3" t="s">
        <v>4746</v>
      </c>
      <c r="D639" s="5">
        <v>100000</v>
      </c>
      <c r="E639" s="7">
        <v>11364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11</v>
      </c>
      <c r="P639">
        <f t="shared" si="46"/>
        <v>0</v>
      </c>
      <c r="Q639" s="11" t="s">
        <v>8320</v>
      </c>
      <c r="R639" t="s">
        <v>8321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638</v>
      </c>
      <c r="C640" s="3" t="s">
        <v>4747</v>
      </c>
      <c r="D640" s="5">
        <v>200000</v>
      </c>
      <c r="E640" s="7">
        <v>11363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6</v>
      </c>
      <c r="P640">
        <f t="shared" si="46"/>
        <v>1893.83</v>
      </c>
      <c r="Q640" s="11" t="s">
        <v>8320</v>
      </c>
      <c r="R640" t="s">
        <v>8321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639</v>
      </c>
      <c r="C641" s="3" t="s">
        <v>4748</v>
      </c>
      <c r="D641" s="5">
        <v>1000000</v>
      </c>
      <c r="E641" s="7">
        <v>11353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1</v>
      </c>
      <c r="P641">
        <f t="shared" si="46"/>
        <v>11353</v>
      </c>
      <c r="Q641" s="11" t="s">
        <v>8320</v>
      </c>
      <c r="R641" t="s">
        <v>8321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640</v>
      </c>
      <c r="C642" s="3" t="s">
        <v>4749</v>
      </c>
      <c r="D642" s="5">
        <v>70</v>
      </c>
      <c r="E642" s="7">
        <v>11345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16207</v>
      </c>
      <c r="P642">
        <f t="shared" ref="P642:P705" si="51">IFERROR(ROUND(E642/L642,2),0)</f>
        <v>5672.5</v>
      </c>
      <c r="Q642" s="11" t="s">
        <v>8320</v>
      </c>
      <c r="R642" t="s">
        <v>8322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641</v>
      </c>
      <c r="C643" s="3" t="s">
        <v>4750</v>
      </c>
      <c r="D643" s="5">
        <v>40000</v>
      </c>
      <c r="E643" s="7">
        <v>11335.7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28</v>
      </c>
      <c r="P643">
        <f t="shared" si="51"/>
        <v>35.99</v>
      </c>
      <c r="Q643" s="11" t="s">
        <v>8320</v>
      </c>
      <c r="R643" t="s">
        <v>8322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642</v>
      </c>
      <c r="C644" s="3" t="s">
        <v>4751</v>
      </c>
      <c r="D644" s="5">
        <v>20000</v>
      </c>
      <c r="E644" s="7">
        <v>11323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57</v>
      </c>
      <c r="P644">
        <f t="shared" si="51"/>
        <v>5.21</v>
      </c>
      <c r="Q644" s="11" t="s">
        <v>8320</v>
      </c>
      <c r="R644" t="s">
        <v>8322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643</v>
      </c>
      <c r="C645" s="3" t="s">
        <v>4752</v>
      </c>
      <c r="D645" s="5">
        <v>25000</v>
      </c>
      <c r="E645" s="7">
        <v>11292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45</v>
      </c>
      <c r="P645">
        <f t="shared" si="51"/>
        <v>74.290000000000006</v>
      </c>
      <c r="Q645" s="11" t="s">
        <v>8320</v>
      </c>
      <c r="R645" t="s">
        <v>8322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644</v>
      </c>
      <c r="C646" s="3" t="s">
        <v>4753</v>
      </c>
      <c r="D646" s="5">
        <v>25000</v>
      </c>
      <c r="E646" s="7">
        <v>11231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45</v>
      </c>
      <c r="P646">
        <f t="shared" si="51"/>
        <v>11</v>
      </c>
      <c r="Q646" s="11" t="s">
        <v>8320</v>
      </c>
      <c r="R646" t="s">
        <v>8322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645</v>
      </c>
      <c r="C647" s="3" t="s">
        <v>4754</v>
      </c>
      <c r="D647" s="5">
        <v>2000</v>
      </c>
      <c r="E647" s="7">
        <v>11230.25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562</v>
      </c>
      <c r="P647">
        <f t="shared" si="51"/>
        <v>47.39</v>
      </c>
      <c r="Q647" s="11" t="s">
        <v>8320</v>
      </c>
      <c r="R647" t="s">
        <v>8322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646</v>
      </c>
      <c r="C648" s="3" t="s">
        <v>4755</v>
      </c>
      <c r="D648" s="5">
        <v>800</v>
      </c>
      <c r="E648" s="7">
        <v>11226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1403</v>
      </c>
      <c r="P648">
        <f t="shared" si="51"/>
        <v>415.78</v>
      </c>
      <c r="Q648" s="11" t="s">
        <v>8320</v>
      </c>
      <c r="R648" t="s">
        <v>8322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647</v>
      </c>
      <c r="C649" s="3" t="s">
        <v>4756</v>
      </c>
      <c r="D649" s="5">
        <v>2000</v>
      </c>
      <c r="E649" s="7">
        <v>11215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561</v>
      </c>
      <c r="P649">
        <f t="shared" si="51"/>
        <v>659.71</v>
      </c>
      <c r="Q649" s="11" t="s">
        <v>8320</v>
      </c>
      <c r="R649" t="s">
        <v>8322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648</v>
      </c>
      <c r="C650" s="3" t="s">
        <v>4757</v>
      </c>
      <c r="D650" s="5">
        <v>35000</v>
      </c>
      <c r="E650" s="7">
        <v>11176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32</v>
      </c>
      <c r="P650">
        <f t="shared" si="51"/>
        <v>413.93</v>
      </c>
      <c r="Q650" s="11" t="s">
        <v>8320</v>
      </c>
      <c r="R650" t="s">
        <v>8322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649</v>
      </c>
      <c r="C651" s="3" t="s">
        <v>4758</v>
      </c>
      <c r="D651" s="5">
        <v>2500</v>
      </c>
      <c r="E651" s="7">
        <v>11160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446</v>
      </c>
      <c r="P651">
        <f t="shared" si="51"/>
        <v>136.1</v>
      </c>
      <c r="Q651" s="11" t="s">
        <v>8320</v>
      </c>
      <c r="R651" t="s">
        <v>8322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650</v>
      </c>
      <c r="C652" s="3" t="s">
        <v>4759</v>
      </c>
      <c r="D652" s="5">
        <v>1500</v>
      </c>
      <c r="E652" s="7">
        <v>11122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741</v>
      </c>
      <c r="P652">
        <f t="shared" si="51"/>
        <v>231.71</v>
      </c>
      <c r="Q652" s="11" t="s">
        <v>8320</v>
      </c>
      <c r="R652" t="s">
        <v>8322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651</v>
      </c>
      <c r="C653" s="3" t="s">
        <v>4760</v>
      </c>
      <c r="D653" s="5">
        <v>25000</v>
      </c>
      <c r="E653" s="7">
        <v>11094.23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44</v>
      </c>
      <c r="P653">
        <f t="shared" si="51"/>
        <v>105.66</v>
      </c>
      <c r="Q653" s="11" t="s">
        <v>8320</v>
      </c>
      <c r="R653" t="s">
        <v>8322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652</v>
      </c>
      <c r="C654" s="3" t="s">
        <v>4761</v>
      </c>
      <c r="D654" s="5">
        <v>3000</v>
      </c>
      <c r="E654" s="7">
        <v>11090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370</v>
      </c>
      <c r="P654">
        <f t="shared" si="51"/>
        <v>396.07</v>
      </c>
      <c r="Q654" s="11" t="s">
        <v>8320</v>
      </c>
      <c r="R654" t="s">
        <v>8322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653</v>
      </c>
      <c r="C655" s="3" t="s">
        <v>4762</v>
      </c>
      <c r="D655" s="5">
        <v>75000</v>
      </c>
      <c r="E655" s="7">
        <v>11070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15</v>
      </c>
      <c r="P655">
        <f t="shared" si="51"/>
        <v>10</v>
      </c>
      <c r="Q655" s="11" t="s">
        <v>8320</v>
      </c>
      <c r="R655" t="s">
        <v>8322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654</v>
      </c>
      <c r="C656" s="3" t="s">
        <v>4763</v>
      </c>
      <c r="D656" s="5">
        <v>12000</v>
      </c>
      <c r="E656" s="7">
        <v>11056.75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92</v>
      </c>
      <c r="P656">
        <f t="shared" si="51"/>
        <v>10.91</v>
      </c>
      <c r="Q656" s="11" t="s">
        <v>8320</v>
      </c>
      <c r="R656" t="s">
        <v>8322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655</v>
      </c>
      <c r="C657" s="3" t="s">
        <v>4764</v>
      </c>
      <c r="D657" s="5">
        <v>8000</v>
      </c>
      <c r="E657" s="7">
        <v>11045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138</v>
      </c>
      <c r="P657">
        <f t="shared" si="51"/>
        <v>40.31</v>
      </c>
      <c r="Q657" s="11" t="s">
        <v>8320</v>
      </c>
      <c r="R657" t="s">
        <v>8322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656</v>
      </c>
      <c r="C658" s="3" t="s">
        <v>4765</v>
      </c>
      <c r="D658" s="5">
        <v>5000</v>
      </c>
      <c r="E658" s="7">
        <v>11032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221</v>
      </c>
      <c r="P658">
        <f t="shared" si="51"/>
        <v>126.8</v>
      </c>
      <c r="Q658" s="11" t="s">
        <v>8320</v>
      </c>
      <c r="R658" t="s">
        <v>8322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657</v>
      </c>
      <c r="C659" s="3" t="s">
        <v>4766</v>
      </c>
      <c r="D659" s="5">
        <v>15000</v>
      </c>
      <c r="E659" s="7">
        <v>10965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73</v>
      </c>
      <c r="P659">
        <f t="shared" si="51"/>
        <v>110.76</v>
      </c>
      <c r="Q659" s="11" t="s">
        <v>8320</v>
      </c>
      <c r="R659" t="s">
        <v>8322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658</v>
      </c>
      <c r="C660" s="3" t="s">
        <v>4767</v>
      </c>
      <c r="D660" s="5">
        <v>28888</v>
      </c>
      <c r="E660" s="7">
        <v>10950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38</v>
      </c>
      <c r="P660">
        <f t="shared" si="51"/>
        <v>39.67</v>
      </c>
      <c r="Q660" s="11" t="s">
        <v>8320</v>
      </c>
      <c r="R660" t="s">
        <v>8322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659</v>
      </c>
      <c r="C661" s="3" t="s">
        <v>4768</v>
      </c>
      <c r="D661" s="5">
        <v>3000</v>
      </c>
      <c r="E661" s="7">
        <v>10846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362</v>
      </c>
      <c r="P661">
        <f t="shared" si="51"/>
        <v>516.48</v>
      </c>
      <c r="Q661" s="11" t="s">
        <v>8320</v>
      </c>
      <c r="R661" t="s">
        <v>8322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660</v>
      </c>
      <c r="C662" s="3" t="s">
        <v>4769</v>
      </c>
      <c r="D662" s="5">
        <v>50000</v>
      </c>
      <c r="E662" s="7">
        <v>10843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22</v>
      </c>
      <c r="P662">
        <f t="shared" si="51"/>
        <v>602.39</v>
      </c>
      <c r="Q662" s="11" t="s">
        <v>8320</v>
      </c>
      <c r="R662" t="s">
        <v>8322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661</v>
      </c>
      <c r="C663" s="3" t="s">
        <v>4770</v>
      </c>
      <c r="D663" s="5">
        <v>10000</v>
      </c>
      <c r="E663" s="7">
        <v>10814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108</v>
      </c>
      <c r="P663">
        <f t="shared" si="51"/>
        <v>1201.56</v>
      </c>
      <c r="Q663" s="11" t="s">
        <v>8320</v>
      </c>
      <c r="R663" t="s">
        <v>8322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662</v>
      </c>
      <c r="C664" s="3" t="s">
        <v>4771</v>
      </c>
      <c r="D664" s="5">
        <v>39000</v>
      </c>
      <c r="E664" s="7">
        <v>10804.45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28</v>
      </c>
      <c r="P664">
        <f t="shared" si="51"/>
        <v>2701.11</v>
      </c>
      <c r="Q664" s="11" t="s">
        <v>8320</v>
      </c>
      <c r="R664" t="s">
        <v>8322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663</v>
      </c>
      <c r="C665" s="3" t="s">
        <v>4772</v>
      </c>
      <c r="D665" s="5">
        <v>200000</v>
      </c>
      <c r="E665" s="7">
        <v>10802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5</v>
      </c>
      <c r="P665">
        <f t="shared" si="51"/>
        <v>1543.14</v>
      </c>
      <c r="Q665" s="11" t="s">
        <v>8320</v>
      </c>
      <c r="R665" t="s">
        <v>8322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664</v>
      </c>
      <c r="C666" s="3" t="s">
        <v>4773</v>
      </c>
      <c r="D666" s="5">
        <v>12000</v>
      </c>
      <c r="E666" s="7">
        <v>10800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90</v>
      </c>
      <c r="P666">
        <f t="shared" si="51"/>
        <v>372.41</v>
      </c>
      <c r="Q666" s="11" t="s">
        <v>8320</v>
      </c>
      <c r="R666" t="s">
        <v>8322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665</v>
      </c>
      <c r="C667" s="3" t="s">
        <v>4774</v>
      </c>
      <c r="D667" s="5">
        <v>10000</v>
      </c>
      <c r="E667" s="7">
        <v>10775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108</v>
      </c>
      <c r="P667">
        <f t="shared" si="51"/>
        <v>897.92</v>
      </c>
      <c r="Q667" s="11" t="s">
        <v>8320</v>
      </c>
      <c r="R667" t="s">
        <v>8322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666</v>
      </c>
      <c r="C668" s="3" t="s">
        <v>4775</v>
      </c>
      <c r="D668" s="5">
        <v>200000</v>
      </c>
      <c r="E668" s="7">
        <v>10740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5</v>
      </c>
      <c r="P668">
        <f t="shared" si="51"/>
        <v>2685</v>
      </c>
      <c r="Q668" s="11" t="s">
        <v>8320</v>
      </c>
      <c r="R668" t="s">
        <v>8322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667</v>
      </c>
      <c r="C669" s="3" t="s">
        <v>4776</v>
      </c>
      <c r="D669" s="5">
        <v>50000</v>
      </c>
      <c r="E669" s="7">
        <v>10710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21</v>
      </c>
      <c r="P669">
        <f t="shared" si="51"/>
        <v>382.5</v>
      </c>
      <c r="Q669" s="11" t="s">
        <v>8320</v>
      </c>
      <c r="R669" t="s">
        <v>8322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668</v>
      </c>
      <c r="C670" s="3" t="s">
        <v>4777</v>
      </c>
      <c r="D670" s="5">
        <v>15000</v>
      </c>
      <c r="E670" s="7">
        <v>10706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71</v>
      </c>
      <c r="P670">
        <f t="shared" si="51"/>
        <v>428.24</v>
      </c>
      <c r="Q670" s="11" t="s">
        <v>8320</v>
      </c>
      <c r="R670" t="s">
        <v>8322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669</v>
      </c>
      <c r="C671" s="3" t="s">
        <v>4778</v>
      </c>
      <c r="D671" s="5">
        <v>200000</v>
      </c>
      <c r="E671" s="7">
        <v>10685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5</v>
      </c>
      <c r="P671">
        <f t="shared" si="51"/>
        <v>381.61</v>
      </c>
      <c r="Q671" s="11" t="s">
        <v>8320</v>
      </c>
      <c r="R671" t="s">
        <v>8322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670</v>
      </c>
      <c r="C672" s="3" t="s">
        <v>4779</v>
      </c>
      <c r="D672" s="5">
        <v>90000</v>
      </c>
      <c r="E672" s="7">
        <v>10680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12</v>
      </c>
      <c r="P672">
        <f t="shared" si="51"/>
        <v>34.450000000000003</v>
      </c>
      <c r="Q672" s="11" t="s">
        <v>8320</v>
      </c>
      <c r="R672" t="s">
        <v>8322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671</v>
      </c>
      <c r="C673" s="3" t="s">
        <v>4780</v>
      </c>
      <c r="D673" s="5">
        <v>30000</v>
      </c>
      <c r="E673" s="7">
        <v>10678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36</v>
      </c>
      <c r="P673">
        <f t="shared" si="51"/>
        <v>711.87</v>
      </c>
      <c r="Q673" s="11" t="s">
        <v>8320</v>
      </c>
      <c r="R673" t="s">
        <v>8322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672</v>
      </c>
      <c r="C674" s="3" t="s">
        <v>4781</v>
      </c>
      <c r="D674" s="5">
        <v>50000</v>
      </c>
      <c r="E674" s="7">
        <v>10670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21</v>
      </c>
      <c r="P674">
        <f t="shared" si="51"/>
        <v>49.63</v>
      </c>
      <c r="Q674" s="11" t="s">
        <v>8320</v>
      </c>
      <c r="R674" t="s">
        <v>8322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673</v>
      </c>
      <c r="C675" s="3" t="s">
        <v>4782</v>
      </c>
      <c r="D675" s="5">
        <v>100000</v>
      </c>
      <c r="E675" s="7">
        <v>10640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11</v>
      </c>
      <c r="P675">
        <f t="shared" si="51"/>
        <v>3546.67</v>
      </c>
      <c r="Q675" s="11" t="s">
        <v>8320</v>
      </c>
      <c r="R675" t="s">
        <v>8322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674</v>
      </c>
      <c r="C676" s="3" t="s">
        <v>4783</v>
      </c>
      <c r="D676" s="5">
        <v>50000</v>
      </c>
      <c r="E676" s="7">
        <v>10610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21</v>
      </c>
      <c r="P676">
        <f t="shared" si="51"/>
        <v>5305</v>
      </c>
      <c r="Q676" s="11" t="s">
        <v>8320</v>
      </c>
      <c r="R676" t="s">
        <v>8322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675</v>
      </c>
      <c r="C677" s="3" t="s">
        <v>4784</v>
      </c>
      <c r="D677" s="5">
        <v>6000</v>
      </c>
      <c r="E677" s="7">
        <v>10603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177</v>
      </c>
      <c r="P677">
        <f t="shared" si="51"/>
        <v>407.81</v>
      </c>
      <c r="Q677" s="11" t="s">
        <v>8320</v>
      </c>
      <c r="R677" t="s">
        <v>8322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676</v>
      </c>
      <c r="C678" s="3" t="s">
        <v>4785</v>
      </c>
      <c r="D678" s="5">
        <v>100000</v>
      </c>
      <c r="E678" s="7">
        <v>10556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11</v>
      </c>
      <c r="P678">
        <f t="shared" si="51"/>
        <v>439.83</v>
      </c>
      <c r="Q678" s="11" t="s">
        <v>8320</v>
      </c>
      <c r="R678" t="s">
        <v>8322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677</v>
      </c>
      <c r="C679" s="3" t="s">
        <v>4786</v>
      </c>
      <c r="D679" s="5">
        <v>50000</v>
      </c>
      <c r="E679" s="7">
        <v>10555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21</v>
      </c>
      <c r="P679">
        <f t="shared" si="51"/>
        <v>109.95</v>
      </c>
      <c r="Q679" s="11" t="s">
        <v>8320</v>
      </c>
      <c r="R679" t="s">
        <v>8322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678</v>
      </c>
      <c r="C680" s="3" t="s">
        <v>4787</v>
      </c>
      <c r="D680" s="5">
        <v>29000</v>
      </c>
      <c r="E680" s="7">
        <v>10555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36</v>
      </c>
      <c r="P680">
        <f t="shared" si="51"/>
        <v>620.88</v>
      </c>
      <c r="Q680" s="11" t="s">
        <v>8320</v>
      </c>
      <c r="R680" t="s">
        <v>8322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679</v>
      </c>
      <c r="C681" s="3" t="s">
        <v>4788</v>
      </c>
      <c r="D681" s="5">
        <v>57000</v>
      </c>
      <c r="E681" s="7">
        <v>10554.11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19</v>
      </c>
      <c r="P681">
        <f t="shared" si="51"/>
        <v>112.28</v>
      </c>
      <c r="Q681" s="11" t="s">
        <v>8320</v>
      </c>
      <c r="R681" t="s">
        <v>8322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680</v>
      </c>
      <c r="C682" s="3" t="s">
        <v>4789</v>
      </c>
      <c r="D682" s="5">
        <v>75000</v>
      </c>
      <c r="E682" s="7">
        <v>10550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14</v>
      </c>
      <c r="P682">
        <f t="shared" si="51"/>
        <v>81.78</v>
      </c>
      <c r="Q682" s="11" t="s">
        <v>8320</v>
      </c>
      <c r="R682" t="s">
        <v>8322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681</v>
      </c>
      <c r="C683" s="3" t="s">
        <v>4790</v>
      </c>
      <c r="D683" s="5">
        <v>2500</v>
      </c>
      <c r="E683" s="7">
        <v>10526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421</v>
      </c>
      <c r="P683">
        <f t="shared" si="51"/>
        <v>10526</v>
      </c>
      <c r="Q683" s="11" t="s">
        <v>8320</v>
      </c>
      <c r="R683" t="s">
        <v>8322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682</v>
      </c>
      <c r="C684" s="3" t="s">
        <v>4791</v>
      </c>
      <c r="D684" s="5">
        <v>50000</v>
      </c>
      <c r="E684" s="7">
        <v>10501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21</v>
      </c>
      <c r="P684">
        <f t="shared" si="51"/>
        <v>2625.25</v>
      </c>
      <c r="Q684" s="11" t="s">
        <v>8320</v>
      </c>
      <c r="R684" t="s">
        <v>8322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683</v>
      </c>
      <c r="C685" s="3" t="s">
        <v>4792</v>
      </c>
      <c r="D685" s="5">
        <v>35000</v>
      </c>
      <c r="E685" s="7">
        <v>10440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30</v>
      </c>
      <c r="P685">
        <f t="shared" si="51"/>
        <v>3480</v>
      </c>
      <c r="Q685" s="11" t="s">
        <v>8320</v>
      </c>
      <c r="R685" t="s">
        <v>8322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684</v>
      </c>
      <c r="C686" s="3" t="s">
        <v>4793</v>
      </c>
      <c r="D686" s="5">
        <v>320000</v>
      </c>
      <c r="E686" s="7">
        <v>10435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3</v>
      </c>
      <c r="P686">
        <f t="shared" si="51"/>
        <v>77.3</v>
      </c>
      <c r="Q686" s="11" t="s">
        <v>8320</v>
      </c>
      <c r="R686" t="s">
        <v>8322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685</v>
      </c>
      <c r="C687" s="3" t="s">
        <v>4794</v>
      </c>
      <c r="D687" s="5">
        <v>2000</v>
      </c>
      <c r="E687" s="7">
        <v>10429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521</v>
      </c>
      <c r="P687">
        <f t="shared" si="51"/>
        <v>1042.9000000000001</v>
      </c>
      <c r="Q687" s="11" t="s">
        <v>8320</v>
      </c>
      <c r="R687" t="s">
        <v>8322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686</v>
      </c>
      <c r="C688" s="3" t="s">
        <v>4795</v>
      </c>
      <c r="D688" s="5">
        <v>500000</v>
      </c>
      <c r="E688" s="7">
        <v>10420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2</v>
      </c>
      <c r="P688">
        <f t="shared" si="51"/>
        <v>0</v>
      </c>
      <c r="Q688" s="11" t="s">
        <v>8320</v>
      </c>
      <c r="R688" t="s">
        <v>8322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687</v>
      </c>
      <c r="C689" s="3" t="s">
        <v>4796</v>
      </c>
      <c r="D689" s="5">
        <v>100000</v>
      </c>
      <c r="E689" s="7">
        <v>10390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10</v>
      </c>
      <c r="P689">
        <f t="shared" si="51"/>
        <v>1731.67</v>
      </c>
      <c r="Q689" s="11" t="s">
        <v>8320</v>
      </c>
      <c r="R689" t="s">
        <v>8322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688</v>
      </c>
      <c r="C690" s="3" t="s">
        <v>4797</v>
      </c>
      <c r="D690" s="5">
        <v>20000</v>
      </c>
      <c r="E690" s="7">
        <v>10373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52</v>
      </c>
      <c r="P690">
        <f t="shared" si="51"/>
        <v>288.14</v>
      </c>
      <c r="Q690" s="11" t="s">
        <v>8320</v>
      </c>
      <c r="R690" t="s">
        <v>8322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689</v>
      </c>
      <c r="C691" s="3" t="s">
        <v>4798</v>
      </c>
      <c r="D691" s="5">
        <v>200000</v>
      </c>
      <c r="E691" s="7">
        <v>10346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</v>
      </c>
      <c r="P691">
        <f t="shared" si="51"/>
        <v>30.79</v>
      </c>
      <c r="Q691" s="11" t="s">
        <v>8320</v>
      </c>
      <c r="R691" t="s">
        <v>8322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690</v>
      </c>
      <c r="C692" s="3" t="s">
        <v>4799</v>
      </c>
      <c r="D692" s="5">
        <v>20000</v>
      </c>
      <c r="E692" s="7">
        <v>10338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52</v>
      </c>
      <c r="P692">
        <f t="shared" si="51"/>
        <v>304.06</v>
      </c>
      <c r="Q692" s="11" t="s">
        <v>8320</v>
      </c>
      <c r="R692" t="s">
        <v>8322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691</v>
      </c>
      <c r="C693" s="3" t="s">
        <v>4800</v>
      </c>
      <c r="D693" s="5">
        <v>50000</v>
      </c>
      <c r="E693" s="7">
        <v>10335.01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21</v>
      </c>
      <c r="P693">
        <f t="shared" si="51"/>
        <v>1033.5</v>
      </c>
      <c r="Q693" s="11" t="s">
        <v>8320</v>
      </c>
      <c r="R693" t="s">
        <v>8322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32" x14ac:dyDescent="0.2">
      <c r="A694">
        <v>693</v>
      </c>
      <c r="B694" s="9" t="s">
        <v>693</v>
      </c>
      <c r="C694" s="3" t="s">
        <v>4802</v>
      </c>
      <c r="D694" s="5">
        <v>100000</v>
      </c>
      <c r="E694" s="7">
        <v>10300</v>
      </c>
      <c r="F694" t="s">
        <v>8219</v>
      </c>
      <c r="G694" t="s">
        <v>8222</v>
      </c>
      <c r="H694" t="s">
        <v>8244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8270</v>
      </c>
      <c r="O694">
        <f t="shared" si="50"/>
        <v>10</v>
      </c>
      <c r="P694">
        <f t="shared" si="51"/>
        <v>34.799999999999997</v>
      </c>
      <c r="Q694" s="11" t="s">
        <v>8320</v>
      </c>
      <c r="R694" t="s">
        <v>8322</v>
      </c>
      <c r="S694" s="15">
        <f t="shared" si="52"/>
        <v>42094.808182870373</v>
      </c>
      <c r="T694" s="15">
        <f t="shared" si="53"/>
        <v>42124.808182870373</v>
      </c>
      <c r="U694">
        <f t="shared" si="54"/>
        <v>2015</v>
      </c>
    </row>
    <row r="695" spans="1:21" ht="48" x14ac:dyDescent="0.2">
      <c r="A695">
        <v>692</v>
      </c>
      <c r="B695" s="9" t="s">
        <v>692</v>
      </c>
      <c r="C695" s="3" t="s">
        <v>4801</v>
      </c>
      <c r="D695" s="5">
        <v>20000</v>
      </c>
      <c r="E695" s="7">
        <v>10300</v>
      </c>
      <c r="F695" t="s">
        <v>8219</v>
      </c>
      <c r="G695" t="s">
        <v>8223</v>
      </c>
      <c r="H695" t="s">
        <v>8245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8270</v>
      </c>
      <c r="O695">
        <f t="shared" si="50"/>
        <v>52</v>
      </c>
      <c r="P695">
        <f t="shared" si="51"/>
        <v>51.24</v>
      </c>
      <c r="Q695" s="11" t="s">
        <v>8320</v>
      </c>
      <c r="R695" t="s">
        <v>8322</v>
      </c>
      <c r="S695" s="15">
        <f t="shared" si="52"/>
        <v>42696.37572916667</v>
      </c>
      <c r="T695" s="15">
        <f t="shared" si="53"/>
        <v>42726.37572916667</v>
      </c>
      <c r="U695">
        <f t="shared" si="54"/>
        <v>2016</v>
      </c>
    </row>
    <row r="696" spans="1:21" ht="48" x14ac:dyDescent="0.2">
      <c r="A696">
        <v>694</v>
      </c>
      <c r="B696" s="9" t="s">
        <v>694</v>
      </c>
      <c r="C696" s="3" t="s">
        <v>4803</v>
      </c>
      <c r="D696" s="5">
        <v>150000</v>
      </c>
      <c r="E696" s="7">
        <v>10299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7</v>
      </c>
      <c r="P696">
        <f t="shared" si="51"/>
        <v>1471.29</v>
      </c>
      <c r="Q696" s="11" t="s">
        <v>8320</v>
      </c>
      <c r="R696" t="s">
        <v>8322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695</v>
      </c>
      <c r="C697" s="3" t="s">
        <v>4804</v>
      </c>
      <c r="D697" s="5">
        <v>60000</v>
      </c>
      <c r="E697" s="7">
        <v>10291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17</v>
      </c>
      <c r="P697">
        <f t="shared" si="51"/>
        <v>1470.14</v>
      </c>
      <c r="Q697" s="11" t="s">
        <v>8320</v>
      </c>
      <c r="R697" t="s">
        <v>8322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696</v>
      </c>
      <c r="C698" s="3" t="s">
        <v>4805</v>
      </c>
      <c r="D698" s="5">
        <v>175000</v>
      </c>
      <c r="E698" s="7">
        <v>10290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6</v>
      </c>
      <c r="P698">
        <f t="shared" si="51"/>
        <v>10290</v>
      </c>
      <c r="Q698" s="11" t="s">
        <v>8320</v>
      </c>
      <c r="R698" t="s">
        <v>8322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697</v>
      </c>
      <c r="C699" s="3" t="s">
        <v>4806</v>
      </c>
      <c r="D699" s="5">
        <v>5000</v>
      </c>
      <c r="E699" s="7">
        <v>10265.01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205</v>
      </c>
      <c r="P699">
        <f t="shared" si="51"/>
        <v>90.04</v>
      </c>
      <c r="Q699" s="11" t="s">
        <v>8320</v>
      </c>
      <c r="R699" t="s">
        <v>8322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699</v>
      </c>
      <c r="B700" s="9" t="s">
        <v>699</v>
      </c>
      <c r="C700" s="3" t="s">
        <v>4808</v>
      </c>
      <c r="D700" s="5">
        <v>130000</v>
      </c>
      <c r="E700" s="7">
        <v>10235</v>
      </c>
      <c r="F700" t="s">
        <v>8219</v>
      </c>
      <c r="G700" t="s">
        <v>8222</v>
      </c>
      <c r="H700" t="s">
        <v>8244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8270</v>
      </c>
      <c r="O700">
        <f t="shared" si="50"/>
        <v>8</v>
      </c>
      <c r="P700">
        <f t="shared" si="51"/>
        <v>11.5</v>
      </c>
      <c r="Q700" s="11" t="s">
        <v>8320</v>
      </c>
      <c r="R700" t="s">
        <v>8322</v>
      </c>
      <c r="S700" s="15">
        <f t="shared" si="52"/>
        <v>41563.485509259262</v>
      </c>
      <c r="T700" s="15">
        <f t="shared" si="53"/>
        <v>41600.666666666664</v>
      </c>
      <c r="U700">
        <f t="shared" si="54"/>
        <v>2013</v>
      </c>
    </row>
    <row r="701" spans="1:21" ht="48" x14ac:dyDescent="0.2">
      <c r="A701">
        <v>698</v>
      </c>
      <c r="B701" s="9" t="s">
        <v>698</v>
      </c>
      <c r="C701" s="3" t="s">
        <v>4807</v>
      </c>
      <c r="D701" s="5">
        <v>100000</v>
      </c>
      <c r="E701" s="7">
        <v>10235</v>
      </c>
      <c r="F701" t="s">
        <v>8219</v>
      </c>
      <c r="G701" t="s">
        <v>8222</v>
      </c>
      <c r="H701" t="s">
        <v>8244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8270</v>
      </c>
      <c r="O701">
        <f t="shared" si="50"/>
        <v>10</v>
      </c>
      <c r="P701">
        <f t="shared" si="51"/>
        <v>352.93</v>
      </c>
      <c r="Q701" s="11" t="s">
        <v>8320</v>
      </c>
      <c r="R701" t="s">
        <v>8322</v>
      </c>
      <c r="S701" s="15">
        <f t="shared" si="52"/>
        <v>41866.931076388886</v>
      </c>
      <c r="T701" s="15">
        <f t="shared" si="53"/>
        <v>41900.083333333336</v>
      </c>
      <c r="U701">
        <f t="shared" si="54"/>
        <v>2014</v>
      </c>
    </row>
    <row r="702" spans="1:21" ht="48" x14ac:dyDescent="0.2">
      <c r="A702">
        <v>701</v>
      </c>
      <c r="B702" s="9" t="s">
        <v>701</v>
      </c>
      <c r="C702" s="3" t="s">
        <v>4810</v>
      </c>
      <c r="D702" s="5">
        <v>23000</v>
      </c>
      <c r="E702" s="7">
        <v>10210</v>
      </c>
      <c r="F702" t="s">
        <v>8219</v>
      </c>
      <c r="G702" t="s">
        <v>8223</v>
      </c>
      <c r="H702" t="s">
        <v>8245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8270</v>
      </c>
      <c r="O702">
        <f t="shared" si="50"/>
        <v>44</v>
      </c>
      <c r="P702">
        <f t="shared" si="51"/>
        <v>486.19</v>
      </c>
      <c r="Q702" s="11" t="s">
        <v>8320</v>
      </c>
      <c r="R702" t="s">
        <v>8322</v>
      </c>
      <c r="S702" s="15">
        <f t="shared" si="52"/>
        <v>41813.662962962961</v>
      </c>
      <c r="T702" s="15">
        <f t="shared" si="53"/>
        <v>41843.662962962961</v>
      </c>
      <c r="U702">
        <f t="shared" si="54"/>
        <v>2014</v>
      </c>
    </row>
    <row r="703" spans="1:21" ht="48" x14ac:dyDescent="0.2">
      <c r="A703">
        <v>700</v>
      </c>
      <c r="B703" s="9" t="s">
        <v>700</v>
      </c>
      <c r="C703" s="3" t="s">
        <v>4809</v>
      </c>
      <c r="D703" s="5">
        <v>15000</v>
      </c>
      <c r="E703" s="7">
        <v>10210</v>
      </c>
      <c r="F703" t="s">
        <v>8219</v>
      </c>
      <c r="G703" t="s">
        <v>8225</v>
      </c>
      <c r="H703" t="s">
        <v>8247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8270</v>
      </c>
      <c r="O703">
        <f t="shared" si="50"/>
        <v>68</v>
      </c>
      <c r="P703">
        <f t="shared" si="51"/>
        <v>329.35</v>
      </c>
      <c r="Q703" s="11" t="s">
        <v>8320</v>
      </c>
      <c r="R703" t="s">
        <v>8322</v>
      </c>
      <c r="S703" s="15">
        <f t="shared" si="52"/>
        <v>42715.688437500001</v>
      </c>
      <c r="T703" s="15">
        <f t="shared" si="53"/>
        <v>42745.688437500001</v>
      </c>
      <c r="U703">
        <f t="shared" si="54"/>
        <v>2016</v>
      </c>
    </row>
    <row r="704" spans="1:21" ht="48" x14ac:dyDescent="0.2">
      <c r="A704">
        <v>702</v>
      </c>
      <c r="B704" s="9" t="s">
        <v>702</v>
      </c>
      <c r="C704" s="3" t="s">
        <v>4811</v>
      </c>
      <c r="D704" s="5">
        <v>15000</v>
      </c>
      <c r="E704" s="7">
        <v>10200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68</v>
      </c>
      <c r="P704">
        <f t="shared" si="51"/>
        <v>275.68</v>
      </c>
      <c r="Q704" s="11" t="s">
        <v>8320</v>
      </c>
      <c r="R704" t="s">
        <v>8322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703</v>
      </c>
      <c r="C705" s="3" t="s">
        <v>4812</v>
      </c>
      <c r="D705" s="5">
        <v>15000</v>
      </c>
      <c r="E705" s="7">
        <v>10182.02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68</v>
      </c>
      <c r="P705">
        <f t="shared" si="51"/>
        <v>1454.57</v>
      </c>
      <c r="Q705" s="11" t="s">
        <v>8320</v>
      </c>
      <c r="R705" t="s">
        <v>8322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704</v>
      </c>
      <c r="C706" s="3" t="s">
        <v>4813</v>
      </c>
      <c r="D706" s="5">
        <v>55000</v>
      </c>
      <c r="E706" s="7">
        <v>10173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18</v>
      </c>
      <c r="P706">
        <f t="shared" ref="P706:P769" si="56">IFERROR(ROUND(E706/L706,2),0)</f>
        <v>2543.25</v>
      </c>
      <c r="Q706" s="11" t="s">
        <v>8320</v>
      </c>
      <c r="R706" t="s">
        <v>8322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705</v>
      </c>
      <c r="C707" s="3" t="s">
        <v>4814</v>
      </c>
      <c r="D707" s="5">
        <v>100000</v>
      </c>
      <c r="E707" s="7">
        <v>10156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10</v>
      </c>
      <c r="P707">
        <f t="shared" si="56"/>
        <v>2031.2</v>
      </c>
      <c r="Q707" s="11" t="s">
        <v>8320</v>
      </c>
      <c r="R707" t="s">
        <v>8322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706</v>
      </c>
      <c r="C708" s="3" t="s">
        <v>4815</v>
      </c>
      <c r="D708" s="5">
        <v>100000</v>
      </c>
      <c r="E708" s="7">
        <v>10135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10</v>
      </c>
      <c r="P708">
        <f t="shared" si="56"/>
        <v>0</v>
      </c>
      <c r="Q708" s="11" t="s">
        <v>8320</v>
      </c>
      <c r="R708" t="s">
        <v>8322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707</v>
      </c>
      <c r="C709" s="3" t="s">
        <v>4816</v>
      </c>
      <c r="D709" s="5">
        <v>68000</v>
      </c>
      <c r="E709" s="7">
        <v>10133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15</v>
      </c>
      <c r="P709">
        <f t="shared" si="56"/>
        <v>22.22</v>
      </c>
      <c r="Q709" s="11" t="s">
        <v>8320</v>
      </c>
      <c r="R709" t="s">
        <v>8322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708</v>
      </c>
      <c r="C710" s="3" t="s">
        <v>4817</v>
      </c>
      <c r="D710" s="5">
        <v>40000</v>
      </c>
      <c r="E710" s="7">
        <v>10119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25</v>
      </c>
      <c r="P710">
        <f t="shared" si="56"/>
        <v>27.42</v>
      </c>
      <c r="Q710" s="11" t="s">
        <v>8320</v>
      </c>
      <c r="R710" t="s">
        <v>8322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709</v>
      </c>
      <c r="C711" s="3" t="s">
        <v>4818</v>
      </c>
      <c r="D711" s="5">
        <v>15000</v>
      </c>
      <c r="E711" s="7">
        <v>10115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67</v>
      </c>
      <c r="P711">
        <f t="shared" si="56"/>
        <v>5057.5</v>
      </c>
      <c r="Q711" s="11" t="s">
        <v>8320</v>
      </c>
      <c r="R711" t="s">
        <v>8322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710</v>
      </c>
      <c r="C712" s="3" t="s">
        <v>4819</v>
      </c>
      <c r="D712" s="5">
        <v>1200</v>
      </c>
      <c r="E712" s="7">
        <v>10100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842</v>
      </c>
      <c r="P712">
        <f t="shared" si="56"/>
        <v>0</v>
      </c>
      <c r="Q712" s="11" t="s">
        <v>8320</v>
      </c>
      <c r="R712" t="s">
        <v>8322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711</v>
      </c>
      <c r="C713" s="3" t="s">
        <v>4820</v>
      </c>
      <c r="D713" s="5">
        <v>100000</v>
      </c>
      <c r="E713" s="7">
        <v>10092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10</v>
      </c>
      <c r="P713">
        <f t="shared" si="56"/>
        <v>29.86</v>
      </c>
      <c r="Q713" s="11" t="s">
        <v>8320</v>
      </c>
      <c r="R713" t="s">
        <v>8322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712</v>
      </c>
      <c r="C714" s="3" t="s">
        <v>4821</v>
      </c>
      <c r="D714" s="5">
        <v>48500</v>
      </c>
      <c r="E714" s="7">
        <v>10088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21</v>
      </c>
      <c r="P714">
        <f t="shared" si="56"/>
        <v>2522</v>
      </c>
      <c r="Q714" s="11" t="s">
        <v>8320</v>
      </c>
      <c r="R714" t="s">
        <v>8322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713</v>
      </c>
      <c r="C715" s="3" t="s">
        <v>4822</v>
      </c>
      <c r="D715" s="5">
        <v>25000</v>
      </c>
      <c r="E715" s="7">
        <v>10085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40</v>
      </c>
      <c r="P715">
        <f t="shared" si="56"/>
        <v>10085</v>
      </c>
      <c r="Q715" s="11" t="s">
        <v>8320</v>
      </c>
      <c r="R715" t="s">
        <v>8322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714</v>
      </c>
      <c r="C716" s="3" t="s">
        <v>4823</v>
      </c>
      <c r="D716" s="5">
        <v>15000</v>
      </c>
      <c r="E716" s="7">
        <v>10085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67</v>
      </c>
      <c r="P716">
        <f t="shared" si="56"/>
        <v>360.18</v>
      </c>
      <c r="Q716" s="11" t="s">
        <v>8320</v>
      </c>
      <c r="R716" t="s">
        <v>8322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715</v>
      </c>
      <c r="C717" s="3" t="s">
        <v>4824</v>
      </c>
      <c r="D717" s="5">
        <v>27500</v>
      </c>
      <c r="E717" s="7">
        <v>10081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37</v>
      </c>
      <c r="P717">
        <f t="shared" si="56"/>
        <v>840.08</v>
      </c>
      <c r="Q717" s="11" t="s">
        <v>8320</v>
      </c>
      <c r="R717" t="s">
        <v>8322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716</v>
      </c>
      <c r="C718" s="3" t="s">
        <v>4825</v>
      </c>
      <c r="D718" s="5">
        <v>7000</v>
      </c>
      <c r="E718" s="7">
        <v>10071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144</v>
      </c>
      <c r="P718">
        <f t="shared" si="56"/>
        <v>629.44000000000005</v>
      </c>
      <c r="Q718" s="11" t="s">
        <v>8320</v>
      </c>
      <c r="R718" t="s">
        <v>8322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717</v>
      </c>
      <c r="C719" s="3" t="s">
        <v>4826</v>
      </c>
      <c r="D719" s="5">
        <v>100000</v>
      </c>
      <c r="E719" s="7">
        <v>10067.5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10</v>
      </c>
      <c r="P719">
        <f t="shared" si="56"/>
        <v>2516.88</v>
      </c>
      <c r="Q719" s="11" t="s">
        <v>8320</v>
      </c>
      <c r="R719" t="s">
        <v>8322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718</v>
      </c>
      <c r="C720" s="3" t="s">
        <v>4827</v>
      </c>
      <c r="D720" s="5">
        <v>12000</v>
      </c>
      <c r="E720" s="7">
        <v>10065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84</v>
      </c>
      <c r="P720">
        <f t="shared" si="56"/>
        <v>2516.25</v>
      </c>
      <c r="Q720" s="11" t="s">
        <v>8320</v>
      </c>
      <c r="R720" t="s">
        <v>8322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719</v>
      </c>
      <c r="C721" s="3" t="s">
        <v>4828</v>
      </c>
      <c r="D721" s="5">
        <v>15000</v>
      </c>
      <c r="E721" s="7">
        <v>10046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67</v>
      </c>
      <c r="P721">
        <f t="shared" si="56"/>
        <v>1004.6</v>
      </c>
      <c r="Q721" s="11" t="s">
        <v>8320</v>
      </c>
      <c r="R721" t="s">
        <v>8322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720</v>
      </c>
      <c r="C722" s="3" t="s">
        <v>4829</v>
      </c>
      <c r="D722" s="5">
        <v>1900</v>
      </c>
      <c r="E722" s="7">
        <v>10045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529</v>
      </c>
      <c r="P722">
        <f t="shared" si="56"/>
        <v>245</v>
      </c>
      <c r="Q722" s="11" t="s">
        <v>8323</v>
      </c>
      <c r="R722" t="s">
        <v>8324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721</v>
      </c>
      <c r="C723" s="3" t="s">
        <v>4830</v>
      </c>
      <c r="D723" s="5">
        <v>8200</v>
      </c>
      <c r="E723" s="7">
        <v>10042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84.39</v>
      </c>
      <c r="Q723" s="11" t="s">
        <v>8323</v>
      </c>
      <c r="R723" t="s">
        <v>8324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722</v>
      </c>
      <c r="C724" s="3" t="s">
        <v>4831</v>
      </c>
      <c r="D724" s="5">
        <v>25000</v>
      </c>
      <c r="E724" s="7">
        <v>10041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40</v>
      </c>
      <c r="P724">
        <f t="shared" si="56"/>
        <v>65.63</v>
      </c>
      <c r="Q724" s="11" t="s">
        <v>8323</v>
      </c>
      <c r="R724" t="s">
        <v>8324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723</v>
      </c>
      <c r="C725" s="3" t="s">
        <v>4832</v>
      </c>
      <c r="D725" s="5">
        <v>5000</v>
      </c>
      <c r="E725" s="7">
        <v>10031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201</v>
      </c>
      <c r="P725">
        <f t="shared" si="56"/>
        <v>100.31</v>
      </c>
      <c r="Q725" s="11" t="s">
        <v>8323</v>
      </c>
      <c r="R725" t="s">
        <v>8324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724</v>
      </c>
      <c r="C726" s="3" t="s">
        <v>4833</v>
      </c>
      <c r="D726" s="5">
        <v>7000</v>
      </c>
      <c r="E726" s="7">
        <v>10027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143</v>
      </c>
      <c r="P726">
        <f t="shared" si="56"/>
        <v>70.12</v>
      </c>
      <c r="Q726" s="11" t="s">
        <v>8323</v>
      </c>
      <c r="R726" t="s">
        <v>8324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725</v>
      </c>
      <c r="C727" s="3" t="s">
        <v>4834</v>
      </c>
      <c r="D727" s="5">
        <v>20000</v>
      </c>
      <c r="E727" s="7">
        <v>10026.49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50</v>
      </c>
      <c r="P727">
        <f t="shared" si="56"/>
        <v>71.62</v>
      </c>
      <c r="Q727" s="11" t="s">
        <v>8323</v>
      </c>
      <c r="R727" t="s">
        <v>8324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726</v>
      </c>
      <c r="C728" s="3" t="s">
        <v>4835</v>
      </c>
      <c r="D728" s="5">
        <v>2500</v>
      </c>
      <c r="E728" s="7">
        <v>10025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401</v>
      </c>
      <c r="P728">
        <f t="shared" si="56"/>
        <v>286.43</v>
      </c>
      <c r="Q728" s="11" t="s">
        <v>8323</v>
      </c>
      <c r="R728" t="s">
        <v>8324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727</v>
      </c>
      <c r="C729" s="3" t="s">
        <v>4836</v>
      </c>
      <c r="D729" s="5">
        <v>3500</v>
      </c>
      <c r="E729" s="7">
        <v>10017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286</v>
      </c>
      <c r="P729">
        <f t="shared" si="56"/>
        <v>67.23</v>
      </c>
      <c r="Q729" s="11" t="s">
        <v>8323</v>
      </c>
      <c r="R729" t="s">
        <v>8324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728</v>
      </c>
      <c r="C730" s="3" t="s">
        <v>4837</v>
      </c>
      <c r="D730" s="5">
        <v>7500</v>
      </c>
      <c r="E730" s="7">
        <v>10013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134</v>
      </c>
      <c r="P730">
        <f t="shared" si="56"/>
        <v>77.02</v>
      </c>
      <c r="Q730" s="11" t="s">
        <v>8323</v>
      </c>
      <c r="R730" t="s">
        <v>8324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32" x14ac:dyDescent="0.2">
      <c r="A731">
        <v>730</v>
      </c>
      <c r="B731" s="9" t="s">
        <v>730</v>
      </c>
      <c r="C731" s="3" t="s">
        <v>4839</v>
      </c>
      <c r="D731" s="5">
        <v>20000</v>
      </c>
      <c r="E731" s="7">
        <v>10000</v>
      </c>
      <c r="F731" t="s">
        <v>8217</v>
      </c>
      <c r="G731" t="s">
        <v>8222</v>
      </c>
      <c r="H731" t="s">
        <v>8244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8271</v>
      </c>
      <c r="O731">
        <f t="shared" si="55"/>
        <v>50</v>
      </c>
      <c r="P731">
        <f t="shared" si="56"/>
        <v>37.74</v>
      </c>
      <c r="Q731" s="11" t="s">
        <v>8323</v>
      </c>
      <c r="R731" t="s">
        <v>8324</v>
      </c>
      <c r="S731" s="15">
        <f t="shared" si="57"/>
        <v>40854.745266203703</v>
      </c>
      <c r="T731" s="15">
        <f t="shared" si="58"/>
        <v>40884.745266203703</v>
      </c>
      <c r="U731">
        <f t="shared" si="59"/>
        <v>2011</v>
      </c>
    </row>
    <row r="732" spans="1:21" ht="48" x14ac:dyDescent="0.2">
      <c r="A732">
        <v>729</v>
      </c>
      <c r="B732" s="9" t="s">
        <v>729</v>
      </c>
      <c r="C732" s="3" t="s">
        <v>4838</v>
      </c>
      <c r="D732" s="5">
        <v>4000</v>
      </c>
      <c r="E732" s="7">
        <v>10000</v>
      </c>
      <c r="F732" t="s">
        <v>8217</v>
      </c>
      <c r="G732" t="s">
        <v>8222</v>
      </c>
      <c r="H732" t="s">
        <v>8244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8271</v>
      </c>
      <c r="O732">
        <f t="shared" si="55"/>
        <v>250</v>
      </c>
      <c r="P732">
        <f t="shared" si="56"/>
        <v>83.33</v>
      </c>
      <c r="Q732" s="11" t="s">
        <v>8323</v>
      </c>
      <c r="R732" t="s">
        <v>8324</v>
      </c>
      <c r="S732" s="15">
        <f t="shared" si="57"/>
        <v>41111.185891203706</v>
      </c>
      <c r="T732" s="15">
        <f t="shared" si="58"/>
        <v>41171.185891203706</v>
      </c>
      <c r="U732">
        <f t="shared" si="59"/>
        <v>2012</v>
      </c>
    </row>
    <row r="733" spans="1:21" ht="48" x14ac:dyDescent="0.2">
      <c r="A733">
        <v>731</v>
      </c>
      <c r="B733" s="9" t="s">
        <v>731</v>
      </c>
      <c r="C733" s="3" t="s">
        <v>4840</v>
      </c>
      <c r="D733" s="5">
        <v>5000</v>
      </c>
      <c r="E733" s="7">
        <v>9875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198</v>
      </c>
      <c r="P733">
        <f t="shared" si="56"/>
        <v>139.08000000000001</v>
      </c>
      <c r="Q733" s="11" t="s">
        <v>8323</v>
      </c>
      <c r="R733" t="s">
        <v>8324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732</v>
      </c>
      <c r="C734" s="3" t="s">
        <v>4841</v>
      </c>
      <c r="D734" s="5">
        <v>40</v>
      </c>
      <c r="E734" s="7">
        <v>9832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24580</v>
      </c>
      <c r="P734">
        <f t="shared" si="56"/>
        <v>756.31</v>
      </c>
      <c r="Q734" s="11" t="s">
        <v>8323</v>
      </c>
      <c r="R734" t="s">
        <v>8324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733</v>
      </c>
      <c r="C735" s="3" t="s">
        <v>4842</v>
      </c>
      <c r="D735" s="5">
        <v>2500</v>
      </c>
      <c r="E735" s="7">
        <v>9801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392</v>
      </c>
      <c r="P735">
        <f t="shared" si="56"/>
        <v>57.99</v>
      </c>
      <c r="Q735" s="11" t="s">
        <v>8323</v>
      </c>
      <c r="R735" t="s">
        <v>8324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734</v>
      </c>
      <c r="C736" s="3" t="s">
        <v>4843</v>
      </c>
      <c r="D736" s="5">
        <v>8500</v>
      </c>
      <c r="E736" s="7">
        <v>9775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115</v>
      </c>
      <c r="P736">
        <f t="shared" si="56"/>
        <v>171.49</v>
      </c>
      <c r="Q736" s="11" t="s">
        <v>8323</v>
      </c>
      <c r="R736" t="s">
        <v>8324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735</v>
      </c>
      <c r="C737" s="3" t="s">
        <v>4844</v>
      </c>
      <c r="D737" s="5">
        <v>47000</v>
      </c>
      <c r="E737" s="7">
        <v>9725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21</v>
      </c>
      <c r="P737">
        <f t="shared" si="56"/>
        <v>42.47</v>
      </c>
      <c r="Q737" s="11" t="s">
        <v>8323</v>
      </c>
      <c r="R737" t="s">
        <v>8324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736</v>
      </c>
      <c r="C738" s="3" t="s">
        <v>4845</v>
      </c>
      <c r="D738" s="5">
        <v>3600</v>
      </c>
      <c r="E738" s="7">
        <v>9700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269</v>
      </c>
      <c r="P738">
        <f t="shared" si="56"/>
        <v>89.81</v>
      </c>
      <c r="Q738" s="11" t="s">
        <v>8323</v>
      </c>
      <c r="R738" t="s">
        <v>8324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737</v>
      </c>
      <c r="C739" s="3" t="s">
        <v>4846</v>
      </c>
      <c r="D739" s="5">
        <v>5000</v>
      </c>
      <c r="E739" s="7">
        <v>9545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191</v>
      </c>
      <c r="P739">
        <f t="shared" si="56"/>
        <v>88.38</v>
      </c>
      <c r="Q739" s="11" t="s">
        <v>8323</v>
      </c>
      <c r="R739" t="s">
        <v>8324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738</v>
      </c>
      <c r="C740" s="3" t="s">
        <v>4847</v>
      </c>
      <c r="D740" s="5">
        <v>1500</v>
      </c>
      <c r="E740" s="7">
        <v>9536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636</v>
      </c>
      <c r="P740">
        <f t="shared" si="56"/>
        <v>232.59</v>
      </c>
      <c r="Q740" s="11" t="s">
        <v>8323</v>
      </c>
      <c r="R740" t="s">
        <v>8324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739</v>
      </c>
      <c r="C741" s="3" t="s">
        <v>4848</v>
      </c>
      <c r="D741" s="5">
        <v>6000</v>
      </c>
      <c r="E741" s="7">
        <v>9525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159</v>
      </c>
      <c r="P741">
        <f t="shared" si="56"/>
        <v>68.53</v>
      </c>
      <c r="Q741" s="11" t="s">
        <v>8323</v>
      </c>
      <c r="R741" t="s">
        <v>8324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740</v>
      </c>
      <c r="C742" s="3" t="s">
        <v>4849</v>
      </c>
      <c r="D742" s="5">
        <v>3000</v>
      </c>
      <c r="E742" s="7">
        <v>9500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317</v>
      </c>
      <c r="P742">
        <f t="shared" si="56"/>
        <v>500</v>
      </c>
      <c r="Q742" s="11" t="s">
        <v>8323</v>
      </c>
      <c r="R742" t="s">
        <v>8324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741</v>
      </c>
      <c r="C743" s="3" t="s">
        <v>4850</v>
      </c>
      <c r="D743" s="5">
        <v>13000</v>
      </c>
      <c r="E743" s="7">
        <v>9486.69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73</v>
      </c>
      <c r="P743">
        <f t="shared" si="56"/>
        <v>100.92</v>
      </c>
      <c r="Q743" s="11" t="s">
        <v>8323</v>
      </c>
      <c r="R743" t="s">
        <v>8324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742</v>
      </c>
      <c r="C744" s="3" t="s">
        <v>4851</v>
      </c>
      <c r="D744" s="5">
        <v>1400</v>
      </c>
      <c r="E744" s="7">
        <v>9477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677</v>
      </c>
      <c r="P744">
        <f t="shared" si="56"/>
        <v>412.04</v>
      </c>
      <c r="Q744" s="11" t="s">
        <v>8323</v>
      </c>
      <c r="R744" t="s">
        <v>8324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743</v>
      </c>
      <c r="C745" s="3" t="s">
        <v>4852</v>
      </c>
      <c r="D745" s="5">
        <v>550</v>
      </c>
      <c r="E745" s="7">
        <v>9460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1720</v>
      </c>
      <c r="P745">
        <f t="shared" si="56"/>
        <v>630.66999999999996</v>
      </c>
      <c r="Q745" s="11" t="s">
        <v>8323</v>
      </c>
      <c r="R745" t="s">
        <v>8324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744</v>
      </c>
      <c r="C746" s="3" t="s">
        <v>4853</v>
      </c>
      <c r="D746" s="5">
        <v>5000</v>
      </c>
      <c r="E746" s="7">
        <v>9446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189</v>
      </c>
      <c r="P746">
        <f t="shared" si="56"/>
        <v>152.35</v>
      </c>
      <c r="Q746" s="11" t="s">
        <v>8323</v>
      </c>
      <c r="R746" t="s">
        <v>8324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745</v>
      </c>
      <c r="C747" s="3" t="s">
        <v>4854</v>
      </c>
      <c r="D747" s="5">
        <v>2220</v>
      </c>
      <c r="E747" s="7">
        <v>9425.23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425</v>
      </c>
      <c r="P747">
        <f t="shared" si="56"/>
        <v>127.37</v>
      </c>
      <c r="Q747" s="11" t="s">
        <v>8323</v>
      </c>
      <c r="R747" t="s">
        <v>8324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746</v>
      </c>
      <c r="C748" s="3" t="s">
        <v>4855</v>
      </c>
      <c r="D748" s="5">
        <v>2987</v>
      </c>
      <c r="E748" s="7">
        <v>9419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315</v>
      </c>
      <c r="P748">
        <f t="shared" si="56"/>
        <v>97.1</v>
      </c>
      <c r="Q748" s="11" t="s">
        <v>8323</v>
      </c>
      <c r="R748" t="s">
        <v>8324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747</v>
      </c>
      <c r="C749" s="3" t="s">
        <v>4856</v>
      </c>
      <c r="D749" s="5">
        <v>7000</v>
      </c>
      <c r="E749" s="7">
        <v>9395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134</v>
      </c>
      <c r="P749">
        <f t="shared" si="56"/>
        <v>170.82</v>
      </c>
      <c r="Q749" s="11" t="s">
        <v>8323</v>
      </c>
      <c r="R749" t="s">
        <v>8324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748</v>
      </c>
      <c r="C750" s="3" t="s">
        <v>4857</v>
      </c>
      <c r="D750" s="5">
        <v>2000</v>
      </c>
      <c r="E750" s="7">
        <v>9387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469</v>
      </c>
      <c r="P750">
        <f t="shared" si="56"/>
        <v>213.34</v>
      </c>
      <c r="Q750" s="11" t="s">
        <v>8323</v>
      </c>
      <c r="R750" t="s">
        <v>8324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749</v>
      </c>
      <c r="C751" s="3" t="s">
        <v>4858</v>
      </c>
      <c r="D751" s="5">
        <v>10000</v>
      </c>
      <c r="E751" s="7">
        <v>9370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94</v>
      </c>
      <c r="P751">
        <f t="shared" si="56"/>
        <v>85.18</v>
      </c>
      <c r="Q751" s="11" t="s">
        <v>8323</v>
      </c>
      <c r="R751" t="s">
        <v>8324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750</v>
      </c>
      <c r="C752" s="3" t="s">
        <v>4859</v>
      </c>
      <c r="D752" s="5">
        <v>4444</v>
      </c>
      <c r="E752" s="7">
        <v>9342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210</v>
      </c>
      <c r="P752">
        <f t="shared" si="56"/>
        <v>158.34</v>
      </c>
      <c r="Q752" s="11" t="s">
        <v>8323</v>
      </c>
      <c r="R752" t="s">
        <v>8324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751</v>
      </c>
      <c r="C753" s="3" t="s">
        <v>4860</v>
      </c>
      <c r="D753" s="5">
        <v>3000</v>
      </c>
      <c r="E753" s="7">
        <v>9302.75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310</v>
      </c>
      <c r="P753">
        <f t="shared" si="56"/>
        <v>150.04</v>
      </c>
      <c r="Q753" s="11" t="s">
        <v>8323</v>
      </c>
      <c r="R753" t="s">
        <v>8324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752</v>
      </c>
      <c r="C754" s="3" t="s">
        <v>4861</v>
      </c>
      <c r="D754" s="5">
        <v>5000</v>
      </c>
      <c r="E754" s="7">
        <v>9302.5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186</v>
      </c>
      <c r="P754">
        <f t="shared" si="56"/>
        <v>88.6</v>
      </c>
      <c r="Q754" s="11" t="s">
        <v>8323</v>
      </c>
      <c r="R754" t="s">
        <v>8324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753</v>
      </c>
      <c r="C755" s="3" t="s">
        <v>4862</v>
      </c>
      <c r="D755" s="5">
        <v>10000</v>
      </c>
      <c r="E755" s="7">
        <v>9228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92</v>
      </c>
      <c r="P755">
        <f t="shared" si="56"/>
        <v>354.92</v>
      </c>
      <c r="Q755" s="11" t="s">
        <v>8323</v>
      </c>
      <c r="R755" t="s">
        <v>8324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754</v>
      </c>
      <c r="C756" s="3" t="s">
        <v>4863</v>
      </c>
      <c r="D756" s="5">
        <v>2000</v>
      </c>
      <c r="E756" s="7">
        <v>9228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461</v>
      </c>
      <c r="P756">
        <f t="shared" si="56"/>
        <v>188.33</v>
      </c>
      <c r="Q756" s="11" t="s">
        <v>8323</v>
      </c>
      <c r="R756" t="s">
        <v>8324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755</v>
      </c>
      <c r="C757" s="3" t="s">
        <v>4864</v>
      </c>
      <c r="D757" s="5">
        <v>2500</v>
      </c>
      <c r="E757" s="7">
        <v>9203.23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368</v>
      </c>
      <c r="P757">
        <f t="shared" si="56"/>
        <v>135.34</v>
      </c>
      <c r="Q757" s="11" t="s">
        <v>8323</v>
      </c>
      <c r="R757" t="s">
        <v>8324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756</v>
      </c>
      <c r="C758" s="3" t="s">
        <v>4865</v>
      </c>
      <c r="D758" s="5">
        <v>700</v>
      </c>
      <c r="E758" s="7">
        <v>9170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1310</v>
      </c>
      <c r="P758">
        <f t="shared" si="56"/>
        <v>416.82</v>
      </c>
      <c r="Q758" s="11" t="s">
        <v>8323</v>
      </c>
      <c r="R758" t="s">
        <v>8324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757</v>
      </c>
      <c r="C759" s="3" t="s">
        <v>4866</v>
      </c>
      <c r="D759" s="5">
        <v>250</v>
      </c>
      <c r="E759" s="7">
        <v>9137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3655</v>
      </c>
      <c r="P759">
        <f t="shared" si="56"/>
        <v>507.61</v>
      </c>
      <c r="Q759" s="11" t="s">
        <v>8323</v>
      </c>
      <c r="R759" t="s">
        <v>8324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758</v>
      </c>
      <c r="C760" s="3" t="s">
        <v>4867</v>
      </c>
      <c r="D760" s="5">
        <v>2500</v>
      </c>
      <c r="E760" s="7">
        <v>9130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365</v>
      </c>
      <c r="P760">
        <f t="shared" si="56"/>
        <v>480.53</v>
      </c>
      <c r="Q760" s="11" t="s">
        <v>8323</v>
      </c>
      <c r="R760" t="s">
        <v>8324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759</v>
      </c>
      <c r="C761" s="3" t="s">
        <v>4868</v>
      </c>
      <c r="D761" s="5">
        <v>5000</v>
      </c>
      <c r="E761" s="7">
        <v>9124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182</v>
      </c>
      <c r="P761">
        <f t="shared" si="56"/>
        <v>92.16</v>
      </c>
      <c r="Q761" s="11" t="s">
        <v>8323</v>
      </c>
      <c r="R761" t="s">
        <v>8324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760</v>
      </c>
      <c r="C762" s="3" t="s">
        <v>4869</v>
      </c>
      <c r="D762" s="5">
        <v>2200</v>
      </c>
      <c r="E762" s="7">
        <v>9121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415</v>
      </c>
      <c r="P762">
        <f t="shared" si="56"/>
        <v>0</v>
      </c>
      <c r="Q762" s="11" t="s">
        <v>8323</v>
      </c>
      <c r="R762" t="s">
        <v>8325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761</v>
      </c>
      <c r="C763" s="3" t="s">
        <v>4870</v>
      </c>
      <c r="D763" s="5">
        <v>5000</v>
      </c>
      <c r="E763" s="7">
        <v>9111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182</v>
      </c>
      <c r="P763">
        <f t="shared" si="56"/>
        <v>1518.5</v>
      </c>
      <c r="Q763" s="11" t="s">
        <v>8323</v>
      </c>
      <c r="R763" t="s">
        <v>8325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762</v>
      </c>
      <c r="C764" s="3" t="s">
        <v>4871</v>
      </c>
      <c r="D764" s="5">
        <v>3500</v>
      </c>
      <c r="E764" s="7">
        <v>9110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260</v>
      </c>
      <c r="P764">
        <f t="shared" si="56"/>
        <v>0</v>
      </c>
      <c r="Q764" s="11" t="s">
        <v>8323</v>
      </c>
      <c r="R764" t="s">
        <v>8325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763</v>
      </c>
      <c r="C765" s="3" t="s">
        <v>4872</v>
      </c>
      <c r="D765" s="5">
        <v>4290</v>
      </c>
      <c r="E765" s="7">
        <v>9044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211</v>
      </c>
      <c r="P765">
        <f t="shared" si="56"/>
        <v>9044</v>
      </c>
      <c r="Q765" s="11" t="s">
        <v>8323</v>
      </c>
      <c r="R765" t="s">
        <v>8325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764</v>
      </c>
      <c r="C766" s="3" t="s">
        <v>4873</v>
      </c>
      <c r="D766" s="5">
        <v>5000</v>
      </c>
      <c r="E766" s="7">
        <v>9030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181</v>
      </c>
      <c r="P766">
        <f t="shared" si="56"/>
        <v>0</v>
      </c>
      <c r="Q766" s="11" t="s">
        <v>8323</v>
      </c>
      <c r="R766" t="s">
        <v>8325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765</v>
      </c>
      <c r="C767" s="3" t="s">
        <v>4874</v>
      </c>
      <c r="D767" s="5">
        <v>7000</v>
      </c>
      <c r="E767" s="7">
        <v>9015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129</v>
      </c>
      <c r="P767">
        <f t="shared" si="56"/>
        <v>204.89</v>
      </c>
      <c r="Q767" s="11" t="s">
        <v>8323</v>
      </c>
      <c r="R767" t="s">
        <v>8325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766</v>
      </c>
      <c r="C768" s="3" t="s">
        <v>4875</v>
      </c>
      <c r="D768" s="5">
        <v>4000</v>
      </c>
      <c r="E768" s="7">
        <v>8950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224</v>
      </c>
      <c r="P768">
        <f t="shared" si="56"/>
        <v>0</v>
      </c>
      <c r="Q768" s="11" t="s">
        <v>8323</v>
      </c>
      <c r="R768" t="s">
        <v>8325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767</v>
      </c>
      <c r="C769" s="3" t="s">
        <v>4876</v>
      </c>
      <c r="D769" s="5">
        <v>5000</v>
      </c>
      <c r="E769" s="7">
        <v>8837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177</v>
      </c>
      <c r="P769">
        <f t="shared" si="56"/>
        <v>2945.67</v>
      </c>
      <c r="Q769" s="11" t="s">
        <v>8323</v>
      </c>
      <c r="R769" t="s">
        <v>8325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768</v>
      </c>
      <c r="C770" s="3" t="s">
        <v>4877</v>
      </c>
      <c r="D770" s="5">
        <v>2500</v>
      </c>
      <c r="E770" s="7">
        <v>8832.49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353</v>
      </c>
      <c r="P770">
        <f t="shared" ref="P770:P833" si="61">IFERROR(ROUND(E770/L770,2),0)</f>
        <v>0</v>
      </c>
      <c r="Q770" s="11" t="s">
        <v>8323</v>
      </c>
      <c r="R770" t="s">
        <v>8325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769</v>
      </c>
      <c r="C771" s="3" t="s">
        <v>4878</v>
      </c>
      <c r="D771" s="5">
        <v>4000</v>
      </c>
      <c r="E771" s="7">
        <v>8827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221</v>
      </c>
      <c r="P771">
        <f t="shared" si="61"/>
        <v>169.75</v>
      </c>
      <c r="Q771" s="11" t="s">
        <v>8323</v>
      </c>
      <c r="R771" t="s">
        <v>8325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770</v>
      </c>
      <c r="C772" s="3" t="s">
        <v>4879</v>
      </c>
      <c r="D772" s="5">
        <v>17500</v>
      </c>
      <c r="E772" s="7">
        <v>8815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50</v>
      </c>
      <c r="P772">
        <f t="shared" si="61"/>
        <v>0</v>
      </c>
      <c r="Q772" s="11" t="s">
        <v>8323</v>
      </c>
      <c r="R772" t="s">
        <v>8325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771</v>
      </c>
      <c r="C773" s="3" t="s">
        <v>4880</v>
      </c>
      <c r="D773" s="5">
        <v>38000</v>
      </c>
      <c r="E773" s="7">
        <v>8807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23</v>
      </c>
      <c r="P773">
        <f t="shared" si="61"/>
        <v>8807</v>
      </c>
      <c r="Q773" s="11" t="s">
        <v>8323</v>
      </c>
      <c r="R773" t="s">
        <v>8325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772</v>
      </c>
      <c r="C774" s="3" t="s">
        <v>4881</v>
      </c>
      <c r="D774" s="5">
        <v>1500</v>
      </c>
      <c r="E774" s="7">
        <v>8792.02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586</v>
      </c>
      <c r="P774">
        <f t="shared" si="61"/>
        <v>8792.02</v>
      </c>
      <c r="Q774" s="11" t="s">
        <v>8323</v>
      </c>
      <c r="R774" t="s">
        <v>8325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773</v>
      </c>
      <c r="C775" s="3" t="s">
        <v>4882</v>
      </c>
      <c r="D775" s="5">
        <v>3759</v>
      </c>
      <c r="E775" s="7">
        <v>8780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234</v>
      </c>
      <c r="P775">
        <f t="shared" si="61"/>
        <v>4390</v>
      </c>
      <c r="Q775" s="11" t="s">
        <v>8323</v>
      </c>
      <c r="R775" t="s">
        <v>8325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774</v>
      </c>
      <c r="C776" s="3" t="s">
        <v>4883</v>
      </c>
      <c r="D776" s="5">
        <v>500</v>
      </c>
      <c r="E776" s="7">
        <v>8750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1750</v>
      </c>
      <c r="P776">
        <f t="shared" si="61"/>
        <v>972.22</v>
      </c>
      <c r="Q776" s="11" t="s">
        <v>8323</v>
      </c>
      <c r="R776" t="s">
        <v>8325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775</v>
      </c>
      <c r="C777" s="3" t="s">
        <v>4884</v>
      </c>
      <c r="D777" s="5">
        <v>10000</v>
      </c>
      <c r="E777" s="7">
        <v>8740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87</v>
      </c>
      <c r="P777">
        <f t="shared" si="61"/>
        <v>1748</v>
      </c>
      <c r="Q777" s="11" t="s">
        <v>8323</v>
      </c>
      <c r="R777" t="s">
        <v>8325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776</v>
      </c>
      <c r="C778" s="3" t="s">
        <v>4885</v>
      </c>
      <c r="D778" s="5">
        <v>7000</v>
      </c>
      <c r="E778" s="7">
        <v>8739.01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125</v>
      </c>
      <c r="P778">
        <f t="shared" si="61"/>
        <v>153.32</v>
      </c>
      <c r="Q778" s="11" t="s">
        <v>8323</v>
      </c>
      <c r="R778" t="s">
        <v>8325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777</v>
      </c>
      <c r="C779" s="3" t="s">
        <v>4886</v>
      </c>
      <c r="D779" s="5">
        <v>3000</v>
      </c>
      <c r="E779" s="7">
        <v>8735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291</v>
      </c>
      <c r="P779">
        <f t="shared" si="61"/>
        <v>2911.67</v>
      </c>
      <c r="Q779" s="11" t="s">
        <v>8323</v>
      </c>
      <c r="R779" t="s">
        <v>8325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778</v>
      </c>
      <c r="C780" s="3" t="s">
        <v>4887</v>
      </c>
      <c r="D780" s="5">
        <v>500</v>
      </c>
      <c r="E780" s="7">
        <v>8730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1746</v>
      </c>
      <c r="P780">
        <f t="shared" si="61"/>
        <v>8730</v>
      </c>
      <c r="Q780" s="11" t="s">
        <v>8323</v>
      </c>
      <c r="R780" t="s">
        <v>8325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779</v>
      </c>
      <c r="C781" s="3" t="s">
        <v>4888</v>
      </c>
      <c r="D781" s="5">
        <v>15000</v>
      </c>
      <c r="E781" s="7">
        <v>8725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58</v>
      </c>
      <c r="P781">
        <f t="shared" si="61"/>
        <v>1454.17</v>
      </c>
      <c r="Q781" s="11" t="s">
        <v>8323</v>
      </c>
      <c r="R781" t="s">
        <v>8325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780</v>
      </c>
      <c r="C782" s="3" t="s">
        <v>4889</v>
      </c>
      <c r="D782" s="5">
        <v>1000</v>
      </c>
      <c r="E782" s="7">
        <v>8722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872</v>
      </c>
      <c r="P782">
        <f t="shared" si="61"/>
        <v>323.04000000000002</v>
      </c>
      <c r="Q782" s="11" t="s">
        <v>8326</v>
      </c>
      <c r="R782" t="s">
        <v>8327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781</v>
      </c>
      <c r="C783" s="3" t="s">
        <v>4890</v>
      </c>
      <c r="D783" s="5">
        <v>800</v>
      </c>
      <c r="E783" s="7">
        <v>8711.52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1089</v>
      </c>
      <c r="P783">
        <f t="shared" si="61"/>
        <v>348.46</v>
      </c>
      <c r="Q783" s="11" t="s">
        <v>8326</v>
      </c>
      <c r="R783" t="s">
        <v>8327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782</v>
      </c>
      <c r="C784" s="3" t="s">
        <v>4891</v>
      </c>
      <c r="D784" s="5">
        <v>700</v>
      </c>
      <c r="E784" s="7">
        <v>8685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1241</v>
      </c>
      <c r="P784">
        <f t="shared" si="61"/>
        <v>620.36</v>
      </c>
      <c r="Q784" s="11" t="s">
        <v>8326</v>
      </c>
      <c r="R784" t="s">
        <v>8327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783</v>
      </c>
      <c r="C785" s="3" t="s">
        <v>4892</v>
      </c>
      <c r="D785" s="5">
        <v>1500</v>
      </c>
      <c r="E785" s="7">
        <v>8666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578</v>
      </c>
      <c r="P785">
        <f t="shared" si="61"/>
        <v>247.6</v>
      </c>
      <c r="Q785" s="11" t="s">
        <v>8326</v>
      </c>
      <c r="R785" t="s">
        <v>8327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784</v>
      </c>
      <c r="C786" s="3" t="s">
        <v>4893</v>
      </c>
      <c r="D786" s="5">
        <v>1000</v>
      </c>
      <c r="E786" s="7">
        <v>8640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864</v>
      </c>
      <c r="P786">
        <f t="shared" si="61"/>
        <v>864</v>
      </c>
      <c r="Q786" s="11" t="s">
        <v>8326</v>
      </c>
      <c r="R786" t="s">
        <v>8327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785</v>
      </c>
      <c r="C787" s="3" t="s">
        <v>4894</v>
      </c>
      <c r="D787" s="5">
        <v>500</v>
      </c>
      <c r="E787" s="7">
        <v>8636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1727</v>
      </c>
      <c r="P787">
        <f t="shared" si="61"/>
        <v>297.79000000000002</v>
      </c>
      <c r="Q787" s="11" t="s">
        <v>8326</v>
      </c>
      <c r="R787" t="s">
        <v>8327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786</v>
      </c>
      <c r="C788" s="3" t="s">
        <v>4895</v>
      </c>
      <c r="D788" s="5">
        <v>5000</v>
      </c>
      <c r="E788" s="7">
        <v>8632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173</v>
      </c>
      <c r="P788">
        <f t="shared" si="61"/>
        <v>196.18</v>
      </c>
      <c r="Q788" s="11" t="s">
        <v>8326</v>
      </c>
      <c r="R788" t="s">
        <v>8327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787</v>
      </c>
      <c r="C789" s="3" t="s">
        <v>4896</v>
      </c>
      <c r="D789" s="5">
        <v>1200</v>
      </c>
      <c r="E789" s="7">
        <v>8620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718</v>
      </c>
      <c r="P789">
        <f t="shared" si="61"/>
        <v>507.06</v>
      </c>
      <c r="Q789" s="11" t="s">
        <v>8326</v>
      </c>
      <c r="R789" t="s">
        <v>8327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788</v>
      </c>
      <c r="C790" s="3" t="s">
        <v>4897</v>
      </c>
      <c r="D790" s="5">
        <v>1000</v>
      </c>
      <c r="E790" s="7">
        <v>8586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859</v>
      </c>
      <c r="P790">
        <f t="shared" si="61"/>
        <v>252.53</v>
      </c>
      <c r="Q790" s="11" t="s">
        <v>8326</v>
      </c>
      <c r="R790" t="s">
        <v>8327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789</v>
      </c>
      <c r="C791" s="3" t="s">
        <v>4898</v>
      </c>
      <c r="D791" s="5">
        <v>1700</v>
      </c>
      <c r="E791" s="7">
        <v>8581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505</v>
      </c>
      <c r="P791">
        <f t="shared" si="61"/>
        <v>612.92999999999995</v>
      </c>
      <c r="Q791" s="11" t="s">
        <v>8326</v>
      </c>
      <c r="R791" t="s">
        <v>8327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790</v>
      </c>
      <c r="C792" s="3" t="s">
        <v>4899</v>
      </c>
      <c r="D792" s="5">
        <v>10000</v>
      </c>
      <c r="E792" s="7">
        <v>8567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86</v>
      </c>
      <c r="P792">
        <f t="shared" si="61"/>
        <v>54.92</v>
      </c>
      <c r="Q792" s="11" t="s">
        <v>8326</v>
      </c>
      <c r="R792" t="s">
        <v>8327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791</v>
      </c>
      <c r="C793" s="3" t="s">
        <v>4900</v>
      </c>
      <c r="D793" s="5">
        <v>7500</v>
      </c>
      <c r="E793" s="7">
        <v>8538.66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114</v>
      </c>
      <c r="P793">
        <f t="shared" si="61"/>
        <v>66.709999999999994</v>
      </c>
      <c r="Q793" s="11" t="s">
        <v>8326</v>
      </c>
      <c r="R793" t="s">
        <v>8327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48" x14ac:dyDescent="0.2">
      <c r="A794">
        <v>793</v>
      </c>
      <c r="B794" s="9" t="s">
        <v>793</v>
      </c>
      <c r="C794" s="3" t="s">
        <v>4902</v>
      </c>
      <c r="D794" s="5">
        <v>2750</v>
      </c>
      <c r="E794" s="7">
        <v>8537</v>
      </c>
      <c r="F794" t="s">
        <v>8217</v>
      </c>
      <c r="G794" t="s">
        <v>8222</v>
      </c>
      <c r="H794" t="s">
        <v>8244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8273</v>
      </c>
      <c r="O794">
        <f t="shared" si="60"/>
        <v>310</v>
      </c>
      <c r="P794">
        <f t="shared" si="61"/>
        <v>266.77999999999997</v>
      </c>
      <c r="Q794" s="11" t="s">
        <v>8326</v>
      </c>
      <c r="R794" t="s">
        <v>8327</v>
      </c>
      <c r="S794" s="15">
        <f t="shared" si="62"/>
        <v>41442.741249999999</v>
      </c>
      <c r="T794" s="15">
        <f t="shared" si="63"/>
        <v>41458.207638888889</v>
      </c>
      <c r="U794">
        <f t="shared" si="64"/>
        <v>2013</v>
      </c>
    </row>
    <row r="795" spans="1:21" ht="32" x14ac:dyDescent="0.2">
      <c r="A795">
        <v>792</v>
      </c>
      <c r="B795" s="9" t="s">
        <v>792</v>
      </c>
      <c r="C795" s="3" t="s">
        <v>4901</v>
      </c>
      <c r="D795" s="5">
        <v>2500</v>
      </c>
      <c r="E795" s="7">
        <v>8537</v>
      </c>
      <c r="F795" t="s">
        <v>8217</v>
      </c>
      <c r="G795" t="s">
        <v>8222</v>
      </c>
      <c r="H795" t="s">
        <v>8244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8273</v>
      </c>
      <c r="O795">
        <f t="shared" si="60"/>
        <v>341</v>
      </c>
      <c r="P795">
        <f t="shared" si="61"/>
        <v>142.28</v>
      </c>
      <c r="Q795" s="11" t="s">
        <v>8326</v>
      </c>
      <c r="R795" t="s">
        <v>8327</v>
      </c>
      <c r="S795" s="15">
        <f t="shared" si="62"/>
        <v>41555.873645833337</v>
      </c>
      <c r="T795" s="15">
        <f t="shared" si="63"/>
        <v>41585.915312500001</v>
      </c>
      <c r="U795">
        <f t="shared" si="64"/>
        <v>2013</v>
      </c>
    </row>
    <row r="796" spans="1:21" ht="48" x14ac:dyDescent="0.2">
      <c r="A796">
        <v>794</v>
      </c>
      <c r="B796" s="9" t="s">
        <v>794</v>
      </c>
      <c r="C796" s="3" t="s">
        <v>4903</v>
      </c>
      <c r="D796" s="5">
        <v>8000</v>
      </c>
      <c r="E796" s="7">
        <v>8529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107</v>
      </c>
      <c r="P796">
        <f t="shared" si="61"/>
        <v>160.91999999999999</v>
      </c>
      <c r="Q796" s="11" t="s">
        <v>8326</v>
      </c>
      <c r="R796" t="s">
        <v>8327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795</v>
      </c>
      <c r="C797" s="3" t="s">
        <v>4904</v>
      </c>
      <c r="D797" s="5">
        <v>14000</v>
      </c>
      <c r="E797" s="7">
        <v>8519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61</v>
      </c>
      <c r="P797">
        <f t="shared" si="61"/>
        <v>46.3</v>
      </c>
      <c r="Q797" s="11" t="s">
        <v>8326</v>
      </c>
      <c r="R797" t="s">
        <v>8327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796</v>
      </c>
      <c r="C798" s="3" t="s">
        <v>4905</v>
      </c>
      <c r="D798" s="5">
        <v>10000</v>
      </c>
      <c r="E798" s="7">
        <v>8471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85</v>
      </c>
      <c r="P798">
        <f t="shared" si="61"/>
        <v>94.12</v>
      </c>
      <c r="Q798" s="11" t="s">
        <v>8326</v>
      </c>
      <c r="R798" t="s">
        <v>8327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797</v>
      </c>
      <c r="C799" s="3" t="s">
        <v>4906</v>
      </c>
      <c r="D799" s="5">
        <v>3000</v>
      </c>
      <c r="E799" s="7">
        <v>8447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282</v>
      </c>
      <c r="P799">
        <f t="shared" si="61"/>
        <v>118.97</v>
      </c>
      <c r="Q799" s="11" t="s">
        <v>8326</v>
      </c>
      <c r="R799" t="s">
        <v>8327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798</v>
      </c>
      <c r="C800" s="3" t="s">
        <v>4907</v>
      </c>
      <c r="D800" s="5">
        <v>3500</v>
      </c>
      <c r="E800" s="7">
        <v>8425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241</v>
      </c>
      <c r="P800">
        <f t="shared" si="61"/>
        <v>96.84</v>
      </c>
      <c r="Q800" s="11" t="s">
        <v>8326</v>
      </c>
      <c r="R800" t="s">
        <v>8327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799</v>
      </c>
      <c r="C801" s="3" t="s">
        <v>4908</v>
      </c>
      <c r="D801" s="5">
        <v>5000</v>
      </c>
      <c r="E801" s="7">
        <v>8401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168</v>
      </c>
      <c r="P801">
        <f t="shared" si="61"/>
        <v>300.04000000000002</v>
      </c>
      <c r="Q801" s="11" t="s">
        <v>8326</v>
      </c>
      <c r="R801" t="s">
        <v>8327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800</v>
      </c>
      <c r="C802" s="3" t="s">
        <v>4909</v>
      </c>
      <c r="D802" s="5">
        <v>1500</v>
      </c>
      <c r="E802" s="7">
        <v>8399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560</v>
      </c>
      <c r="P802">
        <f t="shared" si="61"/>
        <v>149.97999999999999</v>
      </c>
      <c r="Q802" s="11" t="s">
        <v>8326</v>
      </c>
      <c r="R802" t="s">
        <v>8327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801</v>
      </c>
      <c r="C803" s="3" t="s">
        <v>4910</v>
      </c>
      <c r="D803" s="5">
        <v>2000</v>
      </c>
      <c r="E803" s="7">
        <v>8355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418</v>
      </c>
      <c r="P803">
        <f t="shared" si="61"/>
        <v>163.82</v>
      </c>
      <c r="Q803" s="11" t="s">
        <v>8326</v>
      </c>
      <c r="R803" t="s">
        <v>8327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802</v>
      </c>
      <c r="C804" s="3" t="s">
        <v>4911</v>
      </c>
      <c r="D804" s="5">
        <v>6000</v>
      </c>
      <c r="E804" s="7">
        <v>8349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139</v>
      </c>
      <c r="P804">
        <f t="shared" si="61"/>
        <v>111.32</v>
      </c>
      <c r="Q804" s="11" t="s">
        <v>8326</v>
      </c>
      <c r="R804" t="s">
        <v>8327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803</v>
      </c>
      <c r="C805" s="3" t="s">
        <v>4912</v>
      </c>
      <c r="D805" s="5">
        <v>2300</v>
      </c>
      <c r="E805" s="7">
        <v>8348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363</v>
      </c>
      <c r="P805">
        <f t="shared" si="61"/>
        <v>219.68</v>
      </c>
      <c r="Q805" s="11" t="s">
        <v>8326</v>
      </c>
      <c r="R805" t="s">
        <v>8327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804</v>
      </c>
      <c r="C806" s="3" t="s">
        <v>4913</v>
      </c>
      <c r="D806" s="5">
        <v>5500</v>
      </c>
      <c r="E806" s="7">
        <v>8320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151</v>
      </c>
      <c r="P806">
        <f t="shared" si="61"/>
        <v>462.22</v>
      </c>
      <c r="Q806" s="11" t="s">
        <v>8326</v>
      </c>
      <c r="R806" t="s">
        <v>8327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805</v>
      </c>
      <c r="C807" s="3" t="s">
        <v>4914</v>
      </c>
      <c r="D807" s="5">
        <v>3000</v>
      </c>
      <c r="E807" s="7">
        <v>8315.01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277</v>
      </c>
      <c r="P807">
        <f t="shared" si="61"/>
        <v>153.97999999999999</v>
      </c>
      <c r="Q807" s="11" t="s">
        <v>8326</v>
      </c>
      <c r="R807" t="s">
        <v>8327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806</v>
      </c>
      <c r="C808" s="3" t="s">
        <v>4915</v>
      </c>
      <c r="D808" s="5">
        <v>8000</v>
      </c>
      <c r="E808" s="7">
        <v>8306.42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116.99</v>
      </c>
      <c r="Q808" s="11" t="s">
        <v>8326</v>
      </c>
      <c r="R808" t="s">
        <v>8327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807</v>
      </c>
      <c r="C809" s="3" t="s">
        <v>4916</v>
      </c>
      <c r="D809" s="5">
        <v>4000</v>
      </c>
      <c r="E809" s="7">
        <v>8301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208</v>
      </c>
      <c r="P809">
        <f t="shared" si="61"/>
        <v>145.63</v>
      </c>
      <c r="Q809" s="11" t="s">
        <v>8326</v>
      </c>
      <c r="R809" t="s">
        <v>8327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808</v>
      </c>
      <c r="C810" s="3" t="s">
        <v>4917</v>
      </c>
      <c r="D810" s="5">
        <v>4500</v>
      </c>
      <c r="E810" s="7">
        <v>8300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184</v>
      </c>
      <c r="P810">
        <f t="shared" si="61"/>
        <v>193.02</v>
      </c>
      <c r="Q810" s="11" t="s">
        <v>8326</v>
      </c>
      <c r="R810" t="s">
        <v>8327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809</v>
      </c>
      <c r="C811" s="3" t="s">
        <v>4918</v>
      </c>
      <c r="D811" s="5">
        <v>4000</v>
      </c>
      <c r="E811" s="7">
        <v>8272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207</v>
      </c>
      <c r="P811">
        <f t="shared" si="61"/>
        <v>159.08000000000001</v>
      </c>
      <c r="Q811" s="11" t="s">
        <v>8326</v>
      </c>
      <c r="R811" t="s">
        <v>8327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810</v>
      </c>
      <c r="C812" s="3" t="s">
        <v>4919</v>
      </c>
      <c r="D812" s="5">
        <v>1500</v>
      </c>
      <c r="E812" s="7">
        <v>8256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550</v>
      </c>
      <c r="P812">
        <f t="shared" si="61"/>
        <v>305.77999999999997</v>
      </c>
      <c r="Q812" s="11" t="s">
        <v>8326</v>
      </c>
      <c r="R812" t="s">
        <v>8327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811</v>
      </c>
      <c r="C813" s="3" t="s">
        <v>4920</v>
      </c>
      <c r="D813" s="5">
        <v>1000</v>
      </c>
      <c r="E813" s="7">
        <v>8241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824</v>
      </c>
      <c r="P813">
        <f t="shared" si="61"/>
        <v>686.75</v>
      </c>
      <c r="Q813" s="11" t="s">
        <v>8326</v>
      </c>
      <c r="R813" t="s">
        <v>8327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812</v>
      </c>
      <c r="C814" s="3" t="s">
        <v>4921</v>
      </c>
      <c r="D814" s="5">
        <v>600</v>
      </c>
      <c r="E814" s="7">
        <v>8230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1372</v>
      </c>
      <c r="P814">
        <f t="shared" si="61"/>
        <v>249.39</v>
      </c>
      <c r="Q814" s="11" t="s">
        <v>8326</v>
      </c>
      <c r="R814" t="s">
        <v>8327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813</v>
      </c>
      <c r="C815" s="3" t="s">
        <v>4922</v>
      </c>
      <c r="D815" s="5">
        <v>1500</v>
      </c>
      <c r="E815" s="7">
        <v>8227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548</v>
      </c>
      <c r="P815">
        <f t="shared" si="61"/>
        <v>85.7</v>
      </c>
      <c r="Q815" s="11" t="s">
        <v>8326</v>
      </c>
      <c r="R815" t="s">
        <v>8327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814</v>
      </c>
      <c r="C816" s="3" t="s">
        <v>4923</v>
      </c>
      <c r="D816" s="5">
        <v>1000</v>
      </c>
      <c r="E816" s="7">
        <v>8211.61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821</v>
      </c>
      <c r="P816">
        <f t="shared" si="61"/>
        <v>293.27</v>
      </c>
      <c r="Q816" s="11" t="s">
        <v>8326</v>
      </c>
      <c r="R816" t="s">
        <v>8327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816</v>
      </c>
      <c r="B817" s="9" t="s">
        <v>816</v>
      </c>
      <c r="C817" s="3" t="s">
        <v>4925</v>
      </c>
      <c r="D817" s="5">
        <v>7000</v>
      </c>
      <c r="E817" s="7">
        <v>8211</v>
      </c>
      <c r="F817" t="s">
        <v>8217</v>
      </c>
      <c r="G817" t="s">
        <v>8222</v>
      </c>
      <c r="H817" t="s">
        <v>8244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8273</v>
      </c>
      <c r="O817">
        <f t="shared" si="60"/>
        <v>117</v>
      </c>
      <c r="P817">
        <f t="shared" si="61"/>
        <v>40.049999999999997</v>
      </c>
      <c r="Q817" s="11" t="s">
        <v>8326</v>
      </c>
      <c r="R817" t="s">
        <v>8327</v>
      </c>
      <c r="S817" s="15">
        <f t="shared" si="62"/>
        <v>41341.870868055557</v>
      </c>
      <c r="T817" s="15">
        <f t="shared" si="63"/>
        <v>41373.270833333336</v>
      </c>
      <c r="U817">
        <f t="shared" si="64"/>
        <v>2013</v>
      </c>
    </row>
    <row r="818" spans="1:21" ht="32" x14ac:dyDescent="0.2">
      <c r="A818">
        <v>815</v>
      </c>
      <c r="B818" s="9" t="s">
        <v>815</v>
      </c>
      <c r="C818" s="3" t="s">
        <v>4924</v>
      </c>
      <c r="D818" s="5">
        <v>4000</v>
      </c>
      <c r="E818" s="7">
        <v>8211</v>
      </c>
      <c r="F818" t="s">
        <v>8217</v>
      </c>
      <c r="G818" t="s">
        <v>8222</v>
      </c>
      <c r="H818" t="s">
        <v>8244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8273</v>
      </c>
      <c r="O818">
        <f t="shared" si="60"/>
        <v>205</v>
      </c>
      <c r="P818">
        <f t="shared" si="61"/>
        <v>190.95</v>
      </c>
      <c r="Q818" s="11" t="s">
        <v>8326</v>
      </c>
      <c r="R818" t="s">
        <v>8327</v>
      </c>
      <c r="S818" s="15">
        <f t="shared" si="62"/>
        <v>41914.917858796296</v>
      </c>
      <c r="T818" s="15">
        <f t="shared" si="63"/>
        <v>41944.917858796296</v>
      </c>
      <c r="U818">
        <f t="shared" si="64"/>
        <v>2014</v>
      </c>
    </row>
    <row r="819" spans="1:21" ht="48" x14ac:dyDescent="0.2">
      <c r="A819">
        <v>817</v>
      </c>
      <c r="B819" s="9" t="s">
        <v>817</v>
      </c>
      <c r="C819" s="3" t="s">
        <v>4926</v>
      </c>
      <c r="D819" s="5">
        <v>1500</v>
      </c>
      <c r="E819" s="7">
        <v>8207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547</v>
      </c>
      <c r="P819">
        <f t="shared" si="61"/>
        <v>356.83</v>
      </c>
      <c r="Q819" s="11" t="s">
        <v>8326</v>
      </c>
      <c r="R819" t="s">
        <v>8327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818</v>
      </c>
      <c r="C820" s="3" t="s">
        <v>4927</v>
      </c>
      <c r="D820" s="5">
        <v>350</v>
      </c>
      <c r="E820" s="7">
        <v>8191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2340</v>
      </c>
      <c r="P820">
        <f t="shared" si="61"/>
        <v>431.11</v>
      </c>
      <c r="Q820" s="11" t="s">
        <v>8326</v>
      </c>
      <c r="R820" t="s">
        <v>8327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819</v>
      </c>
      <c r="C821" s="3" t="s">
        <v>4928</v>
      </c>
      <c r="D821" s="5">
        <v>400</v>
      </c>
      <c r="E821" s="7">
        <v>8190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2048</v>
      </c>
      <c r="P821">
        <f t="shared" si="61"/>
        <v>585</v>
      </c>
      <c r="Q821" s="11" t="s">
        <v>8326</v>
      </c>
      <c r="R821" t="s">
        <v>8327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820</v>
      </c>
      <c r="C822" s="3" t="s">
        <v>4929</v>
      </c>
      <c r="D822" s="5">
        <v>2000</v>
      </c>
      <c r="E822" s="7">
        <v>8173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409</v>
      </c>
      <c r="P822">
        <f t="shared" si="61"/>
        <v>215.08</v>
      </c>
      <c r="Q822" s="11" t="s">
        <v>8326</v>
      </c>
      <c r="R822" t="s">
        <v>8327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821</v>
      </c>
      <c r="C823" s="3" t="s">
        <v>4930</v>
      </c>
      <c r="D823" s="5">
        <v>17482</v>
      </c>
      <c r="E823" s="7">
        <v>8165.55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47</v>
      </c>
      <c r="P823">
        <f t="shared" si="61"/>
        <v>104.69</v>
      </c>
      <c r="Q823" s="11" t="s">
        <v>8326</v>
      </c>
      <c r="R823" t="s">
        <v>8327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822</v>
      </c>
      <c r="C824" s="3" t="s">
        <v>4931</v>
      </c>
      <c r="D824" s="5">
        <v>3000</v>
      </c>
      <c r="E824" s="7">
        <v>8160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272</v>
      </c>
      <c r="P824">
        <f t="shared" si="61"/>
        <v>118.26</v>
      </c>
      <c r="Q824" s="11" t="s">
        <v>8326</v>
      </c>
      <c r="R824" t="s">
        <v>8327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823</v>
      </c>
      <c r="C825" s="3" t="s">
        <v>4932</v>
      </c>
      <c r="D825" s="5">
        <v>800</v>
      </c>
      <c r="E825" s="7">
        <v>8152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1019</v>
      </c>
      <c r="P825">
        <f t="shared" si="61"/>
        <v>247.03</v>
      </c>
      <c r="Q825" s="11" t="s">
        <v>8326</v>
      </c>
      <c r="R825" t="s">
        <v>8327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824</v>
      </c>
      <c r="C826" s="3" t="s">
        <v>4933</v>
      </c>
      <c r="D826" s="5">
        <v>1600</v>
      </c>
      <c r="E826" s="7">
        <v>8136.01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509</v>
      </c>
      <c r="P826">
        <f t="shared" si="61"/>
        <v>150.66999999999999</v>
      </c>
      <c r="Q826" s="11" t="s">
        <v>8326</v>
      </c>
      <c r="R826" t="s">
        <v>8327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825</v>
      </c>
      <c r="C827" s="3" t="s">
        <v>4934</v>
      </c>
      <c r="D827" s="5">
        <v>12500</v>
      </c>
      <c r="E827" s="7">
        <v>8120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65</v>
      </c>
      <c r="P827">
        <f t="shared" si="61"/>
        <v>82.02</v>
      </c>
      <c r="Q827" s="11" t="s">
        <v>8326</v>
      </c>
      <c r="R827" t="s">
        <v>8327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826</v>
      </c>
      <c r="C828" s="3" t="s">
        <v>4935</v>
      </c>
      <c r="D828" s="5">
        <v>5500</v>
      </c>
      <c r="E828" s="7">
        <v>8114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148</v>
      </c>
      <c r="P828">
        <f t="shared" si="61"/>
        <v>165.59</v>
      </c>
      <c r="Q828" s="11" t="s">
        <v>8326</v>
      </c>
      <c r="R828" t="s">
        <v>8327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827</v>
      </c>
      <c r="C829" s="3" t="s">
        <v>4936</v>
      </c>
      <c r="D829" s="5">
        <v>300</v>
      </c>
      <c r="E829" s="7">
        <v>8110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2703</v>
      </c>
      <c r="P829">
        <f t="shared" si="61"/>
        <v>737.27</v>
      </c>
      <c r="Q829" s="11" t="s">
        <v>8326</v>
      </c>
      <c r="R829" t="s">
        <v>8327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828</v>
      </c>
      <c r="C830" s="3" t="s">
        <v>4937</v>
      </c>
      <c r="D830" s="5">
        <v>1300</v>
      </c>
      <c r="E830" s="7">
        <v>8109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624</v>
      </c>
      <c r="P830">
        <f t="shared" si="61"/>
        <v>213.39</v>
      </c>
      <c r="Q830" s="11" t="s">
        <v>8326</v>
      </c>
      <c r="R830" t="s">
        <v>8327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829</v>
      </c>
      <c r="C831" s="3" t="s">
        <v>4938</v>
      </c>
      <c r="D831" s="5">
        <v>500</v>
      </c>
      <c r="E831" s="7">
        <v>8105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1621</v>
      </c>
      <c r="P831">
        <f t="shared" si="61"/>
        <v>506.56</v>
      </c>
      <c r="Q831" s="11" t="s">
        <v>8326</v>
      </c>
      <c r="R831" t="s">
        <v>8327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830</v>
      </c>
      <c r="C832" s="3" t="s">
        <v>4939</v>
      </c>
      <c r="D832" s="5">
        <v>1800</v>
      </c>
      <c r="E832" s="7">
        <v>8098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450</v>
      </c>
      <c r="P832">
        <f t="shared" si="61"/>
        <v>253.06</v>
      </c>
      <c r="Q832" s="11" t="s">
        <v>8326</v>
      </c>
      <c r="R832" t="s">
        <v>8327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831</v>
      </c>
      <c r="C833" s="3" t="s">
        <v>4940</v>
      </c>
      <c r="D833" s="5">
        <v>1500</v>
      </c>
      <c r="E833" s="7">
        <v>8095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540</v>
      </c>
      <c r="P833">
        <f t="shared" si="61"/>
        <v>404.75</v>
      </c>
      <c r="Q833" s="11" t="s">
        <v>8326</v>
      </c>
      <c r="R833" t="s">
        <v>8327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832</v>
      </c>
      <c r="C834" s="3" t="s">
        <v>4941</v>
      </c>
      <c r="D834" s="5">
        <v>15000</v>
      </c>
      <c r="E834" s="7">
        <v>8091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54</v>
      </c>
      <c r="P834">
        <f t="shared" ref="P834:P897" si="66">IFERROR(ROUND(E834/L834,2),0)</f>
        <v>52.54</v>
      </c>
      <c r="Q834" s="11" t="s">
        <v>8326</v>
      </c>
      <c r="R834" t="s">
        <v>8327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833</v>
      </c>
      <c r="C835" s="3" t="s">
        <v>4942</v>
      </c>
      <c r="D835" s="5">
        <v>6000</v>
      </c>
      <c r="E835" s="7">
        <v>8084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135</v>
      </c>
      <c r="P835">
        <f t="shared" si="66"/>
        <v>197.17</v>
      </c>
      <c r="Q835" s="11" t="s">
        <v>8326</v>
      </c>
      <c r="R835" t="s">
        <v>8327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834</v>
      </c>
      <c r="C836" s="3" t="s">
        <v>4943</v>
      </c>
      <c r="D836" s="5">
        <v>5500</v>
      </c>
      <c r="E836" s="7">
        <v>8080.33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147</v>
      </c>
      <c r="P836">
        <f t="shared" si="66"/>
        <v>107.74</v>
      </c>
      <c r="Q836" s="11" t="s">
        <v>8326</v>
      </c>
      <c r="R836" t="s">
        <v>8327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835</v>
      </c>
      <c r="C837" s="3" t="s">
        <v>4944</v>
      </c>
      <c r="D837" s="5">
        <v>2000</v>
      </c>
      <c r="E837" s="7">
        <v>8077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404</v>
      </c>
      <c r="P837">
        <f t="shared" si="66"/>
        <v>201.93</v>
      </c>
      <c r="Q837" s="11" t="s">
        <v>8326</v>
      </c>
      <c r="R837" t="s">
        <v>8327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836</v>
      </c>
      <c r="C838" s="3" t="s">
        <v>4945</v>
      </c>
      <c r="D838" s="5">
        <v>5000</v>
      </c>
      <c r="E838" s="7">
        <v>8076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162</v>
      </c>
      <c r="P838">
        <f t="shared" si="66"/>
        <v>175.57</v>
      </c>
      <c r="Q838" s="11" t="s">
        <v>8326</v>
      </c>
      <c r="R838" t="s">
        <v>8327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837</v>
      </c>
      <c r="C839" s="3" t="s">
        <v>4946</v>
      </c>
      <c r="D839" s="5">
        <v>2500</v>
      </c>
      <c r="E839" s="7">
        <v>8070.43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323</v>
      </c>
      <c r="P839">
        <f t="shared" si="66"/>
        <v>130.16999999999999</v>
      </c>
      <c r="Q839" s="11" t="s">
        <v>8326</v>
      </c>
      <c r="R839" t="s">
        <v>8327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838</v>
      </c>
      <c r="C840" s="3" t="s">
        <v>4947</v>
      </c>
      <c r="D840" s="5">
        <v>2000</v>
      </c>
      <c r="E840" s="7">
        <v>8064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403</v>
      </c>
      <c r="P840">
        <f t="shared" si="66"/>
        <v>132.19999999999999</v>
      </c>
      <c r="Q840" s="11" t="s">
        <v>8326</v>
      </c>
      <c r="R840" t="s">
        <v>8327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839</v>
      </c>
      <c r="C841" s="3" t="s">
        <v>4948</v>
      </c>
      <c r="D841" s="5">
        <v>5000</v>
      </c>
      <c r="E841" s="7">
        <v>8058.55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161</v>
      </c>
      <c r="P841">
        <f t="shared" si="66"/>
        <v>83.94</v>
      </c>
      <c r="Q841" s="11" t="s">
        <v>8326</v>
      </c>
      <c r="R841" t="s">
        <v>8327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840</v>
      </c>
      <c r="C842" s="3" t="s">
        <v>4949</v>
      </c>
      <c r="D842" s="5">
        <v>10000</v>
      </c>
      <c r="E842" s="7">
        <v>8053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81</v>
      </c>
      <c r="P842">
        <f t="shared" si="66"/>
        <v>42.38</v>
      </c>
      <c r="Q842" s="11" t="s">
        <v>8326</v>
      </c>
      <c r="R842" t="s">
        <v>8328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841</v>
      </c>
      <c r="C843" s="3" t="s">
        <v>4950</v>
      </c>
      <c r="D843" s="5">
        <v>5000</v>
      </c>
      <c r="E843" s="7">
        <v>8035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161</v>
      </c>
      <c r="P843">
        <f t="shared" si="66"/>
        <v>85.48</v>
      </c>
      <c r="Q843" s="11" t="s">
        <v>8326</v>
      </c>
      <c r="R843" t="s">
        <v>8328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842</v>
      </c>
      <c r="C844" s="3" t="s">
        <v>4951</v>
      </c>
      <c r="D844" s="5">
        <v>2500</v>
      </c>
      <c r="E844" s="7">
        <v>8026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321</v>
      </c>
      <c r="P844">
        <f t="shared" si="66"/>
        <v>205.79</v>
      </c>
      <c r="Q844" s="11" t="s">
        <v>8326</v>
      </c>
      <c r="R844" t="s">
        <v>8328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8328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844</v>
      </c>
      <c r="C846" s="3" t="s">
        <v>4953</v>
      </c>
      <c r="D846" s="5">
        <v>3000</v>
      </c>
      <c r="E846" s="7">
        <v>8010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267</v>
      </c>
      <c r="P846">
        <f t="shared" si="66"/>
        <v>50.38</v>
      </c>
      <c r="Q846" s="11" t="s">
        <v>8326</v>
      </c>
      <c r="R846" t="s">
        <v>8328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845</v>
      </c>
      <c r="C847" s="3" t="s">
        <v>4954</v>
      </c>
      <c r="D847" s="5">
        <v>5000</v>
      </c>
      <c r="E847" s="7">
        <v>8005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160</v>
      </c>
      <c r="P847">
        <f t="shared" si="66"/>
        <v>45.23</v>
      </c>
      <c r="Q847" s="11" t="s">
        <v>8326</v>
      </c>
      <c r="R847" t="s">
        <v>8328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846</v>
      </c>
      <c r="C848" s="3" t="s">
        <v>4955</v>
      </c>
      <c r="D848" s="5">
        <v>1100</v>
      </c>
      <c r="E848" s="7">
        <v>8001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727</v>
      </c>
      <c r="P848">
        <f t="shared" si="66"/>
        <v>170.23</v>
      </c>
      <c r="Q848" s="11" t="s">
        <v>8326</v>
      </c>
      <c r="R848" t="s">
        <v>8328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847</v>
      </c>
      <c r="C849" s="3" t="s">
        <v>4956</v>
      </c>
      <c r="D849" s="5">
        <v>10</v>
      </c>
      <c r="E849" s="7">
        <v>8000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80000</v>
      </c>
      <c r="P849">
        <f t="shared" si="66"/>
        <v>8000</v>
      </c>
      <c r="Q849" s="11" t="s">
        <v>8326</v>
      </c>
      <c r="R849" t="s">
        <v>8328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848</v>
      </c>
      <c r="C850" s="3" t="s">
        <v>4957</v>
      </c>
      <c r="D850" s="5">
        <v>300</v>
      </c>
      <c r="E850" s="7">
        <v>7981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2660</v>
      </c>
      <c r="P850">
        <f t="shared" si="66"/>
        <v>498.81</v>
      </c>
      <c r="Q850" s="11" t="s">
        <v>8326</v>
      </c>
      <c r="R850" t="s">
        <v>8328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849</v>
      </c>
      <c r="C851" s="3" t="s">
        <v>4958</v>
      </c>
      <c r="D851" s="5">
        <v>4000</v>
      </c>
      <c r="E851" s="7">
        <v>7942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199</v>
      </c>
      <c r="P851">
        <f t="shared" si="66"/>
        <v>69.06</v>
      </c>
      <c r="Q851" s="11" t="s">
        <v>8326</v>
      </c>
      <c r="R851" t="s">
        <v>8328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850</v>
      </c>
      <c r="C852" s="3" t="s">
        <v>4959</v>
      </c>
      <c r="D852" s="5">
        <v>4000</v>
      </c>
      <c r="E852" s="7">
        <v>7934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198</v>
      </c>
      <c r="P852">
        <f t="shared" si="66"/>
        <v>59.65</v>
      </c>
      <c r="Q852" s="11" t="s">
        <v>8326</v>
      </c>
      <c r="R852" t="s">
        <v>8328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851</v>
      </c>
      <c r="C853" s="3" t="s">
        <v>4960</v>
      </c>
      <c r="D853" s="5">
        <v>2000</v>
      </c>
      <c r="E853" s="7">
        <v>7917.45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396</v>
      </c>
      <c r="P853">
        <f t="shared" si="66"/>
        <v>113.11</v>
      </c>
      <c r="Q853" s="11" t="s">
        <v>8326</v>
      </c>
      <c r="R853" t="s">
        <v>8328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852</v>
      </c>
      <c r="C854" s="3" t="s">
        <v>4961</v>
      </c>
      <c r="D854" s="5">
        <v>3500</v>
      </c>
      <c r="E854" s="7">
        <v>7905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226</v>
      </c>
      <c r="P854">
        <f t="shared" si="66"/>
        <v>127.5</v>
      </c>
      <c r="Q854" s="11" t="s">
        <v>8326</v>
      </c>
      <c r="R854" t="s">
        <v>8328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853</v>
      </c>
      <c r="C855" s="3" t="s">
        <v>4962</v>
      </c>
      <c r="D855" s="5">
        <v>300</v>
      </c>
      <c r="E855" s="7">
        <v>7905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2635</v>
      </c>
      <c r="P855">
        <f t="shared" si="66"/>
        <v>790.5</v>
      </c>
      <c r="Q855" s="11" t="s">
        <v>8326</v>
      </c>
      <c r="R855" t="s">
        <v>8328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854</v>
      </c>
      <c r="C856" s="3" t="s">
        <v>4963</v>
      </c>
      <c r="D856" s="5">
        <v>27800</v>
      </c>
      <c r="E856" s="7">
        <v>7877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28</v>
      </c>
      <c r="P856">
        <f t="shared" si="66"/>
        <v>15.79</v>
      </c>
      <c r="Q856" s="11" t="s">
        <v>8326</v>
      </c>
      <c r="R856" t="s">
        <v>8328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855</v>
      </c>
      <c r="C857" s="3" t="s">
        <v>4964</v>
      </c>
      <c r="D857" s="5">
        <v>1450</v>
      </c>
      <c r="E857" s="7">
        <v>7876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543</v>
      </c>
      <c r="P857">
        <f t="shared" si="66"/>
        <v>167.57</v>
      </c>
      <c r="Q857" s="11" t="s">
        <v>8326</v>
      </c>
      <c r="R857" t="s">
        <v>8328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856</v>
      </c>
      <c r="C858" s="3" t="s">
        <v>4965</v>
      </c>
      <c r="D858" s="5">
        <v>250</v>
      </c>
      <c r="E858" s="7">
        <v>7873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3149</v>
      </c>
      <c r="P858">
        <f t="shared" si="66"/>
        <v>281.18</v>
      </c>
      <c r="Q858" s="11" t="s">
        <v>8326</v>
      </c>
      <c r="R858" t="s">
        <v>8328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857</v>
      </c>
      <c r="C859" s="3" t="s">
        <v>4966</v>
      </c>
      <c r="D859" s="5">
        <v>1200</v>
      </c>
      <c r="E859" s="7">
        <v>7860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655</v>
      </c>
      <c r="P859">
        <f t="shared" si="66"/>
        <v>327.5</v>
      </c>
      <c r="Q859" s="11" t="s">
        <v>8326</v>
      </c>
      <c r="R859" t="s">
        <v>8328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858</v>
      </c>
      <c r="C860" s="3" t="s">
        <v>4967</v>
      </c>
      <c r="D860" s="5">
        <v>1200</v>
      </c>
      <c r="E860" s="7">
        <v>7839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653</v>
      </c>
      <c r="P860">
        <f t="shared" si="66"/>
        <v>103.14</v>
      </c>
      <c r="Q860" s="11" t="s">
        <v>8326</v>
      </c>
      <c r="R860" t="s">
        <v>8328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859</v>
      </c>
      <c r="C861" s="3" t="s">
        <v>4968</v>
      </c>
      <c r="D861" s="5">
        <v>4000</v>
      </c>
      <c r="E861" s="7">
        <v>7834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196</v>
      </c>
      <c r="P861">
        <f t="shared" si="66"/>
        <v>79.94</v>
      </c>
      <c r="Q861" s="11" t="s">
        <v>8326</v>
      </c>
      <c r="R861" t="s">
        <v>8328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860</v>
      </c>
      <c r="C862" s="3" t="s">
        <v>4969</v>
      </c>
      <c r="D862" s="5">
        <v>14000</v>
      </c>
      <c r="E862" s="7">
        <v>7833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56</v>
      </c>
      <c r="P862">
        <f t="shared" si="66"/>
        <v>163.19</v>
      </c>
      <c r="Q862" s="11" t="s">
        <v>8326</v>
      </c>
      <c r="R862" t="s">
        <v>8329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861</v>
      </c>
      <c r="C863" s="3" t="s">
        <v>4970</v>
      </c>
      <c r="D863" s="5">
        <v>4500</v>
      </c>
      <c r="E863" s="7">
        <v>7810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174</v>
      </c>
      <c r="P863">
        <f t="shared" si="66"/>
        <v>3905</v>
      </c>
      <c r="Q863" s="11" t="s">
        <v>8326</v>
      </c>
      <c r="R863" t="s">
        <v>8329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862</v>
      </c>
      <c r="C864" s="3" t="s">
        <v>4971</v>
      </c>
      <c r="D864" s="5">
        <v>50000</v>
      </c>
      <c r="E864" s="7">
        <v>7795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16</v>
      </c>
      <c r="P864">
        <f t="shared" si="66"/>
        <v>1948.75</v>
      </c>
      <c r="Q864" s="11" t="s">
        <v>8326</v>
      </c>
      <c r="R864" t="s">
        <v>8329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863</v>
      </c>
      <c r="C865" s="3" t="s">
        <v>4972</v>
      </c>
      <c r="D865" s="5">
        <v>2000</v>
      </c>
      <c r="E865" s="7">
        <v>7793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390</v>
      </c>
      <c r="P865">
        <f t="shared" si="66"/>
        <v>1558.6</v>
      </c>
      <c r="Q865" s="11" t="s">
        <v>8326</v>
      </c>
      <c r="R865" t="s">
        <v>8329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864</v>
      </c>
      <c r="C866" s="3" t="s">
        <v>4973</v>
      </c>
      <c r="D866" s="5">
        <v>6500</v>
      </c>
      <c r="E866" s="7">
        <v>7790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120</v>
      </c>
      <c r="P866">
        <f t="shared" si="66"/>
        <v>98.61</v>
      </c>
      <c r="Q866" s="11" t="s">
        <v>8326</v>
      </c>
      <c r="R866" t="s">
        <v>8329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865</v>
      </c>
      <c r="C867" s="3" t="s">
        <v>4974</v>
      </c>
      <c r="D867" s="5">
        <v>2200</v>
      </c>
      <c r="E867" s="7">
        <v>7785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354</v>
      </c>
      <c r="P867">
        <f t="shared" si="66"/>
        <v>3892.5</v>
      </c>
      <c r="Q867" s="11" t="s">
        <v>8326</v>
      </c>
      <c r="R867" t="s">
        <v>8329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866</v>
      </c>
      <c r="C868" s="3" t="s">
        <v>4975</v>
      </c>
      <c r="D868" s="5">
        <v>3500</v>
      </c>
      <c r="E868" s="7">
        <v>7764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222</v>
      </c>
      <c r="P868">
        <f t="shared" si="66"/>
        <v>705.82</v>
      </c>
      <c r="Q868" s="11" t="s">
        <v>8326</v>
      </c>
      <c r="R868" t="s">
        <v>8329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867</v>
      </c>
      <c r="C869" s="3" t="s">
        <v>4976</v>
      </c>
      <c r="D869" s="5">
        <v>5000</v>
      </c>
      <c r="E869" s="7">
        <v>7750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155</v>
      </c>
      <c r="P869">
        <f t="shared" si="66"/>
        <v>704.55</v>
      </c>
      <c r="Q869" s="11" t="s">
        <v>8326</v>
      </c>
      <c r="R869" t="s">
        <v>8329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868</v>
      </c>
      <c r="C870" s="3" t="s">
        <v>4977</v>
      </c>
      <c r="D870" s="5">
        <v>45000</v>
      </c>
      <c r="E870" s="7">
        <v>7733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17</v>
      </c>
      <c r="P870">
        <f t="shared" si="66"/>
        <v>7733</v>
      </c>
      <c r="Q870" s="11" t="s">
        <v>8326</v>
      </c>
      <c r="R870" t="s">
        <v>8329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869</v>
      </c>
      <c r="C871" s="3" t="s">
        <v>4978</v>
      </c>
      <c r="D871" s="5">
        <v>8800</v>
      </c>
      <c r="E871" s="7">
        <v>7711.3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88</v>
      </c>
      <c r="P871">
        <f t="shared" si="66"/>
        <v>2570.4299999999998</v>
      </c>
      <c r="Q871" s="11" t="s">
        <v>8326</v>
      </c>
      <c r="R871" t="s">
        <v>8329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870</v>
      </c>
      <c r="C872" s="3" t="s">
        <v>4979</v>
      </c>
      <c r="D872" s="5">
        <v>20000</v>
      </c>
      <c r="E872" s="7">
        <v>7701.93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39</v>
      </c>
      <c r="P872">
        <f t="shared" si="66"/>
        <v>1540.39</v>
      </c>
      <c r="Q872" s="11" t="s">
        <v>8326</v>
      </c>
      <c r="R872" t="s">
        <v>8329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871</v>
      </c>
      <c r="C873" s="3" t="s">
        <v>4980</v>
      </c>
      <c r="D873" s="5">
        <v>6000</v>
      </c>
      <c r="E873" s="7">
        <v>7685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128</v>
      </c>
      <c r="P873">
        <f t="shared" si="66"/>
        <v>640.41999999999996</v>
      </c>
      <c r="Q873" s="11" t="s">
        <v>8326</v>
      </c>
      <c r="R873" t="s">
        <v>8329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872</v>
      </c>
      <c r="C874" s="3" t="s">
        <v>4981</v>
      </c>
      <c r="D874" s="5">
        <v>8000</v>
      </c>
      <c r="E874" s="7">
        <v>7670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96</v>
      </c>
      <c r="P874">
        <f t="shared" si="66"/>
        <v>3835</v>
      </c>
      <c r="Q874" s="11" t="s">
        <v>8326</v>
      </c>
      <c r="R874" t="s">
        <v>8329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873</v>
      </c>
      <c r="C875" s="3" t="s">
        <v>4982</v>
      </c>
      <c r="D875" s="5">
        <v>3500</v>
      </c>
      <c r="E875" s="7">
        <v>7665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219</v>
      </c>
      <c r="P875">
        <f t="shared" si="66"/>
        <v>1533</v>
      </c>
      <c r="Q875" s="11" t="s">
        <v>8326</v>
      </c>
      <c r="R875" t="s">
        <v>8329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874</v>
      </c>
      <c r="C876" s="3" t="s">
        <v>4983</v>
      </c>
      <c r="D876" s="5">
        <v>3000</v>
      </c>
      <c r="E876" s="7">
        <v>7655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255</v>
      </c>
      <c r="P876">
        <f t="shared" si="66"/>
        <v>364.52</v>
      </c>
      <c r="Q876" s="11" t="s">
        <v>8326</v>
      </c>
      <c r="R876" t="s">
        <v>8329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875</v>
      </c>
      <c r="C877" s="3" t="s">
        <v>4984</v>
      </c>
      <c r="D877" s="5">
        <v>5000</v>
      </c>
      <c r="E877" s="7">
        <v>7635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153</v>
      </c>
      <c r="P877">
        <f t="shared" si="66"/>
        <v>0</v>
      </c>
      <c r="Q877" s="11" t="s">
        <v>8326</v>
      </c>
      <c r="R877" t="s">
        <v>8329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876</v>
      </c>
      <c r="C878" s="3" t="s">
        <v>4985</v>
      </c>
      <c r="D878" s="5">
        <v>3152</v>
      </c>
      <c r="E878" s="7">
        <v>7620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242</v>
      </c>
      <c r="P878">
        <f t="shared" si="66"/>
        <v>169.33</v>
      </c>
      <c r="Q878" s="11" t="s">
        <v>8326</v>
      </c>
      <c r="R878" t="s">
        <v>8329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877</v>
      </c>
      <c r="C879" s="3" t="s">
        <v>4986</v>
      </c>
      <c r="D879" s="5">
        <v>2000</v>
      </c>
      <c r="E879" s="7">
        <v>7617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381</v>
      </c>
      <c r="P879">
        <f t="shared" si="66"/>
        <v>262.66000000000003</v>
      </c>
      <c r="Q879" s="11" t="s">
        <v>8326</v>
      </c>
      <c r="R879" t="s">
        <v>8329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878</v>
      </c>
      <c r="C880" s="3" t="s">
        <v>4987</v>
      </c>
      <c r="D880" s="5">
        <v>5000</v>
      </c>
      <c r="E880" s="7">
        <v>7595.43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152</v>
      </c>
      <c r="P880">
        <f t="shared" si="66"/>
        <v>3797.72</v>
      </c>
      <c r="Q880" s="11" t="s">
        <v>8326</v>
      </c>
      <c r="R880" t="s">
        <v>8329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879</v>
      </c>
      <c r="C881" s="3" t="s">
        <v>4988</v>
      </c>
      <c r="D881" s="5">
        <v>2100</v>
      </c>
      <c r="E881" s="7">
        <v>7576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361</v>
      </c>
      <c r="P881">
        <f t="shared" si="66"/>
        <v>252.53</v>
      </c>
      <c r="Q881" s="11" t="s">
        <v>8326</v>
      </c>
      <c r="R881" t="s">
        <v>8329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880</v>
      </c>
      <c r="C882" s="3" t="s">
        <v>4989</v>
      </c>
      <c r="D882" s="5">
        <v>3780</v>
      </c>
      <c r="E882" s="7">
        <v>7559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200</v>
      </c>
      <c r="P882">
        <f t="shared" si="66"/>
        <v>944.88</v>
      </c>
      <c r="Q882" s="11" t="s">
        <v>8326</v>
      </c>
      <c r="R882" t="s">
        <v>8330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881</v>
      </c>
      <c r="C883" s="3" t="s">
        <v>4990</v>
      </c>
      <c r="D883" s="5">
        <v>3750</v>
      </c>
      <c r="E883" s="7">
        <v>7555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201</v>
      </c>
      <c r="P883">
        <f t="shared" si="66"/>
        <v>7555</v>
      </c>
      <c r="Q883" s="11" t="s">
        <v>8326</v>
      </c>
      <c r="R883" t="s">
        <v>8330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882</v>
      </c>
      <c r="C884" s="3" t="s">
        <v>4991</v>
      </c>
      <c r="D884" s="5">
        <v>1500</v>
      </c>
      <c r="E884" s="7">
        <v>7540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503</v>
      </c>
      <c r="P884">
        <f t="shared" si="66"/>
        <v>538.57000000000005</v>
      </c>
      <c r="Q884" s="11" t="s">
        <v>8326</v>
      </c>
      <c r="R884" t="s">
        <v>8330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883</v>
      </c>
      <c r="C885" s="3" t="s">
        <v>4992</v>
      </c>
      <c r="D885" s="5">
        <v>5000</v>
      </c>
      <c r="E885" s="7">
        <v>7530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151</v>
      </c>
      <c r="P885">
        <f t="shared" si="66"/>
        <v>313.75</v>
      </c>
      <c r="Q885" s="11" t="s">
        <v>8326</v>
      </c>
      <c r="R885" t="s">
        <v>8330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884</v>
      </c>
      <c r="C886" s="3" t="s">
        <v>4993</v>
      </c>
      <c r="D886" s="5">
        <v>2000</v>
      </c>
      <c r="E886" s="7">
        <v>7527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376</v>
      </c>
      <c r="P886">
        <f t="shared" si="66"/>
        <v>3763.5</v>
      </c>
      <c r="Q886" s="11" t="s">
        <v>8326</v>
      </c>
      <c r="R886" t="s">
        <v>8330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885</v>
      </c>
      <c r="C887" s="3" t="s">
        <v>4994</v>
      </c>
      <c r="D887" s="5">
        <v>1000</v>
      </c>
      <c r="E887" s="7">
        <v>7525.12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753</v>
      </c>
      <c r="P887">
        <f t="shared" si="66"/>
        <v>358.34</v>
      </c>
      <c r="Q887" s="11" t="s">
        <v>8326</v>
      </c>
      <c r="R887" t="s">
        <v>8330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886</v>
      </c>
      <c r="C888" s="3" t="s">
        <v>4995</v>
      </c>
      <c r="D888" s="5">
        <v>500</v>
      </c>
      <c r="E888" s="7">
        <v>7520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1504</v>
      </c>
      <c r="P888">
        <f t="shared" si="66"/>
        <v>1074.29</v>
      </c>
      <c r="Q888" s="11" t="s">
        <v>8326</v>
      </c>
      <c r="R888" t="s">
        <v>8330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887</v>
      </c>
      <c r="C889" s="3" t="s">
        <v>4996</v>
      </c>
      <c r="D889" s="5">
        <v>1000</v>
      </c>
      <c r="E889" s="7">
        <v>7505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751</v>
      </c>
      <c r="P889">
        <f t="shared" si="66"/>
        <v>0</v>
      </c>
      <c r="Q889" s="11" t="s">
        <v>8326</v>
      </c>
      <c r="R889" t="s">
        <v>8330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888</v>
      </c>
      <c r="C890" s="3" t="s">
        <v>4997</v>
      </c>
      <c r="D890" s="5">
        <v>1000</v>
      </c>
      <c r="E890" s="7">
        <v>7500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750</v>
      </c>
      <c r="P890">
        <f t="shared" si="66"/>
        <v>1875</v>
      </c>
      <c r="Q890" s="11" t="s">
        <v>8326</v>
      </c>
      <c r="R890" t="s">
        <v>8330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889</v>
      </c>
      <c r="C891" s="3" t="s">
        <v>4998</v>
      </c>
      <c r="D891" s="5">
        <v>25000</v>
      </c>
      <c r="E891" s="7">
        <v>7495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30</v>
      </c>
      <c r="P891">
        <f t="shared" si="66"/>
        <v>234.22</v>
      </c>
      <c r="Q891" s="11" t="s">
        <v>8326</v>
      </c>
      <c r="R891" t="s">
        <v>8330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890</v>
      </c>
      <c r="C892" s="3" t="s">
        <v>4999</v>
      </c>
      <c r="D892" s="5">
        <v>3000</v>
      </c>
      <c r="E892" s="7">
        <v>7445.14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248</v>
      </c>
      <c r="P892">
        <f t="shared" si="66"/>
        <v>1861.29</v>
      </c>
      <c r="Q892" s="11" t="s">
        <v>8326</v>
      </c>
      <c r="R892" t="s">
        <v>8330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891</v>
      </c>
      <c r="C893" s="3" t="s">
        <v>5000</v>
      </c>
      <c r="D893" s="5">
        <v>8000</v>
      </c>
      <c r="E893" s="7">
        <v>7433.48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93</v>
      </c>
      <c r="P893">
        <f t="shared" si="66"/>
        <v>825.94</v>
      </c>
      <c r="Q893" s="11" t="s">
        <v>8326</v>
      </c>
      <c r="R893" t="s">
        <v>8330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892</v>
      </c>
      <c r="C894" s="3" t="s">
        <v>5001</v>
      </c>
      <c r="D894" s="5">
        <v>6000</v>
      </c>
      <c r="E894" s="7">
        <v>7415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124</v>
      </c>
      <c r="P894">
        <f t="shared" si="66"/>
        <v>436.18</v>
      </c>
      <c r="Q894" s="11" t="s">
        <v>8326</v>
      </c>
      <c r="R894" t="s">
        <v>8330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893</v>
      </c>
      <c r="C895" s="3" t="s">
        <v>5002</v>
      </c>
      <c r="D895" s="5">
        <v>2000</v>
      </c>
      <c r="E895" s="7">
        <v>7412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371</v>
      </c>
      <c r="P895">
        <f t="shared" si="66"/>
        <v>1482.4</v>
      </c>
      <c r="Q895" s="11" t="s">
        <v>8326</v>
      </c>
      <c r="R895" t="s">
        <v>8330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894</v>
      </c>
      <c r="C896" s="3" t="s">
        <v>5003</v>
      </c>
      <c r="D896" s="5">
        <v>20000</v>
      </c>
      <c r="E896" s="7">
        <v>7397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37</v>
      </c>
      <c r="P896">
        <f t="shared" si="66"/>
        <v>139.57</v>
      </c>
      <c r="Q896" s="11" t="s">
        <v>8326</v>
      </c>
      <c r="R896" t="s">
        <v>8330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895</v>
      </c>
      <c r="C897" s="3" t="s">
        <v>5004</v>
      </c>
      <c r="D897" s="5">
        <v>8000</v>
      </c>
      <c r="E897" s="7">
        <v>7383.01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92</v>
      </c>
      <c r="P897">
        <f t="shared" si="66"/>
        <v>1054.72</v>
      </c>
      <c r="Q897" s="11" t="s">
        <v>8326</v>
      </c>
      <c r="R897" t="s">
        <v>8330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896</v>
      </c>
      <c r="C898" s="3" t="s">
        <v>5005</v>
      </c>
      <c r="D898" s="5">
        <v>8000</v>
      </c>
      <c r="E898" s="7">
        <v>7365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92</v>
      </c>
      <c r="P898">
        <f t="shared" ref="P898:P961" si="71">IFERROR(ROUND(E898/L898,2),0)</f>
        <v>102.29</v>
      </c>
      <c r="Q898" s="11" t="s">
        <v>8326</v>
      </c>
      <c r="R898" t="s">
        <v>8330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897</v>
      </c>
      <c r="C899" s="3" t="s">
        <v>5006</v>
      </c>
      <c r="D899" s="5">
        <v>3000</v>
      </c>
      <c r="E899" s="7">
        <v>7344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245</v>
      </c>
      <c r="P899">
        <f t="shared" si="71"/>
        <v>0</v>
      </c>
      <c r="Q899" s="11" t="s">
        <v>8326</v>
      </c>
      <c r="R899" t="s">
        <v>8330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898</v>
      </c>
      <c r="C900" s="3" t="s">
        <v>5007</v>
      </c>
      <c r="D900" s="5">
        <v>2500</v>
      </c>
      <c r="E900" s="7">
        <v>7340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294</v>
      </c>
      <c r="P900">
        <f t="shared" si="71"/>
        <v>3670</v>
      </c>
      <c r="Q900" s="11" t="s">
        <v>8326</v>
      </c>
      <c r="R900" t="s">
        <v>8330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899</v>
      </c>
      <c r="C901" s="3" t="s">
        <v>5008</v>
      </c>
      <c r="D901" s="5">
        <v>750</v>
      </c>
      <c r="E901" s="7">
        <v>7336.01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978</v>
      </c>
      <c r="P901">
        <f t="shared" si="71"/>
        <v>917</v>
      </c>
      <c r="Q901" s="11" t="s">
        <v>8326</v>
      </c>
      <c r="R901" t="s">
        <v>8330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900</v>
      </c>
      <c r="C902" s="3" t="s">
        <v>5009</v>
      </c>
      <c r="D902" s="5">
        <v>5000</v>
      </c>
      <c r="E902" s="7">
        <v>7326.88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147</v>
      </c>
      <c r="P902">
        <f t="shared" si="71"/>
        <v>3663.44</v>
      </c>
      <c r="Q902" s="11" t="s">
        <v>8326</v>
      </c>
      <c r="R902" t="s">
        <v>8329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901</v>
      </c>
      <c r="C903" s="3" t="s">
        <v>5010</v>
      </c>
      <c r="D903" s="5">
        <v>6500</v>
      </c>
      <c r="E903" s="7">
        <v>7304.04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112</v>
      </c>
      <c r="P903">
        <f t="shared" si="71"/>
        <v>0</v>
      </c>
      <c r="Q903" s="11" t="s">
        <v>8326</v>
      </c>
      <c r="R903" t="s">
        <v>8329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902</v>
      </c>
      <c r="C904" s="3" t="s">
        <v>5011</v>
      </c>
      <c r="D904" s="5">
        <v>30000</v>
      </c>
      <c r="E904" s="7">
        <v>7226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24</v>
      </c>
      <c r="P904">
        <f t="shared" si="71"/>
        <v>2408.67</v>
      </c>
      <c r="Q904" s="11" t="s">
        <v>8326</v>
      </c>
      <c r="R904" t="s">
        <v>8329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903</v>
      </c>
      <c r="C905" s="3" t="s">
        <v>5012</v>
      </c>
      <c r="D905" s="5">
        <v>5000</v>
      </c>
      <c r="E905" s="7">
        <v>7220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144</v>
      </c>
      <c r="P905">
        <f t="shared" si="71"/>
        <v>1805</v>
      </c>
      <c r="Q905" s="11" t="s">
        <v>8326</v>
      </c>
      <c r="R905" t="s">
        <v>8329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904</v>
      </c>
      <c r="C906" s="3" t="s">
        <v>5013</v>
      </c>
      <c r="D906" s="5">
        <v>50000</v>
      </c>
      <c r="E906" s="7">
        <v>7219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14</v>
      </c>
      <c r="P906">
        <f t="shared" si="71"/>
        <v>2406.33</v>
      </c>
      <c r="Q906" s="11" t="s">
        <v>8326</v>
      </c>
      <c r="R906" t="s">
        <v>8329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905</v>
      </c>
      <c r="C907" s="3" t="s">
        <v>5014</v>
      </c>
      <c r="D907" s="5">
        <v>6500</v>
      </c>
      <c r="E907" s="7">
        <v>7206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111</v>
      </c>
      <c r="P907">
        <f t="shared" si="71"/>
        <v>1201</v>
      </c>
      <c r="Q907" s="11" t="s">
        <v>8326</v>
      </c>
      <c r="R907" t="s">
        <v>8329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906</v>
      </c>
      <c r="C908" s="3" t="s">
        <v>5015</v>
      </c>
      <c r="D908" s="5">
        <v>15000</v>
      </c>
      <c r="E908" s="7">
        <v>7184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48</v>
      </c>
      <c r="P908">
        <f t="shared" si="71"/>
        <v>0</v>
      </c>
      <c r="Q908" s="11" t="s">
        <v>8326</v>
      </c>
      <c r="R908" t="s">
        <v>8329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907</v>
      </c>
      <c r="C909" s="3" t="s">
        <v>5016</v>
      </c>
      <c r="D909" s="5">
        <v>2900</v>
      </c>
      <c r="E909" s="7">
        <v>7173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247</v>
      </c>
      <c r="P909">
        <f t="shared" si="71"/>
        <v>0</v>
      </c>
      <c r="Q909" s="11" t="s">
        <v>8326</v>
      </c>
      <c r="R909" t="s">
        <v>8329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908</v>
      </c>
      <c r="C910" s="3" t="s">
        <v>5017</v>
      </c>
      <c r="D910" s="5">
        <v>2500</v>
      </c>
      <c r="E910" s="7">
        <v>7164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287</v>
      </c>
      <c r="P910">
        <f t="shared" si="71"/>
        <v>0</v>
      </c>
      <c r="Q910" s="11" t="s">
        <v>8326</v>
      </c>
      <c r="R910" t="s">
        <v>8329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909</v>
      </c>
      <c r="C911" s="3" t="s">
        <v>5018</v>
      </c>
      <c r="D911" s="5">
        <v>16000</v>
      </c>
      <c r="E911" s="7">
        <v>7160.12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45</v>
      </c>
      <c r="P911">
        <f t="shared" si="71"/>
        <v>895.02</v>
      </c>
      <c r="Q911" s="11" t="s">
        <v>8326</v>
      </c>
      <c r="R911" t="s">
        <v>8329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911</v>
      </c>
      <c r="B912" s="9" t="s">
        <v>911</v>
      </c>
      <c r="C912" s="3" t="s">
        <v>5020</v>
      </c>
      <c r="D912" s="5">
        <v>100000</v>
      </c>
      <c r="E912" s="7">
        <v>7140</v>
      </c>
      <c r="F912" t="s">
        <v>8219</v>
      </c>
      <c r="G912" t="s">
        <v>8222</v>
      </c>
      <c r="H912" t="s">
        <v>8244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8275</v>
      </c>
      <c r="O912">
        <f t="shared" si="70"/>
        <v>7</v>
      </c>
      <c r="P912">
        <f t="shared" si="71"/>
        <v>0</v>
      </c>
      <c r="Q912" s="11" t="s">
        <v>8326</v>
      </c>
      <c r="R912" t="s">
        <v>8329</v>
      </c>
      <c r="S912" s="15">
        <f t="shared" si="72"/>
        <v>41642.005150462966</v>
      </c>
      <c r="T912" s="15">
        <f t="shared" si="73"/>
        <v>41663.005150462966</v>
      </c>
      <c r="U912">
        <f t="shared" si="74"/>
        <v>2014</v>
      </c>
    </row>
    <row r="913" spans="1:21" ht="48" x14ac:dyDescent="0.2">
      <c r="A913">
        <v>910</v>
      </c>
      <c r="B913" s="9" t="s">
        <v>910</v>
      </c>
      <c r="C913" s="3" t="s">
        <v>5019</v>
      </c>
      <c r="D913" s="5">
        <v>550</v>
      </c>
      <c r="E913" s="7">
        <v>7140</v>
      </c>
      <c r="F913" t="s">
        <v>8219</v>
      </c>
      <c r="G913" t="s">
        <v>8223</v>
      </c>
      <c r="H913" t="s">
        <v>8245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8275</v>
      </c>
      <c r="O913">
        <f t="shared" si="70"/>
        <v>1298</v>
      </c>
      <c r="P913">
        <f t="shared" si="71"/>
        <v>1428</v>
      </c>
      <c r="Q913" s="11" t="s">
        <v>8326</v>
      </c>
      <c r="R913" t="s">
        <v>8329</v>
      </c>
      <c r="S913" s="15">
        <f t="shared" si="72"/>
        <v>42737.545358796298</v>
      </c>
      <c r="T913" s="15">
        <f t="shared" si="73"/>
        <v>42797.545358796298</v>
      </c>
      <c r="U913">
        <f t="shared" si="74"/>
        <v>2017</v>
      </c>
    </row>
    <row r="914" spans="1:21" ht="48" x14ac:dyDescent="0.2">
      <c r="A914">
        <v>912</v>
      </c>
      <c r="B914" s="9" t="s">
        <v>912</v>
      </c>
      <c r="C914" s="3" t="s">
        <v>5021</v>
      </c>
      <c r="D914" s="5">
        <v>3500</v>
      </c>
      <c r="E914" s="7">
        <v>7062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202</v>
      </c>
      <c r="P914">
        <f t="shared" si="71"/>
        <v>3531</v>
      </c>
      <c r="Q914" s="11" t="s">
        <v>8326</v>
      </c>
      <c r="R914" t="s">
        <v>8329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913</v>
      </c>
      <c r="C915" s="3" t="s">
        <v>5022</v>
      </c>
      <c r="D915" s="5">
        <v>30000</v>
      </c>
      <c r="E915" s="7">
        <v>7053.61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24</v>
      </c>
      <c r="P915">
        <f t="shared" si="71"/>
        <v>293.89999999999998</v>
      </c>
      <c r="Q915" s="11" t="s">
        <v>8326</v>
      </c>
      <c r="R915" t="s">
        <v>8329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914</v>
      </c>
      <c r="C916" s="3" t="s">
        <v>5023</v>
      </c>
      <c r="D916" s="5">
        <v>1500</v>
      </c>
      <c r="E916" s="7">
        <v>7050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470</v>
      </c>
      <c r="P916">
        <f t="shared" si="71"/>
        <v>0</v>
      </c>
      <c r="Q916" s="11" t="s">
        <v>8326</v>
      </c>
      <c r="R916" t="s">
        <v>8329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915</v>
      </c>
      <c r="C917" s="3" t="s">
        <v>5024</v>
      </c>
      <c r="D917" s="5">
        <v>6500</v>
      </c>
      <c r="E917" s="7">
        <v>7040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108</v>
      </c>
      <c r="P917">
        <f t="shared" si="71"/>
        <v>782.22</v>
      </c>
      <c r="Q917" s="11" t="s">
        <v>8326</v>
      </c>
      <c r="R917" t="s">
        <v>8329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916</v>
      </c>
      <c r="C918" s="3" t="s">
        <v>5025</v>
      </c>
      <c r="D918" s="5">
        <v>3300</v>
      </c>
      <c r="E918" s="7">
        <v>7019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213</v>
      </c>
      <c r="P918">
        <f t="shared" si="71"/>
        <v>0</v>
      </c>
      <c r="Q918" s="11" t="s">
        <v>8326</v>
      </c>
      <c r="R918" t="s">
        <v>8329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917</v>
      </c>
      <c r="C919" s="3" t="s">
        <v>5026</v>
      </c>
      <c r="D919" s="5">
        <v>5000</v>
      </c>
      <c r="E919" s="7">
        <v>7015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140</v>
      </c>
      <c r="P919">
        <f t="shared" si="71"/>
        <v>7015</v>
      </c>
      <c r="Q919" s="11" t="s">
        <v>8326</v>
      </c>
      <c r="R919" t="s">
        <v>8329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918</v>
      </c>
      <c r="C920" s="3" t="s">
        <v>5027</v>
      </c>
      <c r="D920" s="5">
        <v>3900</v>
      </c>
      <c r="E920" s="7">
        <v>7011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180</v>
      </c>
      <c r="P920">
        <f t="shared" si="71"/>
        <v>701.1</v>
      </c>
      <c r="Q920" s="11" t="s">
        <v>8326</v>
      </c>
      <c r="R920" t="s">
        <v>8329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919</v>
      </c>
      <c r="C921" s="3" t="s">
        <v>5028</v>
      </c>
      <c r="D921" s="5">
        <v>20000</v>
      </c>
      <c r="E921" s="7">
        <v>7003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35</v>
      </c>
      <c r="P921">
        <f t="shared" si="71"/>
        <v>7003</v>
      </c>
      <c r="Q921" s="11" t="s">
        <v>8326</v>
      </c>
      <c r="R921" t="s">
        <v>8329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920</v>
      </c>
      <c r="C922" s="3" t="s">
        <v>5029</v>
      </c>
      <c r="D922" s="5">
        <v>5500</v>
      </c>
      <c r="E922" s="7">
        <v>7000.58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127</v>
      </c>
      <c r="P922">
        <f t="shared" si="71"/>
        <v>0</v>
      </c>
      <c r="Q922" s="11" t="s">
        <v>8326</v>
      </c>
      <c r="R922" t="s">
        <v>8329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921</v>
      </c>
      <c r="C923" s="3" t="s">
        <v>5030</v>
      </c>
      <c r="D923" s="5">
        <v>15000</v>
      </c>
      <c r="E923" s="7">
        <v>6962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46</v>
      </c>
      <c r="P923">
        <f t="shared" si="71"/>
        <v>348.1</v>
      </c>
      <c r="Q923" s="11" t="s">
        <v>8326</v>
      </c>
      <c r="R923" t="s">
        <v>8329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922</v>
      </c>
      <c r="C924" s="3" t="s">
        <v>5031</v>
      </c>
      <c r="D924" s="5">
        <v>27000</v>
      </c>
      <c r="E924" s="7">
        <v>6925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26</v>
      </c>
      <c r="P924">
        <f t="shared" si="71"/>
        <v>230.83</v>
      </c>
      <c r="Q924" s="11" t="s">
        <v>8326</v>
      </c>
      <c r="R924" t="s">
        <v>8329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923</v>
      </c>
      <c r="C925" s="3" t="s">
        <v>5032</v>
      </c>
      <c r="D925" s="5">
        <v>15000</v>
      </c>
      <c r="E925" s="7">
        <v>6904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46</v>
      </c>
      <c r="P925">
        <f t="shared" si="71"/>
        <v>1150.67</v>
      </c>
      <c r="Q925" s="11" t="s">
        <v>8326</v>
      </c>
      <c r="R925" t="s">
        <v>8329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924</v>
      </c>
      <c r="C926" s="3" t="s">
        <v>5033</v>
      </c>
      <c r="D926" s="5">
        <v>3000</v>
      </c>
      <c r="E926" s="7">
        <v>6863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229</v>
      </c>
      <c r="P926">
        <f t="shared" si="71"/>
        <v>457.53</v>
      </c>
      <c r="Q926" s="11" t="s">
        <v>8326</v>
      </c>
      <c r="R926" t="s">
        <v>8329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925</v>
      </c>
      <c r="C927" s="3" t="s">
        <v>5034</v>
      </c>
      <c r="D927" s="5">
        <v>6000</v>
      </c>
      <c r="E927" s="7">
        <v>6853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114</v>
      </c>
      <c r="P927">
        <f t="shared" si="71"/>
        <v>1370.6</v>
      </c>
      <c r="Q927" s="11" t="s">
        <v>8326</v>
      </c>
      <c r="R927" t="s">
        <v>8329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926</v>
      </c>
      <c r="C928" s="3" t="s">
        <v>5035</v>
      </c>
      <c r="D928" s="5">
        <v>7000</v>
      </c>
      <c r="E928" s="7">
        <v>6842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98</v>
      </c>
      <c r="P928">
        <f t="shared" si="71"/>
        <v>0</v>
      </c>
      <c r="Q928" s="11" t="s">
        <v>8326</v>
      </c>
      <c r="R928" t="s">
        <v>8329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927</v>
      </c>
      <c r="C929" s="3" t="s">
        <v>5036</v>
      </c>
      <c r="D929" s="5">
        <v>20000</v>
      </c>
      <c r="E929" s="7">
        <v>6780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34</v>
      </c>
      <c r="P929">
        <f t="shared" si="71"/>
        <v>0</v>
      </c>
      <c r="Q929" s="11" t="s">
        <v>8326</v>
      </c>
      <c r="R929" t="s">
        <v>8329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928</v>
      </c>
      <c r="C930" s="3" t="s">
        <v>5037</v>
      </c>
      <c r="D930" s="5">
        <v>14500</v>
      </c>
      <c r="E930" s="7">
        <v>6755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47</v>
      </c>
      <c r="P930">
        <f t="shared" si="71"/>
        <v>241.25</v>
      </c>
      <c r="Q930" s="11" t="s">
        <v>8326</v>
      </c>
      <c r="R930" t="s">
        <v>8329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929</v>
      </c>
      <c r="C931" s="3" t="s">
        <v>5038</v>
      </c>
      <c r="D931" s="5">
        <v>500</v>
      </c>
      <c r="E931" s="7">
        <v>6740.37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1348</v>
      </c>
      <c r="P931">
        <f t="shared" si="71"/>
        <v>0</v>
      </c>
      <c r="Q931" s="11" t="s">
        <v>8326</v>
      </c>
      <c r="R931" t="s">
        <v>8329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930</v>
      </c>
      <c r="C932" s="3" t="s">
        <v>5039</v>
      </c>
      <c r="D932" s="5">
        <v>900</v>
      </c>
      <c r="E932" s="7">
        <v>6705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745</v>
      </c>
      <c r="P932">
        <f t="shared" si="71"/>
        <v>1341</v>
      </c>
      <c r="Q932" s="11" t="s">
        <v>8326</v>
      </c>
      <c r="R932" t="s">
        <v>8329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931</v>
      </c>
      <c r="C933" s="3" t="s">
        <v>5040</v>
      </c>
      <c r="D933" s="5">
        <v>2000</v>
      </c>
      <c r="E933" s="7">
        <v>6700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335</v>
      </c>
      <c r="P933">
        <f t="shared" si="71"/>
        <v>957.14</v>
      </c>
      <c r="Q933" s="11" t="s">
        <v>8326</v>
      </c>
      <c r="R933" t="s">
        <v>8329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932</v>
      </c>
      <c r="C934" s="3" t="s">
        <v>5041</v>
      </c>
      <c r="D934" s="5">
        <v>9500</v>
      </c>
      <c r="E934" s="7">
        <v>6691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70</v>
      </c>
      <c r="P934">
        <f t="shared" si="71"/>
        <v>223.03</v>
      </c>
      <c r="Q934" s="11" t="s">
        <v>8326</v>
      </c>
      <c r="R934" t="s">
        <v>8329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933</v>
      </c>
      <c r="C935" s="3" t="s">
        <v>5042</v>
      </c>
      <c r="D935" s="5">
        <v>2000</v>
      </c>
      <c r="E935" s="7">
        <v>6684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334</v>
      </c>
      <c r="P935">
        <f t="shared" si="71"/>
        <v>3342</v>
      </c>
      <c r="Q935" s="11" t="s">
        <v>8326</v>
      </c>
      <c r="R935" t="s">
        <v>8329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934</v>
      </c>
      <c r="C936" s="3" t="s">
        <v>5043</v>
      </c>
      <c r="D936" s="5">
        <v>5000</v>
      </c>
      <c r="E936" s="7">
        <v>6680.22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134</v>
      </c>
      <c r="P936">
        <f t="shared" si="71"/>
        <v>222.67</v>
      </c>
      <c r="Q936" s="11" t="s">
        <v>8326</v>
      </c>
      <c r="R936" t="s">
        <v>8329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935</v>
      </c>
      <c r="C937" s="3" t="s">
        <v>5044</v>
      </c>
      <c r="D937" s="5">
        <v>3500</v>
      </c>
      <c r="E937" s="7">
        <v>6663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190</v>
      </c>
      <c r="P937">
        <f t="shared" si="71"/>
        <v>3331.5</v>
      </c>
      <c r="Q937" s="11" t="s">
        <v>8326</v>
      </c>
      <c r="R937" t="s">
        <v>8329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936</v>
      </c>
      <c r="C938" s="3" t="s">
        <v>5045</v>
      </c>
      <c r="D938" s="5">
        <v>1400</v>
      </c>
      <c r="E938" s="7">
        <v>6658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476</v>
      </c>
      <c r="P938">
        <f t="shared" si="71"/>
        <v>0</v>
      </c>
      <c r="Q938" s="11" t="s">
        <v>8326</v>
      </c>
      <c r="R938" t="s">
        <v>8329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937</v>
      </c>
      <c r="C939" s="3" t="s">
        <v>5046</v>
      </c>
      <c r="D939" s="5">
        <v>3500</v>
      </c>
      <c r="E939" s="7">
        <v>6646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190</v>
      </c>
      <c r="P939">
        <f t="shared" si="71"/>
        <v>3323</v>
      </c>
      <c r="Q939" s="11" t="s">
        <v>8326</v>
      </c>
      <c r="R939" t="s">
        <v>8329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938</v>
      </c>
      <c r="C940" s="3" t="s">
        <v>5047</v>
      </c>
      <c r="D940" s="5">
        <v>7000</v>
      </c>
      <c r="E940" s="7">
        <v>6645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95</v>
      </c>
      <c r="P940">
        <f t="shared" si="71"/>
        <v>6645</v>
      </c>
      <c r="Q940" s="11" t="s">
        <v>8326</v>
      </c>
      <c r="R940" t="s">
        <v>8329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939</v>
      </c>
      <c r="C941" s="3" t="s">
        <v>5048</v>
      </c>
      <c r="D941" s="5">
        <v>2750</v>
      </c>
      <c r="E941" s="7">
        <v>6633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241</v>
      </c>
      <c r="P941">
        <f t="shared" si="71"/>
        <v>3316.5</v>
      </c>
      <c r="Q941" s="11" t="s">
        <v>8326</v>
      </c>
      <c r="R941" t="s">
        <v>8329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940</v>
      </c>
      <c r="C942" s="3" t="s">
        <v>5049</v>
      </c>
      <c r="D942" s="5">
        <v>9000</v>
      </c>
      <c r="E942" s="7">
        <v>6632.32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74</v>
      </c>
      <c r="P942">
        <f t="shared" si="71"/>
        <v>473.74</v>
      </c>
      <c r="Q942" s="11" t="s">
        <v>8320</v>
      </c>
      <c r="R942" t="s">
        <v>8322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941</v>
      </c>
      <c r="C943" s="3" t="s">
        <v>5050</v>
      </c>
      <c r="D943" s="5">
        <v>50000</v>
      </c>
      <c r="E943" s="7">
        <v>6628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13</v>
      </c>
      <c r="P943">
        <f t="shared" si="71"/>
        <v>213.81</v>
      </c>
      <c r="Q943" s="11" t="s">
        <v>8320</v>
      </c>
      <c r="R943" t="s">
        <v>8322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942</v>
      </c>
      <c r="C944" s="3" t="s">
        <v>5051</v>
      </c>
      <c r="D944" s="5">
        <v>7500</v>
      </c>
      <c r="E944" s="7">
        <v>6610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88</v>
      </c>
      <c r="P944">
        <f t="shared" si="71"/>
        <v>413.13</v>
      </c>
      <c r="Q944" s="11" t="s">
        <v>8320</v>
      </c>
      <c r="R944" t="s">
        <v>8322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943</v>
      </c>
      <c r="C945" s="3" t="s">
        <v>5052</v>
      </c>
      <c r="D945" s="5">
        <v>3000</v>
      </c>
      <c r="E945" s="7">
        <v>6592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220</v>
      </c>
      <c r="P945">
        <f t="shared" si="71"/>
        <v>549.33000000000004</v>
      </c>
      <c r="Q945" s="11" t="s">
        <v>8320</v>
      </c>
      <c r="R945" t="s">
        <v>8322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944</v>
      </c>
      <c r="C946" s="3" t="s">
        <v>5053</v>
      </c>
      <c r="D946" s="5">
        <v>50000</v>
      </c>
      <c r="E946" s="7">
        <v>6565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68.39</v>
      </c>
      <c r="Q946" s="11" t="s">
        <v>8320</v>
      </c>
      <c r="R946" t="s">
        <v>8322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945</v>
      </c>
      <c r="C947" s="3" t="s">
        <v>5054</v>
      </c>
      <c r="D947" s="5">
        <v>100000</v>
      </c>
      <c r="E947" s="7">
        <v>6555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7</v>
      </c>
      <c r="P947">
        <f t="shared" si="71"/>
        <v>409.69</v>
      </c>
      <c r="Q947" s="11" t="s">
        <v>8320</v>
      </c>
      <c r="R947" t="s">
        <v>8322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946</v>
      </c>
      <c r="C948" s="3" t="s">
        <v>5055</v>
      </c>
      <c r="D948" s="5">
        <v>15000</v>
      </c>
      <c r="E948" s="7">
        <v>6541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44</v>
      </c>
      <c r="P948">
        <f t="shared" si="71"/>
        <v>1308.2</v>
      </c>
      <c r="Q948" s="11" t="s">
        <v>8320</v>
      </c>
      <c r="R948" t="s">
        <v>8322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947</v>
      </c>
      <c r="C949" s="3" t="s">
        <v>5056</v>
      </c>
      <c r="D949" s="5">
        <v>850</v>
      </c>
      <c r="E949" s="7">
        <v>6530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768</v>
      </c>
      <c r="P949">
        <f t="shared" si="71"/>
        <v>0</v>
      </c>
      <c r="Q949" s="11" t="s">
        <v>8320</v>
      </c>
      <c r="R949" t="s">
        <v>8322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948</v>
      </c>
      <c r="C950" s="3" t="s">
        <v>5057</v>
      </c>
      <c r="D950" s="5">
        <v>4000</v>
      </c>
      <c r="E950" s="7">
        <v>6515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163</v>
      </c>
      <c r="P950">
        <f t="shared" si="71"/>
        <v>814.38</v>
      </c>
      <c r="Q950" s="11" t="s">
        <v>8320</v>
      </c>
      <c r="R950" t="s">
        <v>8322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949</v>
      </c>
      <c r="C951" s="3" t="s">
        <v>5058</v>
      </c>
      <c r="D951" s="5">
        <v>20000</v>
      </c>
      <c r="E951" s="7">
        <v>6511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33</v>
      </c>
      <c r="P951">
        <f t="shared" si="71"/>
        <v>930.14</v>
      </c>
      <c r="Q951" s="11" t="s">
        <v>8320</v>
      </c>
      <c r="R951" t="s">
        <v>8322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950</v>
      </c>
      <c r="C952" s="3" t="s">
        <v>5059</v>
      </c>
      <c r="D952" s="5">
        <v>5000</v>
      </c>
      <c r="E952" s="7">
        <v>6506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130</v>
      </c>
      <c r="P952">
        <f t="shared" si="71"/>
        <v>271.08</v>
      </c>
      <c r="Q952" s="11" t="s">
        <v>8320</v>
      </c>
      <c r="R952" t="s">
        <v>8322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951</v>
      </c>
      <c r="C953" s="3" t="s">
        <v>5060</v>
      </c>
      <c r="D953" s="5">
        <v>50000</v>
      </c>
      <c r="E953" s="7">
        <v>6505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13</v>
      </c>
      <c r="P953">
        <f t="shared" si="71"/>
        <v>53.76</v>
      </c>
      <c r="Q953" s="11" t="s">
        <v>8320</v>
      </c>
      <c r="R953" t="s">
        <v>8322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952</v>
      </c>
      <c r="C954" s="3" t="s">
        <v>5061</v>
      </c>
      <c r="D954" s="5">
        <v>49000</v>
      </c>
      <c r="E954" s="7">
        <v>6500.09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13</v>
      </c>
      <c r="P954">
        <f t="shared" si="71"/>
        <v>33.159999999999997</v>
      </c>
      <c r="Q954" s="11" t="s">
        <v>8320</v>
      </c>
      <c r="R954" t="s">
        <v>8322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953</v>
      </c>
      <c r="C955" s="3" t="s">
        <v>5062</v>
      </c>
      <c r="D955" s="5">
        <v>15000</v>
      </c>
      <c r="E955" s="7">
        <v>6500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43</v>
      </c>
      <c r="P955">
        <f t="shared" si="71"/>
        <v>1300</v>
      </c>
      <c r="Q955" s="11" t="s">
        <v>8320</v>
      </c>
      <c r="R955" t="s">
        <v>8322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954</v>
      </c>
      <c r="C956" s="3" t="s">
        <v>5063</v>
      </c>
      <c r="D956" s="5">
        <v>15000</v>
      </c>
      <c r="E956" s="7">
        <v>6485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88.84</v>
      </c>
      <c r="Q956" s="11" t="s">
        <v>8320</v>
      </c>
      <c r="R956" t="s">
        <v>8322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955</v>
      </c>
      <c r="C957" s="3" t="s">
        <v>5064</v>
      </c>
      <c r="D957" s="5">
        <v>300000</v>
      </c>
      <c r="E957" s="7">
        <v>6438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2</v>
      </c>
      <c r="P957">
        <f t="shared" si="71"/>
        <v>69.23</v>
      </c>
      <c r="Q957" s="11" t="s">
        <v>8320</v>
      </c>
      <c r="R957" t="s">
        <v>8322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956</v>
      </c>
      <c r="C958" s="3" t="s">
        <v>5065</v>
      </c>
      <c r="D958" s="5">
        <v>50000</v>
      </c>
      <c r="E958" s="7">
        <v>6400.47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13</v>
      </c>
      <c r="P958">
        <f t="shared" si="71"/>
        <v>376.5</v>
      </c>
      <c r="Q958" s="11" t="s">
        <v>8320</v>
      </c>
      <c r="R958" t="s">
        <v>8322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957</v>
      </c>
      <c r="C959" s="3" t="s">
        <v>5066</v>
      </c>
      <c r="D959" s="5">
        <v>12000</v>
      </c>
      <c r="E959" s="7">
        <v>6388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53</v>
      </c>
      <c r="P959">
        <f t="shared" si="71"/>
        <v>912.57</v>
      </c>
      <c r="Q959" s="11" t="s">
        <v>8320</v>
      </c>
      <c r="R959" t="s">
        <v>8322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958</v>
      </c>
      <c r="C960" s="3" t="s">
        <v>5067</v>
      </c>
      <c r="D960" s="5">
        <v>7777</v>
      </c>
      <c r="E960" s="7">
        <v>6387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82</v>
      </c>
      <c r="P960">
        <f t="shared" si="71"/>
        <v>375.71</v>
      </c>
      <c r="Q960" s="11" t="s">
        <v>8320</v>
      </c>
      <c r="R960" t="s">
        <v>8322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959</v>
      </c>
      <c r="C961" s="3" t="s">
        <v>5068</v>
      </c>
      <c r="D961" s="5">
        <v>50000</v>
      </c>
      <c r="E961" s="7">
        <v>6382.34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13</v>
      </c>
      <c r="P961">
        <f t="shared" si="71"/>
        <v>37.32</v>
      </c>
      <c r="Q961" s="11" t="s">
        <v>8320</v>
      </c>
      <c r="R961" t="s">
        <v>8322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960</v>
      </c>
      <c r="C962" s="3" t="s">
        <v>5069</v>
      </c>
      <c r="D962" s="5">
        <v>55650</v>
      </c>
      <c r="E962" s="7">
        <v>6375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11</v>
      </c>
      <c r="P962">
        <f t="shared" ref="P962:P1025" si="76">IFERROR(ROUND(E962/L962,2),0)</f>
        <v>33.909999999999997</v>
      </c>
      <c r="Q962" s="11" t="s">
        <v>8320</v>
      </c>
      <c r="R962" t="s">
        <v>8322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961</v>
      </c>
      <c r="C963" s="3" t="s">
        <v>5070</v>
      </c>
      <c r="D963" s="5">
        <v>95000</v>
      </c>
      <c r="E963" s="7">
        <v>6373.27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7</v>
      </c>
      <c r="P963">
        <f t="shared" si="76"/>
        <v>57.94</v>
      </c>
      <c r="Q963" s="11" t="s">
        <v>8320</v>
      </c>
      <c r="R963" t="s">
        <v>8322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32" x14ac:dyDescent="0.2">
      <c r="A964">
        <v>963</v>
      </c>
      <c r="B964" s="9" t="s">
        <v>963</v>
      </c>
      <c r="C964" s="3" t="s">
        <v>5072</v>
      </c>
      <c r="D964" s="5">
        <v>35000</v>
      </c>
      <c r="E964" s="7">
        <v>6360</v>
      </c>
      <c r="F964" t="s">
        <v>8219</v>
      </c>
      <c r="G964" t="s">
        <v>8222</v>
      </c>
      <c r="H964" t="s">
        <v>8244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8270</v>
      </c>
      <c r="O964">
        <f t="shared" si="75"/>
        <v>18</v>
      </c>
      <c r="P964">
        <f t="shared" si="76"/>
        <v>706.67</v>
      </c>
      <c r="Q964" s="11" t="s">
        <v>8320</v>
      </c>
      <c r="R964" t="s">
        <v>8322</v>
      </c>
      <c r="S964" s="15">
        <f t="shared" si="77"/>
        <v>42625.635636574079</v>
      </c>
      <c r="T964" s="15">
        <f t="shared" si="78"/>
        <v>42660.635636574079</v>
      </c>
      <c r="U964">
        <f t="shared" si="79"/>
        <v>2016</v>
      </c>
    </row>
    <row r="965" spans="1:21" ht="48" x14ac:dyDescent="0.2">
      <c r="A965">
        <v>962</v>
      </c>
      <c r="B965" s="9" t="s">
        <v>962</v>
      </c>
      <c r="C965" s="3" t="s">
        <v>5071</v>
      </c>
      <c r="D965" s="5">
        <v>2500</v>
      </c>
      <c r="E965" s="7">
        <v>6360</v>
      </c>
      <c r="F965" t="s">
        <v>8219</v>
      </c>
      <c r="G965" t="s">
        <v>8222</v>
      </c>
      <c r="H965" t="s">
        <v>8244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8270</v>
      </c>
      <c r="O965">
        <f t="shared" si="75"/>
        <v>254</v>
      </c>
      <c r="P965">
        <f t="shared" si="76"/>
        <v>171.89</v>
      </c>
      <c r="Q965" s="11" t="s">
        <v>8320</v>
      </c>
      <c r="R965" t="s">
        <v>8322</v>
      </c>
      <c r="S965" s="15">
        <f t="shared" si="77"/>
        <v>42373.712418981479</v>
      </c>
      <c r="T965" s="15">
        <f t="shared" si="78"/>
        <v>42411.712418981479</v>
      </c>
      <c r="U965">
        <f t="shared" si="79"/>
        <v>2016</v>
      </c>
    </row>
    <row r="966" spans="1:21" ht="48" x14ac:dyDescent="0.2">
      <c r="A966">
        <v>964</v>
      </c>
      <c r="B966" s="9" t="s">
        <v>964</v>
      </c>
      <c r="C966" s="3" t="s">
        <v>5073</v>
      </c>
      <c r="D966" s="5">
        <v>110000</v>
      </c>
      <c r="E966" s="7">
        <v>6308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6</v>
      </c>
      <c r="P966">
        <f t="shared" si="76"/>
        <v>217.52</v>
      </c>
      <c r="Q966" s="11" t="s">
        <v>8320</v>
      </c>
      <c r="R966" t="s">
        <v>8322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965</v>
      </c>
      <c r="C967" s="3" t="s">
        <v>5074</v>
      </c>
      <c r="D967" s="5">
        <v>25000</v>
      </c>
      <c r="E967" s="7">
        <v>6301.76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25</v>
      </c>
      <c r="P967">
        <f t="shared" si="76"/>
        <v>1050.29</v>
      </c>
      <c r="Q967" s="11" t="s">
        <v>8320</v>
      </c>
      <c r="R967" t="s">
        <v>8322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966</v>
      </c>
      <c r="C968" s="3" t="s">
        <v>5075</v>
      </c>
      <c r="D968" s="5">
        <v>12000</v>
      </c>
      <c r="E968" s="7">
        <v>6301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53</v>
      </c>
      <c r="P968">
        <f t="shared" si="76"/>
        <v>210.03</v>
      </c>
      <c r="Q968" s="11" t="s">
        <v>8320</v>
      </c>
      <c r="R968" t="s">
        <v>8322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967</v>
      </c>
      <c r="C969" s="3" t="s">
        <v>5076</v>
      </c>
      <c r="D969" s="5">
        <v>20000</v>
      </c>
      <c r="E969" s="7">
        <v>6300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32</v>
      </c>
      <c r="P969">
        <f t="shared" si="76"/>
        <v>77.78</v>
      </c>
      <c r="Q969" s="11" t="s">
        <v>8320</v>
      </c>
      <c r="R969" t="s">
        <v>8322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968</v>
      </c>
      <c r="C970" s="3" t="s">
        <v>5077</v>
      </c>
      <c r="D970" s="5">
        <v>8000</v>
      </c>
      <c r="E970" s="7">
        <v>6300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79</v>
      </c>
      <c r="P970">
        <f t="shared" si="76"/>
        <v>1575</v>
      </c>
      <c r="Q970" s="11" t="s">
        <v>8320</v>
      </c>
      <c r="R970" t="s">
        <v>8322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969</v>
      </c>
      <c r="C971" s="3" t="s">
        <v>5078</v>
      </c>
      <c r="D971" s="5">
        <v>30000</v>
      </c>
      <c r="E971" s="7">
        <v>6258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21</v>
      </c>
      <c r="P971">
        <f t="shared" si="76"/>
        <v>568.91</v>
      </c>
      <c r="Q971" s="11" t="s">
        <v>8320</v>
      </c>
      <c r="R971" t="s">
        <v>8322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970</v>
      </c>
      <c r="C972" s="3" t="s">
        <v>5079</v>
      </c>
      <c r="D972" s="5">
        <v>5000</v>
      </c>
      <c r="E972" s="7">
        <v>6257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125</v>
      </c>
      <c r="P972">
        <f t="shared" si="76"/>
        <v>446.93</v>
      </c>
      <c r="Q972" s="11" t="s">
        <v>8320</v>
      </c>
      <c r="R972" t="s">
        <v>8322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971</v>
      </c>
      <c r="C973" s="3" t="s">
        <v>5080</v>
      </c>
      <c r="D973" s="5">
        <v>100000</v>
      </c>
      <c r="E973" s="7">
        <v>6240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6</v>
      </c>
      <c r="P973">
        <f t="shared" si="76"/>
        <v>1248</v>
      </c>
      <c r="Q973" s="11" t="s">
        <v>8320</v>
      </c>
      <c r="R973" t="s">
        <v>8322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972</v>
      </c>
      <c r="C974" s="3" t="s">
        <v>5081</v>
      </c>
      <c r="D974" s="5">
        <v>20000</v>
      </c>
      <c r="E974" s="7">
        <v>6235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31</v>
      </c>
      <c r="P974">
        <f t="shared" si="76"/>
        <v>138.56</v>
      </c>
      <c r="Q974" s="11" t="s">
        <v>8320</v>
      </c>
      <c r="R974" t="s">
        <v>8322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973</v>
      </c>
      <c r="C975" s="3" t="s">
        <v>5082</v>
      </c>
      <c r="D975" s="5">
        <v>20000</v>
      </c>
      <c r="E975" s="7">
        <v>6220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31</v>
      </c>
      <c r="P975">
        <f t="shared" si="76"/>
        <v>777.5</v>
      </c>
      <c r="Q975" s="11" t="s">
        <v>8320</v>
      </c>
      <c r="R975" t="s">
        <v>8322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974</v>
      </c>
      <c r="C976" s="3" t="s">
        <v>5083</v>
      </c>
      <c r="D976" s="5">
        <v>50000</v>
      </c>
      <c r="E976" s="7">
        <v>6215.56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12</v>
      </c>
      <c r="P976">
        <f t="shared" si="76"/>
        <v>2071.85</v>
      </c>
      <c r="Q976" s="11" t="s">
        <v>8320</v>
      </c>
      <c r="R976" t="s">
        <v>8322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975</v>
      </c>
      <c r="C977" s="3" t="s">
        <v>5084</v>
      </c>
      <c r="D977" s="5">
        <v>100000</v>
      </c>
      <c r="E977" s="7">
        <v>6215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6</v>
      </c>
      <c r="P977">
        <f t="shared" si="76"/>
        <v>258.95999999999998</v>
      </c>
      <c r="Q977" s="11" t="s">
        <v>8320</v>
      </c>
      <c r="R977" t="s">
        <v>8322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976</v>
      </c>
      <c r="C978" s="3" t="s">
        <v>5085</v>
      </c>
      <c r="D978" s="5">
        <v>150000</v>
      </c>
      <c r="E978" s="7">
        <v>6210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4</v>
      </c>
      <c r="P978">
        <f t="shared" si="76"/>
        <v>345</v>
      </c>
      <c r="Q978" s="11" t="s">
        <v>8320</v>
      </c>
      <c r="R978" t="s">
        <v>8322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977</v>
      </c>
      <c r="C979" s="3" t="s">
        <v>5086</v>
      </c>
      <c r="D979" s="5">
        <v>2700</v>
      </c>
      <c r="E979" s="7">
        <v>6208.98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230</v>
      </c>
      <c r="P979">
        <f t="shared" si="76"/>
        <v>517.41999999999996</v>
      </c>
      <c r="Q979" s="11" t="s">
        <v>8320</v>
      </c>
      <c r="R979" t="s">
        <v>8322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978</v>
      </c>
      <c r="C980" s="3" t="s">
        <v>5087</v>
      </c>
      <c r="D980" s="5">
        <v>172889</v>
      </c>
      <c r="E980" s="7">
        <v>6207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4</v>
      </c>
      <c r="P980">
        <f t="shared" si="76"/>
        <v>50.46</v>
      </c>
      <c r="Q980" s="11" t="s">
        <v>8320</v>
      </c>
      <c r="R980" t="s">
        <v>8322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979</v>
      </c>
      <c r="C981" s="3" t="s">
        <v>5088</v>
      </c>
      <c r="D981" s="5">
        <v>35000</v>
      </c>
      <c r="E981" s="7">
        <v>6181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18</v>
      </c>
      <c r="P981">
        <f t="shared" si="76"/>
        <v>64.39</v>
      </c>
      <c r="Q981" s="11" t="s">
        <v>8320</v>
      </c>
      <c r="R981" t="s">
        <v>8322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980</v>
      </c>
      <c r="C982" s="3" t="s">
        <v>5089</v>
      </c>
      <c r="D982" s="5">
        <v>10000</v>
      </c>
      <c r="E982" s="7">
        <v>6155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62</v>
      </c>
      <c r="P982">
        <f t="shared" si="76"/>
        <v>198.55</v>
      </c>
      <c r="Q982" s="11" t="s">
        <v>8320</v>
      </c>
      <c r="R982" t="s">
        <v>8322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981</v>
      </c>
      <c r="C983" s="3" t="s">
        <v>5090</v>
      </c>
      <c r="D983" s="5">
        <v>88888</v>
      </c>
      <c r="E983" s="7">
        <v>6146.27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7</v>
      </c>
      <c r="P983">
        <f t="shared" si="76"/>
        <v>1536.57</v>
      </c>
      <c r="Q983" s="11" t="s">
        <v>8320</v>
      </c>
      <c r="R983" t="s">
        <v>8322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982</v>
      </c>
      <c r="C984" s="3" t="s">
        <v>5091</v>
      </c>
      <c r="D984" s="5">
        <v>17500</v>
      </c>
      <c r="E984" s="7">
        <v>6141.99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35</v>
      </c>
      <c r="P984">
        <f t="shared" si="76"/>
        <v>2047.33</v>
      </c>
      <c r="Q984" s="11" t="s">
        <v>8320</v>
      </c>
      <c r="R984" t="s">
        <v>8322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983</v>
      </c>
      <c r="C985" s="3" t="s">
        <v>5092</v>
      </c>
      <c r="D985" s="5">
        <v>104219</v>
      </c>
      <c r="E985" s="7">
        <v>6130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6</v>
      </c>
      <c r="P985">
        <f t="shared" si="76"/>
        <v>34.25</v>
      </c>
      <c r="Q985" s="11" t="s">
        <v>8320</v>
      </c>
      <c r="R985" t="s">
        <v>8322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984</v>
      </c>
      <c r="C986" s="3" t="s">
        <v>5093</v>
      </c>
      <c r="D986" s="5">
        <v>10000</v>
      </c>
      <c r="E986" s="7">
        <v>6120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61</v>
      </c>
      <c r="P986">
        <f t="shared" si="76"/>
        <v>2040</v>
      </c>
      <c r="Q986" s="11" t="s">
        <v>8320</v>
      </c>
      <c r="R986" t="s">
        <v>8322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985</v>
      </c>
      <c r="C987" s="3" t="s">
        <v>5094</v>
      </c>
      <c r="D987" s="5">
        <v>30000</v>
      </c>
      <c r="E987" s="7">
        <v>6118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20</v>
      </c>
      <c r="P987">
        <f t="shared" si="76"/>
        <v>266</v>
      </c>
      <c r="Q987" s="11" t="s">
        <v>8320</v>
      </c>
      <c r="R987" t="s">
        <v>8322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986</v>
      </c>
      <c r="C988" s="3" t="s">
        <v>5095</v>
      </c>
      <c r="D988" s="5">
        <v>20000</v>
      </c>
      <c r="E988" s="7">
        <v>6111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31</v>
      </c>
      <c r="P988">
        <f t="shared" si="76"/>
        <v>265.7</v>
      </c>
      <c r="Q988" s="11" t="s">
        <v>8320</v>
      </c>
      <c r="R988" t="s">
        <v>8322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987</v>
      </c>
      <c r="C989" s="3" t="s">
        <v>5096</v>
      </c>
      <c r="D989" s="5">
        <v>50000</v>
      </c>
      <c r="E989" s="7">
        <v>6108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12</v>
      </c>
      <c r="P989">
        <f t="shared" si="76"/>
        <v>148.97999999999999</v>
      </c>
      <c r="Q989" s="11" t="s">
        <v>8320</v>
      </c>
      <c r="R989" t="s">
        <v>8322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16" x14ac:dyDescent="0.2">
      <c r="A990">
        <v>989</v>
      </c>
      <c r="B990" s="9" t="s">
        <v>989</v>
      </c>
      <c r="C990" s="3" t="s">
        <v>5098</v>
      </c>
      <c r="D990" s="5">
        <v>10000</v>
      </c>
      <c r="E990" s="7">
        <v>6100</v>
      </c>
      <c r="F990" t="s">
        <v>8219</v>
      </c>
      <c r="G990" t="s">
        <v>8222</v>
      </c>
      <c r="H990" t="s">
        <v>8244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8270</v>
      </c>
      <c r="O990">
        <f t="shared" si="75"/>
        <v>61</v>
      </c>
      <c r="P990">
        <f t="shared" si="76"/>
        <v>190.63</v>
      </c>
      <c r="Q990" s="11" t="s">
        <v>8320</v>
      </c>
      <c r="R990" t="s">
        <v>8322</v>
      </c>
      <c r="S990" s="15">
        <f t="shared" si="77"/>
        <v>42611.933969907404</v>
      </c>
      <c r="T990" s="15">
        <f t="shared" si="78"/>
        <v>42641.933969907404</v>
      </c>
      <c r="U990">
        <f t="shared" si="79"/>
        <v>2016</v>
      </c>
    </row>
    <row r="991" spans="1:21" ht="48" x14ac:dyDescent="0.2">
      <c r="A991">
        <v>988</v>
      </c>
      <c r="B991" s="9" t="s">
        <v>988</v>
      </c>
      <c r="C991" s="3" t="s">
        <v>5097</v>
      </c>
      <c r="D991" s="5">
        <v>5000</v>
      </c>
      <c r="E991" s="7">
        <v>6100</v>
      </c>
      <c r="F991" t="s">
        <v>8219</v>
      </c>
      <c r="G991" t="s">
        <v>8235</v>
      </c>
      <c r="H991" t="s">
        <v>8247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8270</v>
      </c>
      <c r="O991">
        <f t="shared" si="75"/>
        <v>122</v>
      </c>
      <c r="P991">
        <f t="shared" si="76"/>
        <v>0</v>
      </c>
      <c r="Q991" s="11" t="s">
        <v>8320</v>
      </c>
      <c r="R991" t="s">
        <v>8322</v>
      </c>
      <c r="S991" s="15">
        <f t="shared" si="77"/>
        <v>42614.356770833328</v>
      </c>
      <c r="T991" s="15">
        <f t="shared" si="78"/>
        <v>42644.356770833328</v>
      </c>
      <c r="U991">
        <f t="shared" si="79"/>
        <v>2016</v>
      </c>
    </row>
    <row r="992" spans="1:21" ht="48" x14ac:dyDescent="0.2">
      <c r="A992">
        <v>990</v>
      </c>
      <c r="B992" s="9" t="s">
        <v>990</v>
      </c>
      <c r="C992" s="3" t="s">
        <v>5099</v>
      </c>
      <c r="D992" s="5">
        <v>25000</v>
      </c>
      <c r="E992" s="7">
        <v>6086.26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24</v>
      </c>
      <c r="P992">
        <f t="shared" si="76"/>
        <v>3043.13</v>
      </c>
      <c r="Q992" s="11" t="s">
        <v>8320</v>
      </c>
      <c r="R992" t="s">
        <v>8322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48" x14ac:dyDescent="0.2">
      <c r="A993">
        <v>992</v>
      </c>
      <c r="B993" s="9" t="s">
        <v>992</v>
      </c>
      <c r="C993" s="3" t="s">
        <v>5101</v>
      </c>
      <c r="D993" s="5">
        <v>100000</v>
      </c>
      <c r="E993" s="7">
        <v>6080</v>
      </c>
      <c r="F993" t="s">
        <v>8219</v>
      </c>
      <c r="G993" t="s">
        <v>8222</v>
      </c>
      <c r="H993" t="s">
        <v>8244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8270</v>
      </c>
      <c r="O993">
        <f t="shared" si="75"/>
        <v>6</v>
      </c>
      <c r="P993">
        <f t="shared" si="76"/>
        <v>1520</v>
      </c>
      <c r="Q993" s="11" t="s">
        <v>8320</v>
      </c>
      <c r="R993" t="s">
        <v>8322</v>
      </c>
      <c r="S993" s="15">
        <f t="shared" si="77"/>
        <v>42437.924988425926</v>
      </c>
      <c r="T993" s="15">
        <f t="shared" si="78"/>
        <v>42497.883321759262</v>
      </c>
      <c r="U993">
        <f t="shared" si="79"/>
        <v>2016</v>
      </c>
    </row>
    <row r="994" spans="1:21" ht="80" x14ac:dyDescent="0.2">
      <c r="A994">
        <v>991</v>
      </c>
      <c r="B994" s="9" t="s">
        <v>991</v>
      </c>
      <c r="C994" s="3" t="s">
        <v>5100</v>
      </c>
      <c r="D994" s="5">
        <v>5000</v>
      </c>
      <c r="E994" s="7">
        <v>6080</v>
      </c>
      <c r="F994" t="s">
        <v>8219</v>
      </c>
      <c r="G994" t="s">
        <v>8223</v>
      </c>
      <c r="H994" t="s">
        <v>8245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8270</v>
      </c>
      <c r="O994">
        <f t="shared" si="75"/>
        <v>122</v>
      </c>
      <c r="P994">
        <f t="shared" si="76"/>
        <v>868.57</v>
      </c>
      <c r="Q994" s="11" t="s">
        <v>8320</v>
      </c>
      <c r="R994" t="s">
        <v>8322</v>
      </c>
      <c r="S994" s="15">
        <f t="shared" si="77"/>
        <v>42538.75680555556</v>
      </c>
      <c r="T994" s="15">
        <f t="shared" si="78"/>
        <v>42563.785416666666</v>
      </c>
      <c r="U994">
        <f t="shared" si="79"/>
        <v>2016</v>
      </c>
    </row>
    <row r="995" spans="1:21" ht="48" x14ac:dyDescent="0.2">
      <c r="A995">
        <v>993</v>
      </c>
      <c r="B995" s="9" t="s">
        <v>993</v>
      </c>
      <c r="C995" s="3" t="s">
        <v>5102</v>
      </c>
      <c r="D995" s="5">
        <v>70000</v>
      </c>
      <c r="E995" s="7">
        <v>6077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9</v>
      </c>
      <c r="P995">
        <f t="shared" si="76"/>
        <v>31.01</v>
      </c>
      <c r="Q995" s="11" t="s">
        <v>8320</v>
      </c>
      <c r="R995" t="s">
        <v>8322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994</v>
      </c>
      <c r="C996" s="3" t="s">
        <v>5103</v>
      </c>
      <c r="D996" s="5">
        <v>200000</v>
      </c>
      <c r="E996" s="7">
        <v>6071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3</v>
      </c>
      <c r="P996">
        <f t="shared" si="76"/>
        <v>551.91</v>
      </c>
      <c r="Q996" s="11" t="s">
        <v>8320</v>
      </c>
      <c r="R996" t="s">
        <v>8322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995</v>
      </c>
      <c r="C997" s="3" t="s">
        <v>5104</v>
      </c>
      <c r="D997" s="5">
        <v>10000</v>
      </c>
      <c r="E997" s="7">
        <v>6061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61</v>
      </c>
      <c r="P997">
        <f t="shared" si="76"/>
        <v>673.44</v>
      </c>
      <c r="Q997" s="11" t="s">
        <v>8320</v>
      </c>
      <c r="R997" t="s">
        <v>8322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996</v>
      </c>
      <c r="C998" s="3" t="s">
        <v>5105</v>
      </c>
      <c r="D998" s="5">
        <v>4000</v>
      </c>
      <c r="E998" s="7">
        <v>6060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152</v>
      </c>
      <c r="P998">
        <f t="shared" si="76"/>
        <v>1212</v>
      </c>
      <c r="Q998" s="11" t="s">
        <v>8320</v>
      </c>
      <c r="R998" t="s">
        <v>8322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997</v>
      </c>
      <c r="C999" s="3" t="s">
        <v>5106</v>
      </c>
      <c r="D999" s="5">
        <v>5000</v>
      </c>
      <c r="E999" s="7">
        <v>6056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121</v>
      </c>
      <c r="P999">
        <f t="shared" si="76"/>
        <v>757</v>
      </c>
      <c r="Q999" s="11" t="s">
        <v>8320</v>
      </c>
      <c r="R999" t="s">
        <v>8322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998</v>
      </c>
      <c r="C1000" s="3" t="s">
        <v>5107</v>
      </c>
      <c r="D1000" s="5">
        <v>60000</v>
      </c>
      <c r="E1000" s="7">
        <v>6053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10</v>
      </c>
      <c r="P1000">
        <f t="shared" si="76"/>
        <v>26.43</v>
      </c>
      <c r="Q1000" s="11" t="s">
        <v>8320</v>
      </c>
      <c r="R1000" t="s">
        <v>8322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999</v>
      </c>
      <c r="C1001" s="3" t="s">
        <v>5108</v>
      </c>
      <c r="D1001" s="5">
        <v>150000</v>
      </c>
      <c r="E1001" s="7">
        <v>6042.02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4</v>
      </c>
      <c r="P1001">
        <f t="shared" si="76"/>
        <v>151.05000000000001</v>
      </c>
      <c r="Q1001" s="11" t="s">
        <v>8320</v>
      </c>
      <c r="R1001" t="s">
        <v>8322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1000</v>
      </c>
      <c r="C1002" s="3" t="s">
        <v>5109</v>
      </c>
      <c r="D1002" s="5">
        <v>894700</v>
      </c>
      <c r="E1002" s="7">
        <v>6041.6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1</v>
      </c>
      <c r="P1002">
        <f t="shared" si="76"/>
        <v>1006.93</v>
      </c>
      <c r="Q1002" s="11" t="s">
        <v>8320</v>
      </c>
      <c r="R1002" t="s">
        <v>8322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1001</v>
      </c>
      <c r="C1003" s="3" t="s">
        <v>5110</v>
      </c>
      <c r="D1003" s="5">
        <v>5000</v>
      </c>
      <c r="E1003" s="7">
        <v>6041.55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121</v>
      </c>
      <c r="P1003">
        <f t="shared" si="76"/>
        <v>1510.39</v>
      </c>
      <c r="Q1003" s="11" t="s">
        <v>8320</v>
      </c>
      <c r="R1003" t="s">
        <v>8322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1002</v>
      </c>
      <c r="C1004" s="3" t="s">
        <v>5111</v>
      </c>
      <c r="D1004" s="5">
        <v>9999</v>
      </c>
      <c r="E1004" s="7">
        <v>6039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60</v>
      </c>
      <c r="P1004">
        <f t="shared" si="76"/>
        <v>274.5</v>
      </c>
      <c r="Q1004" s="11" t="s">
        <v>8320</v>
      </c>
      <c r="R1004" t="s">
        <v>8322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1003</v>
      </c>
      <c r="C1005" s="3" t="s">
        <v>5112</v>
      </c>
      <c r="D1005" s="5">
        <v>20000</v>
      </c>
      <c r="E1005" s="7">
        <v>6030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30</v>
      </c>
      <c r="P1005">
        <f t="shared" si="76"/>
        <v>402</v>
      </c>
      <c r="Q1005" s="11" t="s">
        <v>8320</v>
      </c>
      <c r="R1005" t="s">
        <v>8322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1004</v>
      </c>
      <c r="C1006" s="3" t="s">
        <v>5113</v>
      </c>
      <c r="D1006" s="5">
        <v>25000</v>
      </c>
      <c r="E1006" s="7">
        <v>6029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24</v>
      </c>
      <c r="P1006">
        <f t="shared" si="76"/>
        <v>63.46</v>
      </c>
      <c r="Q1006" s="11" t="s">
        <v>8320</v>
      </c>
      <c r="R1006" t="s">
        <v>8322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1005</v>
      </c>
      <c r="C1007" s="3" t="s">
        <v>5114</v>
      </c>
      <c r="D1007" s="5">
        <v>200000</v>
      </c>
      <c r="E1007" s="7">
        <v>6027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3</v>
      </c>
      <c r="P1007">
        <f t="shared" si="76"/>
        <v>37.43</v>
      </c>
      <c r="Q1007" s="11" t="s">
        <v>8320</v>
      </c>
      <c r="R1007" t="s">
        <v>8322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1007</v>
      </c>
      <c r="B1008" s="9" t="s">
        <v>1007</v>
      </c>
      <c r="C1008" s="3" t="s">
        <v>5116</v>
      </c>
      <c r="D1008" s="5">
        <v>30000</v>
      </c>
      <c r="E1008" s="7">
        <v>6025</v>
      </c>
      <c r="F1008" t="s">
        <v>8218</v>
      </c>
      <c r="G1008" t="s">
        <v>8222</v>
      </c>
      <c r="H1008" t="s">
        <v>8244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8270</v>
      </c>
      <c r="O1008">
        <f t="shared" si="75"/>
        <v>20</v>
      </c>
      <c r="P1008">
        <f t="shared" si="76"/>
        <v>79.28</v>
      </c>
      <c r="Q1008" s="11" t="s">
        <v>8320</v>
      </c>
      <c r="R1008" t="s">
        <v>8322</v>
      </c>
      <c r="S1008" s="15">
        <f t="shared" si="77"/>
        <v>42676.583599537036</v>
      </c>
      <c r="T1008" s="15">
        <f t="shared" si="78"/>
        <v>42718.6252662037</v>
      </c>
      <c r="U1008">
        <f t="shared" si="79"/>
        <v>2016</v>
      </c>
    </row>
    <row r="1009" spans="1:21" ht="48" x14ac:dyDescent="0.2">
      <c r="A1009">
        <v>1006</v>
      </c>
      <c r="B1009" s="9" t="s">
        <v>1006</v>
      </c>
      <c r="C1009" s="3" t="s">
        <v>5115</v>
      </c>
      <c r="D1009" s="5">
        <v>4000</v>
      </c>
      <c r="E1009" s="7">
        <v>6025</v>
      </c>
      <c r="F1009" t="s">
        <v>8218</v>
      </c>
      <c r="G1009" t="s">
        <v>8222</v>
      </c>
      <c r="H1009" t="s">
        <v>8244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8270</v>
      </c>
      <c r="O1009">
        <f t="shared" si="75"/>
        <v>151</v>
      </c>
      <c r="P1009">
        <f t="shared" si="76"/>
        <v>753.13</v>
      </c>
      <c r="Q1009" s="11" t="s">
        <v>8320</v>
      </c>
      <c r="R1009" t="s">
        <v>8322</v>
      </c>
      <c r="S1009" s="15">
        <f t="shared" si="77"/>
        <v>41977.040185185186</v>
      </c>
      <c r="T1009" s="15">
        <f t="shared" si="78"/>
        <v>41985.299305555556</v>
      </c>
      <c r="U1009">
        <f t="shared" si="79"/>
        <v>2014</v>
      </c>
    </row>
    <row r="1010" spans="1:21" ht="48" x14ac:dyDescent="0.2">
      <c r="A1010">
        <v>1008</v>
      </c>
      <c r="B1010" s="9" t="s">
        <v>1008</v>
      </c>
      <c r="C1010" s="3" t="s">
        <v>5117</v>
      </c>
      <c r="D1010" s="5">
        <v>93500</v>
      </c>
      <c r="E1010" s="7">
        <v>6020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6</v>
      </c>
      <c r="P1010">
        <f t="shared" si="76"/>
        <v>6020</v>
      </c>
      <c r="Q1010" s="11" t="s">
        <v>8320</v>
      </c>
      <c r="R1010" t="s">
        <v>8322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1009</v>
      </c>
      <c r="C1011" s="3" t="s">
        <v>5118</v>
      </c>
      <c r="D1011" s="5">
        <v>50000</v>
      </c>
      <c r="E1011" s="7">
        <v>6019.01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12</v>
      </c>
      <c r="P1011">
        <f t="shared" si="76"/>
        <v>59.59</v>
      </c>
      <c r="Q1011" s="11" t="s">
        <v>8320</v>
      </c>
      <c r="R1011" t="s">
        <v>8322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1010</v>
      </c>
      <c r="C1012" s="3" t="s">
        <v>5119</v>
      </c>
      <c r="D1012" s="5">
        <v>115250</v>
      </c>
      <c r="E1012" s="7">
        <v>6019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5</v>
      </c>
      <c r="P1012">
        <f t="shared" si="76"/>
        <v>1504.75</v>
      </c>
      <c r="Q1012" s="11" t="s">
        <v>8320</v>
      </c>
      <c r="R1012" t="s">
        <v>8322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1011</v>
      </c>
      <c r="C1013" s="3" t="s">
        <v>5120</v>
      </c>
      <c r="D1013" s="5">
        <v>20000</v>
      </c>
      <c r="E1013" s="7">
        <v>6007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30</v>
      </c>
      <c r="P1013">
        <f t="shared" si="76"/>
        <v>6007</v>
      </c>
      <c r="Q1013" s="11" t="s">
        <v>8320</v>
      </c>
      <c r="R1013" t="s">
        <v>8322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1012</v>
      </c>
      <c r="C1014" s="3" t="s">
        <v>5121</v>
      </c>
      <c r="D1014" s="5">
        <v>5000</v>
      </c>
      <c r="E1014" s="7">
        <v>6001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120</v>
      </c>
      <c r="P1014">
        <f t="shared" si="76"/>
        <v>7.74</v>
      </c>
      <c r="Q1014" s="11" t="s">
        <v>8320</v>
      </c>
      <c r="R1014" t="s">
        <v>8322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1013</v>
      </c>
      <c r="C1015" s="3" t="s">
        <v>5122</v>
      </c>
      <c r="D1015" s="5">
        <v>25000</v>
      </c>
      <c r="E1015" s="7">
        <v>6000.66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24</v>
      </c>
      <c r="P1015">
        <f t="shared" si="76"/>
        <v>66.67</v>
      </c>
      <c r="Q1015" s="11" t="s">
        <v>8320</v>
      </c>
      <c r="R1015" t="s">
        <v>8322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48" x14ac:dyDescent="0.2">
      <c r="A1016">
        <v>1017</v>
      </c>
      <c r="B1016" s="9" t="s">
        <v>1017</v>
      </c>
      <c r="C1016" s="3" t="s">
        <v>5126</v>
      </c>
      <c r="D1016" s="5">
        <v>250000</v>
      </c>
      <c r="E1016" s="7">
        <v>6000</v>
      </c>
      <c r="F1016" t="s">
        <v>8218</v>
      </c>
      <c r="G1016" t="s">
        <v>8222</v>
      </c>
      <c r="H1016" t="s">
        <v>8244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t="s">
        <v>8270</v>
      </c>
      <c r="O1016">
        <f t="shared" si="75"/>
        <v>2</v>
      </c>
      <c r="P1016">
        <f t="shared" si="76"/>
        <v>16.899999999999999</v>
      </c>
      <c r="Q1016" s="11" t="s">
        <v>8320</v>
      </c>
      <c r="R1016" t="s">
        <v>8322</v>
      </c>
      <c r="S1016" s="15">
        <f t="shared" si="77"/>
        <v>42289.675173611111</v>
      </c>
      <c r="T1016" s="15">
        <f t="shared" si="78"/>
        <v>42329.716840277775</v>
      </c>
      <c r="U1016">
        <f t="shared" si="79"/>
        <v>2015</v>
      </c>
    </row>
    <row r="1017" spans="1:21" ht="48" x14ac:dyDescent="0.2">
      <c r="A1017">
        <v>1016</v>
      </c>
      <c r="B1017" s="9" t="s">
        <v>1016</v>
      </c>
      <c r="C1017" s="3" t="s">
        <v>5125</v>
      </c>
      <c r="D1017" s="5">
        <v>100000</v>
      </c>
      <c r="E1017" s="7">
        <v>6000</v>
      </c>
      <c r="F1017" t="s">
        <v>8218</v>
      </c>
      <c r="G1017" t="s">
        <v>8222</v>
      </c>
      <c r="H1017" t="s">
        <v>8244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8270</v>
      </c>
      <c r="O1017">
        <f t="shared" si="75"/>
        <v>6</v>
      </c>
      <c r="P1017">
        <f t="shared" si="76"/>
        <v>157.88999999999999</v>
      </c>
      <c r="Q1017" s="11" t="s">
        <v>8320</v>
      </c>
      <c r="R1017" t="s">
        <v>8322</v>
      </c>
      <c r="S1017" s="15">
        <f t="shared" si="77"/>
        <v>42422.107129629629</v>
      </c>
      <c r="T1017" s="15">
        <f t="shared" si="78"/>
        <v>42467.065462962957</v>
      </c>
      <c r="U1017">
        <f t="shared" si="79"/>
        <v>2016</v>
      </c>
    </row>
    <row r="1018" spans="1:21" ht="48" x14ac:dyDescent="0.2">
      <c r="A1018">
        <v>1018</v>
      </c>
      <c r="B1018" s="9" t="s">
        <v>1018</v>
      </c>
      <c r="C1018" s="3" t="s">
        <v>5127</v>
      </c>
      <c r="D1018" s="5">
        <v>20000</v>
      </c>
      <c r="E1018" s="7">
        <v>6000</v>
      </c>
      <c r="F1018" t="s">
        <v>8218</v>
      </c>
      <c r="G1018" t="s">
        <v>8222</v>
      </c>
      <c r="H1018" t="s">
        <v>8244</v>
      </c>
      <c r="I1018">
        <v>1468496933</v>
      </c>
      <c r="J1018">
        <v>1465904933</v>
      </c>
      <c r="K1018" t="b">
        <v>0</v>
      </c>
      <c r="L1018">
        <v>7</v>
      </c>
      <c r="M1018" t="b">
        <v>0</v>
      </c>
      <c r="N1018" t="s">
        <v>8270</v>
      </c>
      <c r="O1018">
        <f t="shared" si="75"/>
        <v>30</v>
      </c>
      <c r="P1018">
        <f t="shared" si="76"/>
        <v>857.14</v>
      </c>
      <c r="Q1018" s="11" t="s">
        <v>8320</v>
      </c>
      <c r="R1018" t="s">
        <v>8322</v>
      </c>
      <c r="S1018" s="15">
        <f t="shared" si="77"/>
        <v>42535.492280092592</v>
      </c>
      <c r="T1018" s="15">
        <f t="shared" si="78"/>
        <v>42565.492280092592</v>
      </c>
      <c r="U1018">
        <f t="shared" si="79"/>
        <v>2016</v>
      </c>
    </row>
    <row r="1019" spans="1:21" ht="32" x14ac:dyDescent="0.2">
      <c r="A1019">
        <v>1014</v>
      </c>
      <c r="B1019" s="9" t="s">
        <v>1014</v>
      </c>
      <c r="C1019" s="3" t="s">
        <v>5123</v>
      </c>
      <c r="D1019" s="5">
        <v>10000</v>
      </c>
      <c r="E1019" s="7">
        <v>6000</v>
      </c>
      <c r="F1019" t="s">
        <v>8218</v>
      </c>
      <c r="G1019" t="s">
        <v>8222</v>
      </c>
      <c r="H1019" t="s">
        <v>8244</v>
      </c>
      <c r="I1019">
        <v>1420070615</v>
      </c>
      <c r="J1019">
        <v>1415750615</v>
      </c>
      <c r="K1019" t="b">
        <v>0</v>
      </c>
      <c r="L1019">
        <v>16</v>
      </c>
      <c r="M1019" t="b">
        <v>0</v>
      </c>
      <c r="N1019" t="s">
        <v>8270</v>
      </c>
      <c r="O1019">
        <f t="shared" si="75"/>
        <v>60</v>
      </c>
      <c r="P1019">
        <f t="shared" si="76"/>
        <v>375</v>
      </c>
      <c r="Q1019" s="11" t="s">
        <v>8320</v>
      </c>
      <c r="R1019" t="s">
        <v>8322</v>
      </c>
      <c r="S1019" s="15">
        <f t="shared" si="77"/>
        <v>41955.002488425926</v>
      </c>
      <c r="T1019" s="15">
        <f t="shared" si="78"/>
        <v>42005.002488425926</v>
      </c>
      <c r="U1019">
        <f t="shared" si="79"/>
        <v>2014</v>
      </c>
    </row>
    <row r="1020" spans="1:21" ht="32" x14ac:dyDescent="0.2">
      <c r="A1020">
        <v>1015</v>
      </c>
      <c r="B1020" s="9" t="s">
        <v>1015</v>
      </c>
      <c r="C1020" s="3" t="s">
        <v>5124</v>
      </c>
      <c r="D1020" s="5">
        <v>9000</v>
      </c>
      <c r="E1020" s="7">
        <v>6000</v>
      </c>
      <c r="F1020" t="s">
        <v>8218</v>
      </c>
      <c r="G1020" t="s">
        <v>8238</v>
      </c>
      <c r="H1020" t="s">
        <v>8255</v>
      </c>
      <c r="I1020">
        <v>1448489095</v>
      </c>
      <c r="J1020">
        <v>1445893495</v>
      </c>
      <c r="K1020" t="b">
        <v>0</v>
      </c>
      <c r="L1020">
        <v>6</v>
      </c>
      <c r="M1020" t="b">
        <v>0</v>
      </c>
      <c r="N1020" t="s">
        <v>8270</v>
      </c>
      <c r="O1020">
        <f t="shared" si="75"/>
        <v>67</v>
      </c>
      <c r="P1020">
        <f t="shared" si="76"/>
        <v>1000</v>
      </c>
      <c r="Q1020" s="11" t="s">
        <v>8320</v>
      </c>
      <c r="R1020" t="s">
        <v>8322</v>
      </c>
      <c r="S1020" s="15">
        <f t="shared" si="77"/>
        <v>42303.878414351857</v>
      </c>
      <c r="T1020" s="15">
        <f t="shared" si="78"/>
        <v>42333.920081018514</v>
      </c>
      <c r="U1020">
        <f t="shared" si="79"/>
        <v>2015</v>
      </c>
    </row>
    <row r="1021" spans="1:21" ht="32" x14ac:dyDescent="0.2">
      <c r="A1021">
        <v>1019</v>
      </c>
      <c r="B1021" s="9" t="s">
        <v>1019</v>
      </c>
      <c r="C1021" s="3" t="s">
        <v>5128</v>
      </c>
      <c r="D1021" s="5">
        <v>45000</v>
      </c>
      <c r="E1021" s="7">
        <v>5985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13</v>
      </c>
      <c r="P1021">
        <f t="shared" si="76"/>
        <v>14.96</v>
      </c>
      <c r="Q1021" s="11" t="s">
        <v>8320</v>
      </c>
      <c r="R1021" t="s">
        <v>8322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1020</v>
      </c>
      <c r="C1022" s="3" t="s">
        <v>5129</v>
      </c>
      <c r="D1022" s="5">
        <v>1550</v>
      </c>
      <c r="E1022" s="7">
        <v>5940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383</v>
      </c>
      <c r="P1022">
        <f t="shared" si="76"/>
        <v>198</v>
      </c>
      <c r="Q1022" s="11" t="s">
        <v>8326</v>
      </c>
      <c r="R1022" t="s">
        <v>8331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1021</v>
      </c>
      <c r="C1023" s="3" t="s">
        <v>5130</v>
      </c>
      <c r="D1023" s="5">
        <v>3000</v>
      </c>
      <c r="E1023" s="7">
        <v>5922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197</v>
      </c>
      <c r="P1023">
        <f t="shared" si="76"/>
        <v>12.39</v>
      </c>
      <c r="Q1023" s="11" t="s">
        <v>8326</v>
      </c>
      <c r="R1023" t="s">
        <v>8331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1022</v>
      </c>
      <c r="C1024" s="3" t="s">
        <v>5131</v>
      </c>
      <c r="D1024" s="5">
        <v>2000</v>
      </c>
      <c r="E1024" s="7">
        <v>5910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296</v>
      </c>
      <c r="P1024">
        <f t="shared" si="76"/>
        <v>79.86</v>
      </c>
      <c r="Q1024" s="11" t="s">
        <v>8326</v>
      </c>
      <c r="R1024" t="s">
        <v>8331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1023</v>
      </c>
      <c r="C1025" s="3" t="s">
        <v>5132</v>
      </c>
      <c r="D1025" s="5">
        <v>2000</v>
      </c>
      <c r="E1025" s="7">
        <v>5907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295</v>
      </c>
      <c r="P1025">
        <f t="shared" si="76"/>
        <v>45.09</v>
      </c>
      <c r="Q1025" s="11" t="s">
        <v>8326</v>
      </c>
      <c r="R1025" t="s">
        <v>8331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1024</v>
      </c>
      <c r="C1026" s="3" t="s">
        <v>5133</v>
      </c>
      <c r="D1026" s="5">
        <v>20000</v>
      </c>
      <c r="E1026" s="7">
        <v>5904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30</v>
      </c>
      <c r="P1026">
        <f t="shared" ref="P1026:P1089" si="81">IFERROR(ROUND(E1026/L1026,2),0)</f>
        <v>96.79</v>
      </c>
      <c r="Q1026" s="11" t="s">
        <v>8326</v>
      </c>
      <c r="R1026" t="s">
        <v>8331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1025</v>
      </c>
      <c r="C1027" s="3" t="s">
        <v>5134</v>
      </c>
      <c r="D1027" s="5">
        <v>70000</v>
      </c>
      <c r="E1027" s="7">
        <v>5902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8</v>
      </c>
      <c r="P1027">
        <f t="shared" si="81"/>
        <v>5.51</v>
      </c>
      <c r="Q1027" s="11" t="s">
        <v>8326</v>
      </c>
      <c r="R1027" t="s">
        <v>8331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1026</v>
      </c>
      <c r="C1028" s="3" t="s">
        <v>5135</v>
      </c>
      <c r="D1028" s="5">
        <v>7000</v>
      </c>
      <c r="E1028" s="7">
        <v>5876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84</v>
      </c>
      <c r="P1028">
        <f t="shared" si="81"/>
        <v>48.16</v>
      </c>
      <c r="Q1028" s="11" t="s">
        <v>8326</v>
      </c>
      <c r="R1028" t="s">
        <v>8331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1027</v>
      </c>
      <c r="C1029" s="3" t="s">
        <v>5136</v>
      </c>
      <c r="D1029" s="5">
        <v>7501</v>
      </c>
      <c r="E1029" s="7">
        <v>5875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78</v>
      </c>
      <c r="P1029">
        <f t="shared" si="81"/>
        <v>52.93</v>
      </c>
      <c r="Q1029" s="11" t="s">
        <v>8326</v>
      </c>
      <c r="R1029" t="s">
        <v>8331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1028</v>
      </c>
      <c r="C1030" s="3" t="s">
        <v>5137</v>
      </c>
      <c r="D1030" s="5">
        <v>10000</v>
      </c>
      <c r="E1030" s="7">
        <v>5858.84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59</v>
      </c>
      <c r="P1030">
        <f t="shared" si="81"/>
        <v>22.98</v>
      </c>
      <c r="Q1030" s="11" t="s">
        <v>8326</v>
      </c>
      <c r="R1030" t="s">
        <v>8331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1029</v>
      </c>
      <c r="C1031" s="3" t="s">
        <v>5138</v>
      </c>
      <c r="D1031" s="5">
        <v>10000</v>
      </c>
      <c r="E1031" s="7">
        <v>5854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59</v>
      </c>
      <c r="P1031">
        <f t="shared" si="81"/>
        <v>41.52</v>
      </c>
      <c r="Q1031" s="11" t="s">
        <v>8326</v>
      </c>
      <c r="R1031" t="s">
        <v>8331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1030</v>
      </c>
      <c r="C1032" s="3" t="s">
        <v>5139</v>
      </c>
      <c r="D1032" s="5">
        <v>2000</v>
      </c>
      <c r="E1032" s="7">
        <v>5845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292</v>
      </c>
      <c r="P1032">
        <f t="shared" si="81"/>
        <v>36.76</v>
      </c>
      <c r="Q1032" s="11" t="s">
        <v>8326</v>
      </c>
      <c r="R1032" t="s">
        <v>8331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1031</v>
      </c>
      <c r="C1033" s="3" t="s">
        <v>5140</v>
      </c>
      <c r="D1033" s="5">
        <v>10000</v>
      </c>
      <c r="E1033" s="7">
        <v>5831.74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58</v>
      </c>
      <c r="P1033">
        <f t="shared" si="81"/>
        <v>58.91</v>
      </c>
      <c r="Q1033" s="11" t="s">
        <v>8326</v>
      </c>
      <c r="R1033" t="s">
        <v>8331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1032</v>
      </c>
      <c r="C1034" s="3" t="s">
        <v>5141</v>
      </c>
      <c r="D1034" s="5">
        <v>5400</v>
      </c>
      <c r="E1034" s="7">
        <v>5830.83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60.74</v>
      </c>
      <c r="Q1034" s="11" t="s">
        <v>8326</v>
      </c>
      <c r="R1034" t="s">
        <v>8331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1033</v>
      </c>
      <c r="C1035" s="3" t="s">
        <v>5142</v>
      </c>
      <c r="D1035" s="5">
        <v>1328</v>
      </c>
      <c r="E1035" s="7">
        <v>5824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439</v>
      </c>
      <c r="P1035">
        <f t="shared" si="81"/>
        <v>215.7</v>
      </c>
      <c r="Q1035" s="11" t="s">
        <v>8326</v>
      </c>
      <c r="R1035" t="s">
        <v>8331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1034</v>
      </c>
      <c r="C1036" s="3" t="s">
        <v>5143</v>
      </c>
      <c r="D1036" s="5">
        <v>5000</v>
      </c>
      <c r="E1036" s="7">
        <v>5813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116</v>
      </c>
      <c r="P1036">
        <f t="shared" si="81"/>
        <v>35.020000000000003</v>
      </c>
      <c r="Q1036" s="11" t="s">
        <v>8326</v>
      </c>
      <c r="R1036" t="s">
        <v>8331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1035</v>
      </c>
      <c r="C1037" s="3" t="s">
        <v>5144</v>
      </c>
      <c r="D1037" s="5">
        <v>4600</v>
      </c>
      <c r="E1037" s="7">
        <v>5800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126</v>
      </c>
      <c r="P1037">
        <f t="shared" si="81"/>
        <v>76.319999999999993</v>
      </c>
      <c r="Q1037" s="11" t="s">
        <v>8326</v>
      </c>
      <c r="R1037" t="s">
        <v>8331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1036</v>
      </c>
      <c r="C1038" s="3" t="s">
        <v>5145</v>
      </c>
      <c r="D1038" s="5">
        <v>4500</v>
      </c>
      <c r="E1038" s="7">
        <v>5771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128</v>
      </c>
      <c r="P1038">
        <f t="shared" si="81"/>
        <v>27.35</v>
      </c>
      <c r="Q1038" s="11" t="s">
        <v>8326</v>
      </c>
      <c r="R1038" t="s">
        <v>8331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1037</v>
      </c>
      <c r="C1039" s="3" t="s">
        <v>5146</v>
      </c>
      <c r="D1039" s="5">
        <v>1000</v>
      </c>
      <c r="E1039" s="7">
        <v>5757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576</v>
      </c>
      <c r="P1039">
        <f t="shared" si="81"/>
        <v>274.14</v>
      </c>
      <c r="Q1039" s="11" t="s">
        <v>8326</v>
      </c>
      <c r="R1039" t="s">
        <v>8331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1038</v>
      </c>
      <c r="C1040" s="3" t="s">
        <v>5147</v>
      </c>
      <c r="D1040" s="5">
        <v>1500</v>
      </c>
      <c r="E1040" s="7">
        <v>5739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383</v>
      </c>
      <c r="P1040">
        <f t="shared" si="81"/>
        <v>94.08</v>
      </c>
      <c r="Q1040" s="11" t="s">
        <v>8326</v>
      </c>
      <c r="R1040" t="s">
        <v>8331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1039</v>
      </c>
      <c r="C1041" s="3" t="s">
        <v>5148</v>
      </c>
      <c r="D1041" s="5">
        <v>500</v>
      </c>
      <c r="E1041" s="7">
        <v>5713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1143</v>
      </c>
      <c r="P1041">
        <f t="shared" si="81"/>
        <v>190.43</v>
      </c>
      <c r="Q1041" s="11" t="s">
        <v>8326</v>
      </c>
      <c r="R1041" t="s">
        <v>8331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1040</v>
      </c>
      <c r="C1042" s="3" t="s">
        <v>5149</v>
      </c>
      <c r="D1042" s="5">
        <v>85000</v>
      </c>
      <c r="E1042" s="7">
        <v>5700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7</v>
      </c>
      <c r="P1042">
        <f t="shared" si="81"/>
        <v>5700</v>
      </c>
      <c r="Q1042" s="11" t="s">
        <v>8332</v>
      </c>
      <c r="R1042" t="s">
        <v>8333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1041</v>
      </c>
      <c r="C1043" s="3" t="s">
        <v>5150</v>
      </c>
      <c r="D1043" s="5">
        <v>50</v>
      </c>
      <c r="E1043" s="7">
        <v>5696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11392</v>
      </c>
      <c r="P1043">
        <f t="shared" si="81"/>
        <v>0</v>
      </c>
      <c r="Q1043" s="11" t="s">
        <v>8332</v>
      </c>
      <c r="R1043" t="s">
        <v>8333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1042</v>
      </c>
      <c r="C1044" s="3" t="s">
        <v>5151</v>
      </c>
      <c r="D1044" s="5">
        <v>650</v>
      </c>
      <c r="E1044" s="7">
        <v>5680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874</v>
      </c>
      <c r="P1044">
        <f t="shared" si="81"/>
        <v>5680</v>
      </c>
      <c r="Q1044" s="11" t="s">
        <v>8332</v>
      </c>
      <c r="R1044" t="s">
        <v>8333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1043</v>
      </c>
      <c r="C1045" s="3" t="s">
        <v>5152</v>
      </c>
      <c r="D1045" s="5">
        <v>100000</v>
      </c>
      <c r="E1045" s="7">
        <v>5673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6</v>
      </c>
      <c r="P1045">
        <f t="shared" si="81"/>
        <v>19.43</v>
      </c>
      <c r="Q1045" s="11" t="s">
        <v>8332</v>
      </c>
      <c r="R1045" t="s">
        <v>8333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1044</v>
      </c>
      <c r="C1046" s="3" t="s">
        <v>5153</v>
      </c>
      <c r="D1046" s="5">
        <v>7000</v>
      </c>
      <c r="E1046" s="7">
        <v>5671.11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81</v>
      </c>
      <c r="P1046">
        <f t="shared" si="81"/>
        <v>2835.56</v>
      </c>
      <c r="Q1046" s="11" t="s">
        <v>8332</v>
      </c>
      <c r="R1046" t="s">
        <v>8333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1045</v>
      </c>
      <c r="C1047" s="3" t="s">
        <v>5154</v>
      </c>
      <c r="D1047" s="5">
        <v>10000</v>
      </c>
      <c r="E1047" s="7">
        <v>5666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57</v>
      </c>
      <c r="P1047">
        <f t="shared" si="81"/>
        <v>708.25</v>
      </c>
      <c r="Q1047" s="11" t="s">
        <v>8332</v>
      </c>
      <c r="R1047" t="s">
        <v>8333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1046</v>
      </c>
      <c r="C1048" s="3" t="s">
        <v>5155</v>
      </c>
      <c r="D1048" s="5">
        <v>3000</v>
      </c>
      <c r="E1048" s="7">
        <v>5665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189</v>
      </c>
      <c r="P1048">
        <f t="shared" si="81"/>
        <v>0</v>
      </c>
      <c r="Q1048" s="11" t="s">
        <v>8332</v>
      </c>
      <c r="R1048" t="s">
        <v>8333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1047</v>
      </c>
      <c r="C1049" s="3" t="s">
        <v>5156</v>
      </c>
      <c r="D1049" s="5">
        <v>2000</v>
      </c>
      <c r="E1049" s="7">
        <v>5660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283</v>
      </c>
      <c r="P1049">
        <f t="shared" si="81"/>
        <v>5660</v>
      </c>
      <c r="Q1049" s="11" t="s">
        <v>8332</v>
      </c>
      <c r="R1049" t="s">
        <v>8333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1048</v>
      </c>
      <c r="C1050" s="3" t="s">
        <v>5157</v>
      </c>
      <c r="D1050" s="5">
        <v>15000</v>
      </c>
      <c r="E1050" s="7">
        <v>5655.6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38</v>
      </c>
      <c r="P1050">
        <f t="shared" si="81"/>
        <v>1413.9</v>
      </c>
      <c r="Q1050" s="11" t="s">
        <v>8332</v>
      </c>
      <c r="R1050" t="s">
        <v>8333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1049</v>
      </c>
      <c r="C1051" s="3" t="s">
        <v>5158</v>
      </c>
      <c r="D1051" s="5">
        <v>12000</v>
      </c>
      <c r="E1051" s="7">
        <v>5651.58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47</v>
      </c>
      <c r="P1051">
        <f t="shared" si="81"/>
        <v>0</v>
      </c>
      <c r="Q1051" s="11" t="s">
        <v>8332</v>
      </c>
      <c r="R1051" t="s">
        <v>8333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1050</v>
      </c>
      <c r="C1052" s="3" t="s">
        <v>5159</v>
      </c>
      <c r="D1052" s="5">
        <v>2500</v>
      </c>
      <c r="E1052" s="7">
        <v>5645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226</v>
      </c>
      <c r="P1052">
        <f t="shared" si="81"/>
        <v>0</v>
      </c>
      <c r="Q1052" s="11" t="s">
        <v>8332</v>
      </c>
      <c r="R1052" t="s">
        <v>8333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1051</v>
      </c>
      <c r="C1053" s="3" t="s">
        <v>5160</v>
      </c>
      <c r="D1053" s="5">
        <v>500</v>
      </c>
      <c r="E1053" s="7">
        <v>5635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1127</v>
      </c>
      <c r="P1053">
        <f t="shared" si="81"/>
        <v>0</v>
      </c>
      <c r="Q1053" s="11" t="s">
        <v>8332</v>
      </c>
      <c r="R1053" t="s">
        <v>8333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1052</v>
      </c>
      <c r="C1054" s="3" t="s">
        <v>5161</v>
      </c>
      <c r="D1054" s="5">
        <v>4336</v>
      </c>
      <c r="E1054" s="7">
        <v>5634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130</v>
      </c>
      <c r="P1054">
        <f t="shared" si="81"/>
        <v>0</v>
      </c>
      <c r="Q1054" s="11" t="s">
        <v>8332</v>
      </c>
      <c r="R1054" t="s">
        <v>8333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1053</v>
      </c>
      <c r="C1055" s="3" t="s">
        <v>5162</v>
      </c>
      <c r="D1055" s="5">
        <v>1500</v>
      </c>
      <c r="E1055" s="7">
        <v>5623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375</v>
      </c>
      <c r="P1055">
        <f t="shared" si="81"/>
        <v>5623</v>
      </c>
      <c r="Q1055" s="11" t="s">
        <v>8332</v>
      </c>
      <c r="R1055" t="s">
        <v>8333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1054</v>
      </c>
      <c r="C1056" s="3" t="s">
        <v>5163</v>
      </c>
      <c r="D1056" s="5">
        <v>2500</v>
      </c>
      <c r="E1056" s="7">
        <v>5621.38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225</v>
      </c>
      <c r="P1056">
        <f t="shared" si="81"/>
        <v>0</v>
      </c>
      <c r="Q1056" s="11" t="s">
        <v>8332</v>
      </c>
      <c r="R1056" t="s">
        <v>8333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1055</v>
      </c>
      <c r="C1057" s="3" t="s">
        <v>5164</v>
      </c>
      <c r="D1057" s="5">
        <v>3500</v>
      </c>
      <c r="E1057" s="7">
        <v>5617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160</v>
      </c>
      <c r="P1057">
        <f t="shared" si="81"/>
        <v>0</v>
      </c>
      <c r="Q1057" s="11" t="s">
        <v>8332</v>
      </c>
      <c r="R1057" t="s">
        <v>8333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1056</v>
      </c>
      <c r="C1058" s="3" t="s">
        <v>5165</v>
      </c>
      <c r="D1058" s="5">
        <v>10000</v>
      </c>
      <c r="E1058" s="7">
        <v>5604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56</v>
      </c>
      <c r="P1058">
        <f t="shared" si="81"/>
        <v>0</v>
      </c>
      <c r="Q1058" s="11" t="s">
        <v>8332</v>
      </c>
      <c r="R1058" t="s">
        <v>8333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1057</v>
      </c>
      <c r="C1059" s="3" t="s">
        <v>5166</v>
      </c>
      <c r="D1059" s="5">
        <v>10000</v>
      </c>
      <c r="E1059" s="7">
        <v>5600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56</v>
      </c>
      <c r="P1059">
        <f t="shared" si="81"/>
        <v>0</v>
      </c>
      <c r="Q1059" s="11" t="s">
        <v>8332</v>
      </c>
      <c r="R1059" t="s">
        <v>8333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1058</v>
      </c>
      <c r="C1060" s="3" t="s">
        <v>5167</v>
      </c>
      <c r="D1060" s="5">
        <v>40000</v>
      </c>
      <c r="E1060" s="7">
        <v>5599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14</v>
      </c>
      <c r="P1060">
        <f t="shared" si="81"/>
        <v>0</v>
      </c>
      <c r="Q1060" s="11" t="s">
        <v>8332</v>
      </c>
      <c r="R1060" t="s">
        <v>8333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1059</v>
      </c>
      <c r="C1061" s="3" t="s">
        <v>5168</v>
      </c>
      <c r="D1061" s="5">
        <v>1100</v>
      </c>
      <c r="E1061" s="7">
        <v>5585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508</v>
      </c>
      <c r="P1061">
        <f t="shared" si="81"/>
        <v>0</v>
      </c>
      <c r="Q1061" s="11" t="s">
        <v>8332</v>
      </c>
      <c r="R1061" t="s">
        <v>8333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1060</v>
      </c>
      <c r="C1062" s="3" t="s">
        <v>5169</v>
      </c>
      <c r="D1062" s="5">
        <v>5000</v>
      </c>
      <c r="E1062" s="7">
        <v>5580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112</v>
      </c>
      <c r="P1062">
        <f t="shared" si="81"/>
        <v>5580</v>
      </c>
      <c r="Q1062" s="11" t="s">
        <v>8332</v>
      </c>
      <c r="R1062" t="s">
        <v>8333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1061</v>
      </c>
      <c r="C1063" s="3" t="s">
        <v>5170</v>
      </c>
      <c r="D1063" s="5">
        <v>4000</v>
      </c>
      <c r="E1063" s="7">
        <v>5574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139</v>
      </c>
      <c r="P1063">
        <f t="shared" si="81"/>
        <v>0</v>
      </c>
      <c r="Q1063" s="11" t="s">
        <v>8332</v>
      </c>
      <c r="R1063" t="s">
        <v>8333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1062</v>
      </c>
      <c r="C1064" s="3" t="s">
        <v>5171</v>
      </c>
      <c r="D1064" s="5">
        <v>199</v>
      </c>
      <c r="E1064" s="7">
        <v>5570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2799</v>
      </c>
      <c r="P1064">
        <f t="shared" si="81"/>
        <v>1392.5</v>
      </c>
      <c r="Q1064" s="11" t="s">
        <v>8332</v>
      </c>
      <c r="R1064" t="s">
        <v>8333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1063</v>
      </c>
      <c r="C1065" s="3" t="s">
        <v>5172</v>
      </c>
      <c r="D1065" s="5">
        <v>1000</v>
      </c>
      <c r="E1065" s="7">
        <v>5557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556</v>
      </c>
      <c r="P1065">
        <f t="shared" si="81"/>
        <v>0</v>
      </c>
      <c r="Q1065" s="11" t="s">
        <v>8332</v>
      </c>
      <c r="R1065" t="s">
        <v>8333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1064</v>
      </c>
      <c r="C1066" s="3" t="s">
        <v>5173</v>
      </c>
      <c r="D1066" s="5">
        <v>90000</v>
      </c>
      <c r="E1066" s="7">
        <v>5555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6</v>
      </c>
      <c r="P1066">
        <f t="shared" si="81"/>
        <v>45.16</v>
      </c>
      <c r="Q1066" s="11" t="s">
        <v>8334</v>
      </c>
      <c r="R1066" t="s">
        <v>8335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1065</v>
      </c>
      <c r="C1067" s="3" t="s">
        <v>5174</v>
      </c>
      <c r="D1067" s="5">
        <v>3000</v>
      </c>
      <c r="E1067" s="7">
        <v>5540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185</v>
      </c>
      <c r="P1067">
        <f t="shared" si="81"/>
        <v>1108</v>
      </c>
      <c r="Q1067" s="11" t="s">
        <v>8334</v>
      </c>
      <c r="R1067" t="s">
        <v>8335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1066</v>
      </c>
      <c r="C1068" s="3" t="s">
        <v>5175</v>
      </c>
      <c r="D1068" s="5">
        <v>150000</v>
      </c>
      <c r="E1068" s="7">
        <v>5535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4</v>
      </c>
      <c r="P1068">
        <f t="shared" si="81"/>
        <v>37.4</v>
      </c>
      <c r="Q1068" s="11" t="s">
        <v>8334</v>
      </c>
      <c r="R1068" t="s">
        <v>8335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1067</v>
      </c>
      <c r="C1069" s="3" t="s">
        <v>5176</v>
      </c>
      <c r="D1069" s="5">
        <v>500</v>
      </c>
      <c r="E1069" s="7">
        <v>5535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1107</v>
      </c>
      <c r="P1069">
        <f t="shared" si="81"/>
        <v>553.5</v>
      </c>
      <c r="Q1069" s="11" t="s">
        <v>8334</v>
      </c>
      <c r="R1069" t="s">
        <v>8335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1068</v>
      </c>
      <c r="C1070" s="3" t="s">
        <v>5177</v>
      </c>
      <c r="D1070" s="5">
        <v>30000</v>
      </c>
      <c r="E1070" s="7">
        <v>5526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18</v>
      </c>
      <c r="P1070">
        <f t="shared" si="81"/>
        <v>1381.5</v>
      </c>
      <c r="Q1070" s="11" t="s">
        <v>8334</v>
      </c>
      <c r="R1070" t="s">
        <v>8335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1069</v>
      </c>
      <c r="C1071" s="3" t="s">
        <v>5178</v>
      </c>
      <c r="D1071" s="5">
        <v>2200</v>
      </c>
      <c r="E1071" s="7">
        <v>5516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251</v>
      </c>
      <c r="P1071">
        <f t="shared" si="81"/>
        <v>262.67</v>
      </c>
      <c r="Q1071" s="11" t="s">
        <v>8334</v>
      </c>
      <c r="R1071" t="s">
        <v>8335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1070</v>
      </c>
      <c r="C1072" s="3" t="s">
        <v>5179</v>
      </c>
      <c r="D1072" s="5">
        <v>10000</v>
      </c>
      <c r="E1072" s="7">
        <v>5510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55</v>
      </c>
      <c r="P1072">
        <f t="shared" si="81"/>
        <v>2755</v>
      </c>
      <c r="Q1072" s="11" t="s">
        <v>8334</v>
      </c>
      <c r="R1072" t="s">
        <v>8335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1072</v>
      </c>
      <c r="B1073" s="9" t="s">
        <v>1072</v>
      </c>
      <c r="C1073" s="3" t="s">
        <v>5181</v>
      </c>
      <c r="D1073" s="5">
        <v>75000</v>
      </c>
      <c r="E1073" s="7">
        <v>5509</v>
      </c>
      <c r="F1073" t="s">
        <v>8219</v>
      </c>
      <c r="G1073" t="s">
        <v>8222</v>
      </c>
      <c r="H1073" t="s">
        <v>8244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8279</v>
      </c>
      <c r="O1073">
        <f t="shared" si="80"/>
        <v>7</v>
      </c>
      <c r="P1073">
        <f t="shared" si="81"/>
        <v>1377.25</v>
      </c>
      <c r="Q1073" s="11" t="s">
        <v>8334</v>
      </c>
      <c r="R1073" t="s">
        <v>8335</v>
      </c>
      <c r="S1073" s="15">
        <f t="shared" si="82"/>
        <v>41645.832141203704</v>
      </c>
      <c r="T1073" s="15">
        <f t="shared" si="83"/>
        <v>41675.832141203704</v>
      </c>
      <c r="U1073">
        <f t="shared" si="84"/>
        <v>2014</v>
      </c>
    </row>
    <row r="1074" spans="1:21" ht="48" x14ac:dyDescent="0.2">
      <c r="A1074">
        <v>1071</v>
      </c>
      <c r="B1074" s="9" t="s">
        <v>1071</v>
      </c>
      <c r="C1074" s="3" t="s">
        <v>5180</v>
      </c>
      <c r="D1074" s="5">
        <v>100</v>
      </c>
      <c r="E1074" s="7">
        <v>5509</v>
      </c>
      <c r="F1074" t="s">
        <v>8219</v>
      </c>
      <c r="G1074" t="s">
        <v>8232</v>
      </c>
      <c r="H1074" t="s">
        <v>8252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8279</v>
      </c>
      <c r="O1074">
        <f t="shared" si="80"/>
        <v>5509</v>
      </c>
      <c r="P1074">
        <f t="shared" si="81"/>
        <v>0</v>
      </c>
      <c r="Q1074" s="11" t="s">
        <v>8334</v>
      </c>
      <c r="R1074" t="s">
        <v>8335</v>
      </c>
      <c r="S1074" s="15">
        <f t="shared" si="82"/>
        <v>42295.753391203703</v>
      </c>
      <c r="T1074" s="15">
        <f t="shared" si="83"/>
        <v>42325.795057870375</v>
      </c>
      <c r="U1074">
        <f t="shared" si="84"/>
        <v>2015</v>
      </c>
    </row>
    <row r="1075" spans="1:21" ht="32" x14ac:dyDescent="0.2">
      <c r="A1075">
        <v>1073</v>
      </c>
      <c r="B1075" s="9" t="s">
        <v>1073</v>
      </c>
      <c r="C1075" s="3" t="s">
        <v>5182</v>
      </c>
      <c r="D1075" s="5">
        <v>750</v>
      </c>
      <c r="E1075" s="7">
        <v>5504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734</v>
      </c>
      <c r="P1075">
        <f t="shared" si="81"/>
        <v>5504</v>
      </c>
      <c r="Q1075" s="11" t="s">
        <v>8334</v>
      </c>
      <c r="R1075" t="s">
        <v>8335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1074</v>
      </c>
      <c r="C1076" s="3" t="s">
        <v>5183</v>
      </c>
      <c r="D1076" s="5">
        <v>54000</v>
      </c>
      <c r="E1076" s="7">
        <v>5501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10</v>
      </c>
      <c r="P1076">
        <f t="shared" si="81"/>
        <v>183.37</v>
      </c>
      <c r="Q1076" s="11" t="s">
        <v>8334</v>
      </c>
      <c r="R1076" t="s">
        <v>8335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1075</v>
      </c>
      <c r="C1077" s="3" t="s">
        <v>5184</v>
      </c>
      <c r="D1077" s="5">
        <v>1000</v>
      </c>
      <c r="E1077" s="7">
        <v>5500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550</v>
      </c>
      <c r="P1077">
        <f t="shared" si="81"/>
        <v>1833.33</v>
      </c>
      <c r="Q1077" s="11" t="s">
        <v>8334</v>
      </c>
      <c r="R1077" t="s">
        <v>8335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1076</v>
      </c>
      <c r="C1078" s="3" t="s">
        <v>5185</v>
      </c>
      <c r="D1078" s="5">
        <v>75000</v>
      </c>
      <c r="E1078" s="7">
        <v>5496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7</v>
      </c>
      <c r="P1078">
        <f t="shared" si="81"/>
        <v>5.64</v>
      </c>
      <c r="Q1078" s="11" t="s">
        <v>8334</v>
      </c>
      <c r="R1078" t="s">
        <v>8335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1077</v>
      </c>
      <c r="C1079" s="3" t="s">
        <v>5186</v>
      </c>
      <c r="D1079" s="5">
        <v>25000</v>
      </c>
      <c r="E1079" s="7">
        <v>5481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22</v>
      </c>
      <c r="P1079">
        <f t="shared" si="81"/>
        <v>32.82</v>
      </c>
      <c r="Q1079" s="11" t="s">
        <v>8334</v>
      </c>
      <c r="R1079" t="s">
        <v>8335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1078</v>
      </c>
      <c r="C1080" s="3" t="s">
        <v>5187</v>
      </c>
      <c r="D1080" s="5">
        <v>600</v>
      </c>
      <c r="E1080" s="7">
        <v>5478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913</v>
      </c>
      <c r="P1080">
        <f t="shared" si="81"/>
        <v>1095.5999999999999</v>
      </c>
      <c r="Q1080" s="11" t="s">
        <v>8334</v>
      </c>
      <c r="R1080" t="s">
        <v>8335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1079</v>
      </c>
      <c r="C1081" s="3" t="s">
        <v>5188</v>
      </c>
      <c r="D1081" s="5">
        <v>26000</v>
      </c>
      <c r="E1081" s="7">
        <v>5469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21</v>
      </c>
      <c r="P1081">
        <f t="shared" si="81"/>
        <v>303.83</v>
      </c>
      <c r="Q1081" s="11" t="s">
        <v>8334</v>
      </c>
      <c r="R1081" t="s">
        <v>8335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1080</v>
      </c>
      <c r="C1082" s="3" t="s">
        <v>5189</v>
      </c>
      <c r="D1082" s="5">
        <v>20000</v>
      </c>
      <c r="E1082" s="7">
        <v>5465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27</v>
      </c>
      <c r="P1082">
        <f t="shared" si="81"/>
        <v>55.77</v>
      </c>
      <c r="Q1082" s="11" t="s">
        <v>8334</v>
      </c>
      <c r="R1082" t="s">
        <v>8335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1081</v>
      </c>
      <c r="C1083" s="3" t="s">
        <v>5190</v>
      </c>
      <c r="D1083" s="5">
        <v>68000</v>
      </c>
      <c r="E1083" s="7">
        <v>5462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8</v>
      </c>
      <c r="P1083">
        <f t="shared" si="81"/>
        <v>1365.5</v>
      </c>
      <c r="Q1083" s="11" t="s">
        <v>8334</v>
      </c>
      <c r="R1083" t="s">
        <v>8335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1082</v>
      </c>
      <c r="C1084" s="3" t="s">
        <v>5191</v>
      </c>
      <c r="D1084" s="5">
        <v>10000</v>
      </c>
      <c r="E1084" s="7">
        <v>5456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55</v>
      </c>
      <c r="P1084">
        <f t="shared" si="81"/>
        <v>1818.67</v>
      </c>
      <c r="Q1084" s="11" t="s">
        <v>8334</v>
      </c>
      <c r="R1084" t="s">
        <v>8335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1083</v>
      </c>
      <c r="C1085" s="3" t="s">
        <v>5192</v>
      </c>
      <c r="D1085" s="5">
        <v>50000</v>
      </c>
      <c r="E1085" s="7">
        <v>5452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11</v>
      </c>
      <c r="P1085">
        <f t="shared" si="81"/>
        <v>5452</v>
      </c>
      <c r="Q1085" s="11" t="s">
        <v>8334</v>
      </c>
      <c r="R1085" t="s">
        <v>8335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1084</v>
      </c>
      <c r="C1086" s="3" t="s">
        <v>5193</v>
      </c>
      <c r="D1086" s="5">
        <v>550</v>
      </c>
      <c r="E1086" s="7">
        <v>5443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990</v>
      </c>
      <c r="P1086">
        <f t="shared" si="81"/>
        <v>0</v>
      </c>
      <c r="Q1086" s="11" t="s">
        <v>8334</v>
      </c>
      <c r="R1086" t="s">
        <v>8335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1085</v>
      </c>
      <c r="C1087" s="3" t="s">
        <v>5194</v>
      </c>
      <c r="D1087" s="5">
        <v>30000</v>
      </c>
      <c r="E1087" s="7">
        <v>5437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18</v>
      </c>
      <c r="P1087">
        <f t="shared" si="81"/>
        <v>604.11</v>
      </c>
      <c r="Q1087" s="11" t="s">
        <v>8334</v>
      </c>
      <c r="R1087" t="s">
        <v>8335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1086</v>
      </c>
      <c r="C1088" s="3" t="s">
        <v>5195</v>
      </c>
      <c r="D1088" s="5">
        <v>18000</v>
      </c>
      <c r="E1088" s="7">
        <v>5433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30</v>
      </c>
      <c r="P1088">
        <f t="shared" si="81"/>
        <v>2716.5</v>
      </c>
      <c r="Q1088" s="11" t="s">
        <v>8334</v>
      </c>
      <c r="R1088" t="s">
        <v>8335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1087</v>
      </c>
      <c r="C1089" s="3" t="s">
        <v>5196</v>
      </c>
      <c r="D1089" s="5">
        <v>1100</v>
      </c>
      <c r="E1089" s="7">
        <v>5431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494</v>
      </c>
      <c r="P1089">
        <f t="shared" si="81"/>
        <v>0</v>
      </c>
      <c r="Q1089" s="11" t="s">
        <v>8334</v>
      </c>
      <c r="R1089" t="s">
        <v>8335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1088</v>
      </c>
      <c r="C1090" s="3" t="s">
        <v>5197</v>
      </c>
      <c r="D1090" s="5">
        <v>45000</v>
      </c>
      <c r="E1090" s="7">
        <v>5430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12</v>
      </c>
      <c r="P1090">
        <f t="shared" ref="P1090:P1153" si="86">IFERROR(ROUND(E1090/L1090,2),0)</f>
        <v>36.94</v>
      </c>
      <c r="Q1090" s="11" t="s">
        <v>8334</v>
      </c>
      <c r="R1090" t="s">
        <v>8335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1089</v>
      </c>
      <c r="C1091" s="3" t="s">
        <v>5198</v>
      </c>
      <c r="D1091" s="5">
        <v>15000</v>
      </c>
      <c r="E1091" s="7">
        <v>5422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36</v>
      </c>
      <c r="P1091">
        <f t="shared" si="86"/>
        <v>110.65</v>
      </c>
      <c r="Q1091" s="11" t="s">
        <v>8334</v>
      </c>
      <c r="R1091" t="s">
        <v>8335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1090</v>
      </c>
      <c r="C1092" s="3" t="s">
        <v>5199</v>
      </c>
      <c r="D1092" s="5">
        <v>12999</v>
      </c>
      <c r="E1092" s="7">
        <v>5414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42</v>
      </c>
      <c r="P1092">
        <f t="shared" si="86"/>
        <v>5414</v>
      </c>
      <c r="Q1092" s="11" t="s">
        <v>8334</v>
      </c>
      <c r="R1092" t="s">
        <v>8335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1092</v>
      </c>
      <c r="B1093" s="9" t="s">
        <v>1092</v>
      </c>
      <c r="C1093" s="3" t="s">
        <v>5201</v>
      </c>
      <c r="D1093" s="5">
        <v>2000</v>
      </c>
      <c r="E1093" s="7">
        <v>5410</v>
      </c>
      <c r="F1093" t="s">
        <v>8219</v>
      </c>
      <c r="G1093" t="s">
        <v>8222</v>
      </c>
      <c r="H1093" t="s">
        <v>8244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8279</v>
      </c>
      <c r="O1093">
        <f t="shared" si="85"/>
        <v>271</v>
      </c>
      <c r="P1093">
        <f t="shared" si="86"/>
        <v>772.86</v>
      </c>
      <c r="Q1093" s="11" t="s">
        <v>8334</v>
      </c>
      <c r="R1093" t="s">
        <v>8335</v>
      </c>
      <c r="S1093" s="15">
        <f t="shared" si="87"/>
        <v>41250.025902777779</v>
      </c>
      <c r="T1093" s="15">
        <f t="shared" si="88"/>
        <v>41280.025902777779</v>
      </c>
      <c r="U1093">
        <f t="shared" si="89"/>
        <v>2012</v>
      </c>
    </row>
    <row r="1094" spans="1:21" ht="48" x14ac:dyDescent="0.2">
      <c r="A1094">
        <v>1091</v>
      </c>
      <c r="B1094" s="9" t="s">
        <v>1091</v>
      </c>
      <c r="C1094" s="3" t="s">
        <v>5200</v>
      </c>
      <c r="D1094" s="5">
        <v>200</v>
      </c>
      <c r="E1094" s="7">
        <v>5410</v>
      </c>
      <c r="F1094" t="s">
        <v>8219</v>
      </c>
      <c r="G1094" t="s">
        <v>8223</v>
      </c>
      <c r="H1094" t="s">
        <v>8245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8279</v>
      </c>
      <c r="O1094">
        <f t="shared" si="85"/>
        <v>2705</v>
      </c>
      <c r="P1094">
        <f t="shared" si="86"/>
        <v>2705</v>
      </c>
      <c r="Q1094" s="11" t="s">
        <v>8334</v>
      </c>
      <c r="R1094" t="s">
        <v>8335</v>
      </c>
      <c r="S1094" s="15">
        <f t="shared" si="87"/>
        <v>42440.820277777777</v>
      </c>
      <c r="T1094" s="15">
        <f t="shared" si="88"/>
        <v>42470.778611111105</v>
      </c>
      <c r="U1094">
        <f t="shared" si="89"/>
        <v>2016</v>
      </c>
    </row>
    <row r="1095" spans="1:21" ht="48" x14ac:dyDescent="0.2">
      <c r="A1095">
        <v>1093</v>
      </c>
      <c r="B1095" s="9" t="s">
        <v>1093</v>
      </c>
      <c r="C1095" s="3" t="s">
        <v>5202</v>
      </c>
      <c r="D1095" s="5">
        <v>300</v>
      </c>
      <c r="E1095" s="7">
        <v>5398.99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1800</v>
      </c>
      <c r="P1095">
        <f t="shared" si="86"/>
        <v>1349.75</v>
      </c>
      <c r="Q1095" s="11" t="s">
        <v>8334</v>
      </c>
      <c r="R1095" t="s">
        <v>8335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1094</v>
      </c>
      <c r="C1096" s="3" t="s">
        <v>5203</v>
      </c>
      <c r="D1096" s="5">
        <v>18000</v>
      </c>
      <c r="E1096" s="7">
        <v>5396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30</v>
      </c>
      <c r="P1096">
        <f t="shared" si="86"/>
        <v>199.85</v>
      </c>
      <c r="Q1096" s="11" t="s">
        <v>8334</v>
      </c>
      <c r="R1096" t="s">
        <v>8335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1095</v>
      </c>
      <c r="C1097" s="3" t="s">
        <v>5204</v>
      </c>
      <c r="D1097" s="5">
        <v>500000</v>
      </c>
      <c r="E1097" s="7">
        <v>5390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1</v>
      </c>
      <c r="P1097">
        <f t="shared" si="86"/>
        <v>57.34</v>
      </c>
      <c r="Q1097" s="11" t="s">
        <v>8334</v>
      </c>
      <c r="R1097" t="s">
        <v>8335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1096</v>
      </c>
      <c r="C1098" s="3" t="s">
        <v>5205</v>
      </c>
      <c r="D1098" s="5">
        <v>12000</v>
      </c>
      <c r="E1098" s="7">
        <v>5388.79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45</v>
      </c>
      <c r="P1098">
        <f t="shared" si="86"/>
        <v>185.82</v>
      </c>
      <c r="Q1098" s="11" t="s">
        <v>8334</v>
      </c>
      <c r="R1098" t="s">
        <v>8335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1097</v>
      </c>
      <c r="C1099" s="3" t="s">
        <v>5206</v>
      </c>
      <c r="D1099" s="5">
        <v>100000</v>
      </c>
      <c r="E1099" s="7">
        <v>5380.55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5</v>
      </c>
      <c r="P1099">
        <f t="shared" si="86"/>
        <v>768.65</v>
      </c>
      <c r="Q1099" s="11" t="s">
        <v>8334</v>
      </c>
      <c r="R1099" t="s">
        <v>8335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1098</v>
      </c>
      <c r="C1100" s="3" t="s">
        <v>5207</v>
      </c>
      <c r="D1100" s="5">
        <v>25000</v>
      </c>
      <c r="E1100" s="7">
        <v>5380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22</v>
      </c>
      <c r="P1100">
        <f t="shared" si="86"/>
        <v>244.55</v>
      </c>
      <c r="Q1100" s="11" t="s">
        <v>8334</v>
      </c>
      <c r="R1100" t="s">
        <v>8335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1099</v>
      </c>
      <c r="C1101" s="3" t="s">
        <v>5208</v>
      </c>
      <c r="D1101" s="5">
        <v>5000</v>
      </c>
      <c r="E1101" s="7">
        <v>5376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108</v>
      </c>
      <c r="P1101">
        <f t="shared" si="86"/>
        <v>5376</v>
      </c>
      <c r="Q1101" s="11" t="s">
        <v>8334</v>
      </c>
      <c r="R1101" t="s">
        <v>8335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1100</v>
      </c>
      <c r="C1102" s="3" t="s">
        <v>5209</v>
      </c>
      <c r="D1102" s="5">
        <v>4000</v>
      </c>
      <c r="E1102" s="7">
        <v>5366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134</v>
      </c>
      <c r="P1102">
        <f t="shared" si="86"/>
        <v>536.6</v>
      </c>
      <c r="Q1102" s="11" t="s">
        <v>8334</v>
      </c>
      <c r="R1102" t="s">
        <v>8335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1101</v>
      </c>
      <c r="C1103" s="3" t="s">
        <v>5210</v>
      </c>
      <c r="D1103" s="5">
        <v>100000</v>
      </c>
      <c r="E1103" s="7">
        <v>5360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5</v>
      </c>
      <c r="P1103">
        <f t="shared" si="86"/>
        <v>893.33</v>
      </c>
      <c r="Q1103" s="11" t="s">
        <v>8334</v>
      </c>
      <c r="R1103" t="s">
        <v>8335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1102</v>
      </c>
      <c r="C1104" s="3" t="s">
        <v>5211</v>
      </c>
      <c r="D1104" s="5">
        <v>8000</v>
      </c>
      <c r="E1104" s="7">
        <v>5359.21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67</v>
      </c>
      <c r="P1104">
        <f t="shared" si="86"/>
        <v>223.3</v>
      </c>
      <c r="Q1104" s="11" t="s">
        <v>8334</v>
      </c>
      <c r="R1104" t="s">
        <v>8335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1103</v>
      </c>
      <c r="C1105" s="3" t="s">
        <v>5212</v>
      </c>
      <c r="D1105" s="5">
        <v>15000</v>
      </c>
      <c r="E1105" s="7">
        <v>5358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36</v>
      </c>
      <c r="P1105">
        <f t="shared" si="86"/>
        <v>357.2</v>
      </c>
      <c r="Q1105" s="11" t="s">
        <v>8334</v>
      </c>
      <c r="R1105" t="s">
        <v>8335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1104</v>
      </c>
      <c r="C1106" s="3" t="s">
        <v>5213</v>
      </c>
      <c r="D1106" s="5">
        <v>60000</v>
      </c>
      <c r="E1106" s="7">
        <v>5355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9</v>
      </c>
      <c r="P1106">
        <f t="shared" si="86"/>
        <v>144.72999999999999</v>
      </c>
      <c r="Q1106" s="11" t="s">
        <v>8334</v>
      </c>
      <c r="R1106" t="s">
        <v>8335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1105</v>
      </c>
      <c r="C1107" s="3" t="s">
        <v>5214</v>
      </c>
      <c r="D1107" s="5">
        <v>900000</v>
      </c>
      <c r="E1107" s="7">
        <v>5343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1</v>
      </c>
      <c r="P1107">
        <f t="shared" si="86"/>
        <v>267.14999999999998</v>
      </c>
      <c r="Q1107" s="11" t="s">
        <v>8334</v>
      </c>
      <c r="R1107" t="s">
        <v>8335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1106</v>
      </c>
      <c r="C1108" s="3" t="s">
        <v>5215</v>
      </c>
      <c r="D1108" s="5">
        <v>400</v>
      </c>
      <c r="E1108" s="7">
        <v>5331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1333</v>
      </c>
      <c r="P1108">
        <f t="shared" si="86"/>
        <v>761.57</v>
      </c>
      <c r="Q1108" s="11" t="s">
        <v>8334</v>
      </c>
      <c r="R1108" t="s">
        <v>8335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1107</v>
      </c>
      <c r="C1109" s="3" t="s">
        <v>5216</v>
      </c>
      <c r="D1109" s="5">
        <v>10000</v>
      </c>
      <c r="E1109" s="7">
        <v>5330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53</v>
      </c>
      <c r="P1109">
        <f t="shared" si="86"/>
        <v>0</v>
      </c>
      <c r="Q1109" s="11" t="s">
        <v>8334</v>
      </c>
      <c r="R1109" t="s">
        <v>8335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1108</v>
      </c>
      <c r="C1110" s="3" t="s">
        <v>5217</v>
      </c>
      <c r="D1110" s="5">
        <v>25000</v>
      </c>
      <c r="E1110" s="7">
        <v>5328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21</v>
      </c>
      <c r="P1110">
        <f t="shared" si="86"/>
        <v>253.71</v>
      </c>
      <c r="Q1110" s="11" t="s">
        <v>8334</v>
      </c>
      <c r="R1110" t="s">
        <v>8335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1109</v>
      </c>
      <c r="C1111" s="3" t="s">
        <v>5218</v>
      </c>
      <c r="D1111" s="5">
        <v>10000</v>
      </c>
      <c r="E1111" s="7">
        <v>5323.01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53</v>
      </c>
      <c r="P1111">
        <f t="shared" si="86"/>
        <v>1774.34</v>
      </c>
      <c r="Q1111" s="11" t="s">
        <v>8334</v>
      </c>
      <c r="R1111" t="s">
        <v>8335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1110</v>
      </c>
      <c r="C1112" s="3" t="s">
        <v>5219</v>
      </c>
      <c r="D1112" s="5">
        <v>50000</v>
      </c>
      <c r="E1112" s="7">
        <v>5322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11</v>
      </c>
      <c r="P1112">
        <f t="shared" si="86"/>
        <v>483.82</v>
      </c>
      <c r="Q1112" s="11" t="s">
        <v>8334</v>
      </c>
      <c r="R1112" t="s">
        <v>8335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1111</v>
      </c>
      <c r="C1113" s="3" t="s">
        <v>5220</v>
      </c>
      <c r="D1113" s="5">
        <v>2500</v>
      </c>
      <c r="E1113" s="7">
        <v>5308.26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212</v>
      </c>
      <c r="P1113">
        <f t="shared" si="86"/>
        <v>5308.26</v>
      </c>
      <c r="Q1113" s="11" t="s">
        <v>8334</v>
      </c>
      <c r="R1113" t="s">
        <v>8335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1112</v>
      </c>
      <c r="C1114" s="3" t="s">
        <v>5221</v>
      </c>
      <c r="D1114" s="5">
        <v>88000</v>
      </c>
      <c r="E1114" s="7">
        <v>5300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6</v>
      </c>
      <c r="P1114">
        <f t="shared" si="86"/>
        <v>16.989999999999998</v>
      </c>
      <c r="Q1114" s="11" t="s">
        <v>8334</v>
      </c>
      <c r="R1114" t="s">
        <v>8335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1113</v>
      </c>
      <c r="C1115" s="3" t="s">
        <v>5222</v>
      </c>
      <c r="D1115" s="5">
        <v>1000</v>
      </c>
      <c r="E1115" s="7">
        <v>5297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530</v>
      </c>
      <c r="P1115">
        <f t="shared" si="86"/>
        <v>5297</v>
      </c>
      <c r="Q1115" s="11" t="s">
        <v>8334</v>
      </c>
      <c r="R1115" t="s">
        <v>8335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1114</v>
      </c>
      <c r="C1116" s="3" t="s">
        <v>5223</v>
      </c>
      <c r="D1116" s="5">
        <v>6000</v>
      </c>
      <c r="E1116" s="7">
        <v>5295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88</v>
      </c>
      <c r="P1116">
        <f t="shared" si="86"/>
        <v>1765</v>
      </c>
      <c r="Q1116" s="11" t="s">
        <v>8334</v>
      </c>
      <c r="R1116" t="s">
        <v>8335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1115</v>
      </c>
      <c r="C1117" s="3" t="s">
        <v>5224</v>
      </c>
      <c r="D1117" s="5">
        <v>40000</v>
      </c>
      <c r="E1117" s="7">
        <v>5291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13</v>
      </c>
      <c r="P1117">
        <f t="shared" si="86"/>
        <v>1322.75</v>
      </c>
      <c r="Q1117" s="11" t="s">
        <v>8334</v>
      </c>
      <c r="R1117" t="s">
        <v>8335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1116</v>
      </c>
      <c r="C1118" s="3" t="s">
        <v>5225</v>
      </c>
      <c r="D1118" s="5">
        <v>500000</v>
      </c>
      <c r="E1118" s="7">
        <v>5285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1</v>
      </c>
      <c r="P1118">
        <f t="shared" si="86"/>
        <v>528.5</v>
      </c>
      <c r="Q1118" s="11" t="s">
        <v>8334</v>
      </c>
      <c r="R1118" t="s">
        <v>8335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1117</v>
      </c>
      <c r="C1119" s="3" t="s">
        <v>5226</v>
      </c>
      <c r="D1119" s="5">
        <v>1000</v>
      </c>
      <c r="E1119" s="7">
        <v>5271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527</v>
      </c>
      <c r="P1119">
        <f t="shared" si="86"/>
        <v>658.88</v>
      </c>
      <c r="Q1119" s="11" t="s">
        <v>8334</v>
      </c>
      <c r="R1119" t="s">
        <v>8335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1118</v>
      </c>
      <c r="C1120" s="3" t="s">
        <v>5227</v>
      </c>
      <c r="D1120" s="5">
        <v>4500</v>
      </c>
      <c r="E1120" s="7">
        <v>5263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117</v>
      </c>
      <c r="P1120">
        <f t="shared" si="86"/>
        <v>1754.33</v>
      </c>
      <c r="Q1120" s="11" t="s">
        <v>8334</v>
      </c>
      <c r="R1120" t="s">
        <v>8335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1119</v>
      </c>
      <c r="C1121" s="3" t="s">
        <v>5228</v>
      </c>
      <c r="D1121" s="5">
        <v>2100</v>
      </c>
      <c r="E1121" s="7">
        <v>5260.92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251</v>
      </c>
      <c r="P1121">
        <f t="shared" si="86"/>
        <v>5260.92</v>
      </c>
      <c r="Q1121" s="11" t="s">
        <v>8334</v>
      </c>
      <c r="R1121" t="s">
        <v>8335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1120</v>
      </c>
      <c r="C1122" s="3" t="s">
        <v>5229</v>
      </c>
      <c r="D1122" s="5">
        <v>25000</v>
      </c>
      <c r="E1122" s="7">
        <v>5260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21</v>
      </c>
      <c r="P1122">
        <f t="shared" si="86"/>
        <v>0</v>
      </c>
      <c r="Q1122" s="11" t="s">
        <v>8334</v>
      </c>
      <c r="R1122" t="s">
        <v>8335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1121</v>
      </c>
      <c r="C1123" s="3" t="s">
        <v>5230</v>
      </c>
      <c r="D1123" s="5">
        <v>250000</v>
      </c>
      <c r="E1123" s="7">
        <v>5259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2</v>
      </c>
      <c r="P1123">
        <f t="shared" si="86"/>
        <v>1051.8</v>
      </c>
      <c r="Q1123" s="11" t="s">
        <v>8334</v>
      </c>
      <c r="R1123" t="s">
        <v>8335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1122</v>
      </c>
      <c r="C1124" s="3" t="s">
        <v>5231</v>
      </c>
      <c r="D1124" s="5">
        <v>3200</v>
      </c>
      <c r="E1124" s="7">
        <v>5258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164</v>
      </c>
      <c r="P1124">
        <f t="shared" si="86"/>
        <v>0</v>
      </c>
      <c r="Q1124" s="11" t="s">
        <v>8334</v>
      </c>
      <c r="R1124" t="s">
        <v>8335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1123</v>
      </c>
      <c r="C1125" s="3" t="s">
        <v>5232</v>
      </c>
      <c r="D1125" s="5">
        <v>5000</v>
      </c>
      <c r="E1125" s="7">
        <v>5250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105</v>
      </c>
      <c r="P1125">
        <f t="shared" si="86"/>
        <v>1750</v>
      </c>
      <c r="Q1125" s="11" t="s">
        <v>8334</v>
      </c>
      <c r="R1125" t="s">
        <v>8335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1124</v>
      </c>
      <c r="C1126" s="3" t="s">
        <v>5233</v>
      </c>
      <c r="D1126" s="5">
        <v>90000</v>
      </c>
      <c r="E1126" s="7">
        <v>5240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6</v>
      </c>
      <c r="P1126">
        <f t="shared" si="86"/>
        <v>748.57</v>
      </c>
      <c r="Q1126" s="11" t="s">
        <v>8334</v>
      </c>
      <c r="R1126" t="s">
        <v>8336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1125</v>
      </c>
      <c r="C1127" s="3" t="s">
        <v>5234</v>
      </c>
      <c r="D1127" s="5">
        <v>3000</v>
      </c>
      <c r="E1127" s="7">
        <v>5236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175</v>
      </c>
      <c r="P1127">
        <f t="shared" si="86"/>
        <v>0</v>
      </c>
      <c r="Q1127" s="11" t="s">
        <v>8334</v>
      </c>
      <c r="R1127" t="s">
        <v>8336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1126</v>
      </c>
      <c r="C1128" s="3" t="s">
        <v>5235</v>
      </c>
      <c r="D1128" s="5">
        <v>2000</v>
      </c>
      <c r="E1128" s="7">
        <v>5235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262</v>
      </c>
      <c r="P1128">
        <f t="shared" si="86"/>
        <v>2617.5</v>
      </c>
      <c r="Q1128" s="11" t="s">
        <v>8334</v>
      </c>
      <c r="R1128" t="s">
        <v>8336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1127</v>
      </c>
      <c r="C1129" s="3" t="s">
        <v>5236</v>
      </c>
      <c r="D1129" s="5">
        <v>35000</v>
      </c>
      <c r="E1129" s="7">
        <v>5234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15</v>
      </c>
      <c r="P1129">
        <f t="shared" si="86"/>
        <v>227.57</v>
      </c>
      <c r="Q1129" s="11" t="s">
        <v>8334</v>
      </c>
      <c r="R1129" t="s">
        <v>8336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1128</v>
      </c>
      <c r="C1130" s="3" t="s">
        <v>5237</v>
      </c>
      <c r="D1130" s="5">
        <v>1000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523</v>
      </c>
      <c r="P1130">
        <f t="shared" si="86"/>
        <v>5233</v>
      </c>
      <c r="Q1130" s="11" t="s">
        <v>8334</v>
      </c>
      <c r="R1130" t="s">
        <v>8336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1129</v>
      </c>
      <c r="C1131" s="3" t="s">
        <v>5238</v>
      </c>
      <c r="D1131" s="5">
        <v>20000</v>
      </c>
      <c r="E1131" s="7">
        <v>5232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26</v>
      </c>
      <c r="P1131">
        <f t="shared" si="86"/>
        <v>2616</v>
      </c>
      <c r="Q1131" s="11" t="s">
        <v>8334</v>
      </c>
      <c r="R1131" t="s">
        <v>8336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1131</v>
      </c>
      <c r="B1132" s="9" t="s">
        <v>1131</v>
      </c>
      <c r="C1132" s="3" t="s">
        <v>5240</v>
      </c>
      <c r="D1132" s="5">
        <v>40000</v>
      </c>
      <c r="E1132" s="7">
        <v>5226</v>
      </c>
      <c r="F1132" t="s">
        <v>8219</v>
      </c>
      <c r="G1132" t="s">
        <v>8224</v>
      </c>
      <c r="H1132" t="s">
        <v>8246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8280</v>
      </c>
      <c r="O1132">
        <f t="shared" si="85"/>
        <v>13</v>
      </c>
      <c r="P1132">
        <f t="shared" si="86"/>
        <v>0</v>
      </c>
      <c r="Q1132" s="11" t="s">
        <v>8334</v>
      </c>
      <c r="R1132" t="s">
        <v>8336</v>
      </c>
      <c r="S1132" s="15">
        <f t="shared" si="87"/>
        <v>42332.908194444448</v>
      </c>
      <c r="T1132" s="15">
        <f t="shared" si="88"/>
        <v>42362.908194444448</v>
      </c>
      <c r="U1132">
        <f t="shared" si="89"/>
        <v>2015</v>
      </c>
    </row>
    <row r="1133" spans="1:21" ht="48" x14ac:dyDescent="0.2">
      <c r="A1133">
        <v>1130</v>
      </c>
      <c r="B1133" s="9" t="s">
        <v>1130</v>
      </c>
      <c r="C1133" s="3" t="s">
        <v>5239</v>
      </c>
      <c r="D1133" s="5">
        <v>5000</v>
      </c>
      <c r="E1133" s="7">
        <v>5226</v>
      </c>
      <c r="F1133" t="s">
        <v>8219</v>
      </c>
      <c r="G1133" t="s">
        <v>8222</v>
      </c>
      <c r="H1133" t="s">
        <v>8244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8280</v>
      </c>
      <c r="O1133">
        <f t="shared" si="85"/>
        <v>105</v>
      </c>
      <c r="P1133">
        <f t="shared" si="86"/>
        <v>1742</v>
      </c>
      <c r="Q1133" s="11" t="s">
        <v>8334</v>
      </c>
      <c r="R1133" t="s">
        <v>8336</v>
      </c>
      <c r="S1133" s="15">
        <f t="shared" si="87"/>
        <v>41908.996527777781</v>
      </c>
      <c r="T1133" s="15">
        <f t="shared" si="88"/>
        <v>41969.038194444445</v>
      </c>
      <c r="U1133">
        <f t="shared" si="89"/>
        <v>2014</v>
      </c>
    </row>
    <row r="1134" spans="1:21" ht="48" x14ac:dyDescent="0.2">
      <c r="A1134">
        <v>1132</v>
      </c>
      <c r="B1134" s="9" t="s">
        <v>1132</v>
      </c>
      <c r="C1134" s="3" t="s">
        <v>5241</v>
      </c>
      <c r="D1134" s="5">
        <v>10000</v>
      </c>
      <c r="E1134" s="7">
        <v>5222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52</v>
      </c>
      <c r="P1134">
        <f t="shared" si="86"/>
        <v>401.69</v>
      </c>
      <c r="Q1134" s="11" t="s">
        <v>8334</v>
      </c>
      <c r="R1134" t="s">
        <v>8336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1134</v>
      </c>
      <c r="B1135" s="9" t="s">
        <v>1134</v>
      </c>
      <c r="C1135" s="3" t="s">
        <v>5243</v>
      </c>
      <c r="D1135" s="5">
        <v>25000</v>
      </c>
      <c r="E1135" s="7">
        <v>5221</v>
      </c>
      <c r="F1135" t="s">
        <v>8219</v>
      </c>
      <c r="G1135" t="s">
        <v>8224</v>
      </c>
      <c r="H1135" t="s">
        <v>8246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21</v>
      </c>
      <c r="P1135">
        <f t="shared" si="86"/>
        <v>5221</v>
      </c>
      <c r="Q1135" s="11" t="s">
        <v>8334</v>
      </c>
      <c r="R1135" t="s">
        <v>8336</v>
      </c>
      <c r="S1135" s="15">
        <f t="shared" si="87"/>
        <v>41958.285046296296</v>
      </c>
      <c r="T1135" s="15">
        <f t="shared" si="88"/>
        <v>41972.189583333333</v>
      </c>
      <c r="U1135">
        <f t="shared" si="89"/>
        <v>2014</v>
      </c>
    </row>
    <row r="1136" spans="1:21" ht="48" x14ac:dyDescent="0.2">
      <c r="A1136">
        <v>1133</v>
      </c>
      <c r="B1136" s="9" t="s">
        <v>1133</v>
      </c>
      <c r="C1136" s="3" t="s">
        <v>5242</v>
      </c>
      <c r="D1136" s="5">
        <v>3000</v>
      </c>
      <c r="E1136" s="7">
        <v>5221</v>
      </c>
      <c r="F1136" t="s">
        <v>8219</v>
      </c>
      <c r="G1136" t="s">
        <v>8223</v>
      </c>
      <c r="H1136" t="s">
        <v>8245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174</v>
      </c>
      <c r="P1136">
        <f t="shared" si="86"/>
        <v>5221</v>
      </c>
      <c r="Q1136" s="11" t="s">
        <v>8334</v>
      </c>
      <c r="R1136" t="s">
        <v>8336</v>
      </c>
      <c r="S1136" s="15">
        <f t="shared" si="87"/>
        <v>41821.407187500001</v>
      </c>
      <c r="T1136" s="15">
        <f t="shared" si="88"/>
        <v>41851.407187500001</v>
      </c>
      <c r="U1136">
        <f t="shared" si="89"/>
        <v>2014</v>
      </c>
    </row>
    <row r="1137" spans="1:21" ht="64" x14ac:dyDescent="0.2">
      <c r="A1137">
        <v>1135</v>
      </c>
      <c r="B1137" s="9" t="s">
        <v>1135</v>
      </c>
      <c r="C1137" s="3" t="s">
        <v>5244</v>
      </c>
      <c r="D1137" s="5">
        <v>1000</v>
      </c>
      <c r="E1137" s="7">
        <v>5212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521</v>
      </c>
      <c r="P1137">
        <f t="shared" si="86"/>
        <v>5212</v>
      </c>
      <c r="Q1137" s="11" t="s">
        <v>8334</v>
      </c>
      <c r="R1137" t="s">
        <v>8336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1136</v>
      </c>
      <c r="C1138" s="3" t="s">
        <v>5245</v>
      </c>
      <c r="D1138" s="5">
        <v>4190</v>
      </c>
      <c r="E1138" s="7">
        <v>5202.5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124</v>
      </c>
      <c r="P1138">
        <f t="shared" si="86"/>
        <v>867.08</v>
      </c>
      <c r="Q1138" s="11" t="s">
        <v>8334</v>
      </c>
      <c r="R1138" t="s">
        <v>8336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1138</v>
      </c>
      <c r="B1139" s="9" t="s">
        <v>1138</v>
      </c>
      <c r="C1139" s="3" t="s">
        <v>5247</v>
      </c>
      <c r="D1139" s="5">
        <v>35000</v>
      </c>
      <c r="E1139" s="7">
        <v>5200</v>
      </c>
      <c r="F1139" t="s">
        <v>8219</v>
      </c>
      <c r="G1139" t="s">
        <v>8222</v>
      </c>
      <c r="H1139" t="s">
        <v>8244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8280</v>
      </c>
      <c r="O1139">
        <f t="shared" si="85"/>
        <v>15</v>
      </c>
      <c r="P1139">
        <f t="shared" si="86"/>
        <v>1300</v>
      </c>
      <c r="Q1139" s="11" t="s">
        <v>8334</v>
      </c>
      <c r="R1139" t="s">
        <v>8336</v>
      </c>
      <c r="S1139" s="15">
        <f t="shared" si="87"/>
        <v>42736.9066087963</v>
      </c>
      <c r="T1139" s="15">
        <f t="shared" si="88"/>
        <v>42756.9066087963</v>
      </c>
      <c r="U1139">
        <f t="shared" si="89"/>
        <v>2017</v>
      </c>
    </row>
    <row r="1140" spans="1:21" ht="48" x14ac:dyDescent="0.2">
      <c r="A1140">
        <v>1137</v>
      </c>
      <c r="B1140" s="9" t="s">
        <v>1137</v>
      </c>
      <c r="C1140" s="3" t="s">
        <v>5246</v>
      </c>
      <c r="D1140" s="5">
        <v>25000</v>
      </c>
      <c r="E1140" s="7">
        <v>5200</v>
      </c>
      <c r="F1140" t="s">
        <v>8219</v>
      </c>
      <c r="G1140" t="s">
        <v>8222</v>
      </c>
      <c r="H1140" t="s">
        <v>8244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8280</v>
      </c>
      <c r="O1140">
        <f t="shared" si="85"/>
        <v>21</v>
      </c>
      <c r="P1140">
        <f t="shared" si="86"/>
        <v>133.33000000000001</v>
      </c>
      <c r="Q1140" s="11" t="s">
        <v>8334</v>
      </c>
      <c r="R1140" t="s">
        <v>8336</v>
      </c>
      <c r="S1140" s="15">
        <f t="shared" si="87"/>
        <v>42453.819687499999</v>
      </c>
      <c r="T1140" s="15">
        <f t="shared" si="88"/>
        <v>42483.819687499999</v>
      </c>
      <c r="U1140">
        <f t="shared" si="89"/>
        <v>2016</v>
      </c>
    </row>
    <row r="1141" spans="1:21" ht="48" x14ac:dyDescent="0.2">
      <c r="A1141">
        <v>1139</v>
      </c>
      <c r="B1141" s="9" t="s">
        <v>1139</v>
      </c>
      <c r="C1141" s="3" t="s">
        <v>5248</v>
      </c>
      <c r="D1141" s="5">
        <v>8000</v>
      </c>
      <c r="E1141" s="7">
        <v>5195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65</v>
      </c>
      <c r="P1141">
        <f t="shared" si="86"/>
        <v>5195</v>
      </c>
      <c r="Q1141" s="11" t="s">
        <v>8334</v>
      </c>
      <c r="R1141" t="s">
        <v>8336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1140</v>
      </c>
      <c r="C1142" s="3" t="s">
        <v>5249</v>
      </c>
      <c r="D1142" s="5">
        <v>5000</v>
      </c>
      <c r="E1142" s="7">
        <v>5186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104</v>
      </c>
      <c r="P1142">
        <f t="shared" si="86"/>
        <v>0</v>
      </c>
      <c r="Q1142" s="11" t="s">
        <v>8334</v>
      </c>
      <c r="R1142" t="s">
        <v>8336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1141</v>
      </c>
      <c r="C1143" s="3" t="s">
        <v>5250</v>
      </c>
      <c r="D1143" s="5">
        <v>500</v>
      </c>
      <c r="E1143" s="7">
        <v>5176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1035</v>
      </c>
      <c r="P1143">
        <f t="shared" si="86"/>
        <v>0</v>
      </c>
      <c r="Q1143" s="11" t="s">
        <v>8334</v>
      </c>
      <c r="R1143" t="s">
        <v>8336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1142</v>
      </c>
      <c r="C1144" s="3" t="s">
        <v>5251</v>
      </c>
      <c r="D1144" s="5">
        <v>4000</v>
      </c>
      <c r="E1144" s="7">
        <v>5175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129</v>
      </c>
      <c r="P1144">
        <f t="shared" si="86"/>
        <v>0</v>
      </c>
      <c r="Q1144" s="11" t="s">
        <v>8334</v>
      </c>
      <c r="R1144" t="s">
        <v>8336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1143</v>
      </c>
      <c r="C1145" s="3" t="s">
        <v>5252</v>
      </c>
      <c r="D1145" s="5">
        <v>45000</v>
      </c>
      <c r="E1145" s="7">
        <v>5167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11</v>
      </c>
      <c r="P1145">
        <f t="shared" si="86"/>
        <v>645.88</v>
      </c>
      <c r="Q1145" s="11" t="s">
        <v>8334</v>
      </c>
      <c r="R1145" t="s">
        <v>8336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1144</v>
      </c>
      <c r="C1146" s="3" t="s">
        <v>5253</v>
      </c>
      <c r="D1146" s="5">
        <v>9300</v>
      </c>
      <c r="E1146" s="7">
        <v>5157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55</v>
      </c>
      <c r="P1146">
        <f t="shared" si="86"/>
        <v>0</v>
      </c>
      <c r="Q1146" s="11" t="s">
        <v>8337</v>
      </c>
      <c r="R1146" t="s">
        <v>8338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1145</v>
      </c>
      <c r="C1147" s="3" t="s">
        <v>5254</v>
      </c>
      <c r="D1147" s="5">
        <v>80000</v>
      </c>
      <c r="E1147" s="7">
        <v>5145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6</v>
      </c>
      <c r="P1147">
        <f t="shared" si="86"/>
        <v>5145</v>
      </c>
      <c r="Q1147" s="11" t="s">
        <v>8337</v>
      </c>
      <c r="R1147" t="s">
        <v>8338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1146</v>
      </c>
      <c r="C1148" s="3" t="s">
        <v>5255</v>
      </c>
      <c r="D1148" s="5">
        <v>6000</v>
      </c>
      <c r="E1148" s="7">
        <v>5135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86</v>
      </c>
      <c r="P1148">
        <f t="shared" si="86"/>
        <v>427.92</v>
      </c>
      <c r="Q1148" s="11" t="s">
        <v>8337</v>
      </c>
      <c r="R1148" t="s">
        <v>8338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1147</v>
      </c>
      <c r="C1149" s="3" t="s">
        <v>5256</v>
      </c>
      <c r="D1149" s="5">
        <v>25000</v>
      </c>
      <c r="E1149" s="7">
        <v>5116.18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20</v>
      </c>
      <c r="P1149">
        <f t="shared" si="86"/>
        <v>0</v>
      </c>
      <c r="Q1149" s="11" t="s">
        <v>8337</v>
      </c>
      <c r="R1149" t="s">
        <v>8338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1148</v>
      </c>
      <c r="C1150" s="3" t="s">
        <v>5257</v>
      </c>
      <c r="D1150" s="5">
        <v>15000</v>
      </c>
      <c r="E1150" s="7">
        <v>5116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34</v>
      </c>
      <c r="P1150">
        <f t="shared" si="86"/>
        <v>1705.33</v>
      </c>
      <c r="Q1150" s="11" t="s">
        <v>8337</v>
      </c>
      <c r="R1150" t="s">
        <v>8338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1149</v>
      </c>
      <c r="C1151" s="3" t="s">
        <v>5258</v>
      </c>
      <c r="D1151" s="5">
        <v>50000</v>
      </c>
      <c r="E1151" s="7">
        <v>5105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10</v>
      </c>
      <c r="P1151">
        <f t="shared" si="86"/>
        <v>2552.5</v>
      </c>
      <c r="Q1151" s="11" t="s">
        <v>8337</v>
      </c>
      <c r="R1151" t="s">
        <v>8338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1150</v>
      </c>
      <c r="C1152" s="3" t="s">
        <v>5259</v>
      </c>
      <c r="D1152" s="5">
        <v>2500</v>
      </c>
      <c r="E1152" s="7">
        <v>5103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204</v>
      </c>
      <c r="P1152">
        <f t="shared" si="86"/>
        <v>850.5</v>
      </c>
      <c r="Q1152" s="11" t="s">
        <v>8337</v>
      </c>
      <c r="R1152" t="s">
        <v>8338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1151</v>
      </c>
      <c r="C1153" s="3" t="s">
        <v>5260</v>
      </c>
      <c r="D1153" s="5">
        <v>25000</v>
      </c>
      <c r="E1153" s="7">
        <v>5100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20</v>
      </c>
      <c r="P1153">
        <f t="shared" si="86"/>
        <v>0</v>
      </c>
      <c r="Q1153" s="11" t="s">
        <v>8337</v>
      </c>
      <c r="R1153" t="s">
        <v>8338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1152</v>
      </c>
      <c r="C1154" s="3" t="s">
        <v>5261</v>
      </c>
      <c r="D1154" s="5">
        <v>16000</v>
      </c>
      <c r="E1154" s="7">
        <v>5100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32</v>
      </c>
      <c r="P1154">
        <f t="shared" ref="P1154:P1217" si="91">IFERROR(ROUND(E1154/L1154,2),0)</f>
        <v>340</v>
      </c>
      <c r="Q1154" s="11" t="s">
        <v>8337</v>
      </c>
      <c r="R1154" t="s">
        <v>8338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1153</v>
      </c>
      <c r="C1155" s="3" t="s">
        <v>5262</v>
      </c>
      <c r="D1155" s="5">
        <v>8000</v>
      </c>
      <c r="E1155" s="7">
        <v>5096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64</v>
      </c>
      <c r="P1155">
        <f t="shared" si="91"/>
        <v>5096</v>
      </c>
      <c r="Q1155" s="11" t="s">
        <v>8337</v>
      </c>
      <c r="R1155" t="s">
        <v>8338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1154</v>
      </c>
      <c r="C1156" s="3" t="s">
        <v>5263</v>
      </c>
      <c r="D1156" s="5">
        <v>5000</v>
      </c>
      <c r="E1156" s="7">
        <v>5087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102</v>
      </c>
      <c r="P1156">
        <f t="shared" si="91"/>
        <v>1695.67</v>
      </c>
      <c r="Q1156" s="11" t="s">
        <v>8337</v>
      </c>
      <c r="R1156" t="s">
        <v>8338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1155</v>
      </c>
      <c r="C1157" s="3" t="s">
        <v>5264</v>
      </c>
      <c r="D1157" s="5">
        <v>25000</v>
      </c>
      <c r="E1157" s="7">
        <v>5086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20</v>
      </c>
      <c r="P1157">
        <f t="shared" si="91"/>
        <v>635.75</v>
      </c>
      <c r="Q1157" s="11" t="s">
        <v>8337</v>
      </c>
      <c r="R1157" t="s">
        <v>8338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1156</v>
      </c>
      <c r="C1158" s="3" t="s">
        <v>5265</v>
      </c>
      <c r="D1158" s="5">
        <v>6500</v>
      </c>
      <c r="E1158" s="7">
        <v>5080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78</v>
      </c>
      <c r="P1158">
        <f t="shared" si="91"/>
        <v>0</v>
      </c>
      <c r="Q1158" s="11" t="s">
        <v>8337</v>
      </c>
      <c r="R1158" t="s">
        <v>8338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1157</v>
      </c>
      <c r="C1159" s="3" t="s">
        <v>5266</v>
      </c>
      <c r="D1159" s="5">
        <v>10000</v>
      </c>
      <c r="E1159" s="7">
        <v>5078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51</v>
      </c>
      <c r="P1159">
        <f t="shared" si="91"/>
        <v>1692.67</v>
      </c>
      <c r="Q1159" s="11" t="s">
        <v>8337</v>
      </c>
      <c r="R1159" t="s">
        <v>8338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1158</v>
      </c>
      <c r="C1160" s="3" t="s">
        <v>5267</v>
      </c>
      <c r="D1160" s="5">
        <v>7500</v>
      </c>
      <c r="E1160" s="7">
        <v>5070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68</v>
      </c>
      <c r="P1160">
        <f t="shared" si="91"/>
        <v>1690</v>
      </c>
      <c r="Q1160" s="11" t="s">
        <v>8337</v>
      </c>
      <c r="R1160" t="s">
        <v>8338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1159</v>
      </c>
      <c r="C1161" s="3" t="s">
        <v>5268</v>
      </c>
      <c r="D1161" s="5">
        <v>6750</v>
      </c>
      <c r="E1161" s="7">
        <v>5070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75</v>
      </c>
      <c r="P1161">
        <f t="shared" si="91"/>
        <v>0</v>
      </c>
      <c r="Q1161" s="11" t="s">
        <v>8337</v>
      </c>
      <c r="R1161" t="s">
        <v>8338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1160</v>
      </c>
      <c r="C1162" s="3" t="s">
        <v>5269</v>
      </c>
      <c r="D1162" s="5">
        <v>30000</v>
      </c>
      <c r="E1162" s="7">
        <v>5066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17</v>
      </c>
      <c r="P1162">
        <f t="shared" si="91"/>
        <v>266.63</v>
      </c>
      <c r="Q1162" s="11" t="s">
        <v>8337</v>
      </c>
      <c r="R1162" t="s">
        <v>8338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1161</v>
      </c>
      <c r="C1163" s="3" t="s">
        <v>5270</v>
      </c>
      <c r="D1163" s="5">
        <v>18000</v>
      </c>
      <c r="E1163" s="7">
        <v>5056.22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28</v>
      </c>
      <c r="P1163">
        <f t="shared" si="91"/>
        <v>0</v>
      </c>
      <c r="Q1163" s="11" t="s">
        <v>8337</v>
      </c>
      <c r="R1163" t="s">
        <v>8338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1162</v>
      </c>
      <c r="C1164" s="3" t="s">
        <v>5271</v>
      </c>
      <c r="D1164" s="5">
        <v>60000</v>
      </c>
      <c r="E1164" s="7">
        <v>5055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8</v>
      </c>
      <c r="P1164">
        <f t="shared" si="91"/>
        <v>2527.5</v>
      </c>
      <c r="Q1164" s="11" t="s">
        <v>8337</v>
      </c>
      <c r="R1164" t="s">
        <v>8338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1163</v>
      </c>
      <c r="C1165" s="3" t="s">
        <v>5272</v>
      </c>
      <c r="D1165" s="5">
        <v>5200</v>
      </c>
      <c r="E1165" s="7">
        <v>5052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97</v>
      </c>
      <c r="P1165">
        <f t="shared" si="91"/>
        <v>0</v>
      </c>
      <c r="Q1165" s="11" t="s">
        <v>8337</v>
      </c>
      <c r="R1165" t="s">
        <v>8338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1164</v>
      </c>
      <c r="C1166" s="3" t="s">
        <v>5273</v>
      </c>
      <c r="D1166" s="5">
        <v>10000</v>
      </c>
      <c r="E1166" s="7">
        <v>5051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51</v>
      </c>
      <c r="P1166">
        <f t="shared" si="91"/>
        <v>0</v>
      </c>
      <c r="Q1166" s="11" t="s">
        <v>8337</v>
      </c>
      <c r="R1166" t="s">
        <v>8338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1165</v>
      </c>
      <c r="C1167" s="3" t="s">
        <v>5274</v>
      </c>
      <c r="D1167" s="5">
        <v>10000</v>
      </c>
      <c r="E1167" s="7">
        <v>5051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51</v>
      </c>
      <c r="P1167">
        <f t="shared" si="91"/>
        <v>202.04</v>
      </c>
      <c r="Q1167" s="11" t="s">
        <v>8337</v>
      </c>
      <c r="R1167" t="s">
        <v>8338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1166</v>
      </c>
      <c r="C1168" s="3" t="s">
        <v>5275</v>
      </c>
      <c r="D1168" s="5">
        <v>15000</v>
      </c>
      <c r="E1168" s="7">
        <v>5050.7700000000004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34</v>
      </c>
      <c r="P1168">
        <f t="shared" si="91"/>
        <v>631.35</v>
      </c>
      <c r="Q1168" s="11" t="s">
        <v>8337</v>
      </c>
      <c r="R1168" t="s">
        <v>8338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1167</v>
      </c>
      <c r="C1169" s="3" t="s">
        <v>5276</v>
      </c>
      <c r="D1169" s="5">
        <v>60000</v>
      </c>
      <c r="E1169" s="7">
        <v>5050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8</v>
      </c>
      <c r="P1169">
        <f t="shared" si="91"/>
        <v>315.63</v>
      </c>
      <c r="Q1169" s="11" t="s">
        <v>8337</v>
      </c>
      <c r="R1169" t="s">
        <v>8338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1168</v>
      </c>
      <c r="C1170" s="3" t="s">
        <v>5277</v>
      </c>
      <c r="D1170" s="5">
        <v>18000</v>
      </c>
      <c r="E1170" s="7">
        <v>5046.5200000000004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28</v>
      </c>
      <c r="P1170">
        <f t="shared" si="91"/>
        <v>1682.17</v>
      </c>
      <c r="Q1170" s="11" t="s">
        <v>8337</v>
      </c>
      <c r="R1170" t="s">
        <v>8338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1169</v>
      </c>
      <c r="C1171" s="3" t="s">
        <v>5278</v>
      </c>
      <c r="D1171" s="5">
        <v>10000</v>
      </c>
      <c r="E1171" s="7">
        <v>5045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50</v>
      </c>
      <c r="P1171">
        <f t="shared" si="91"/>
        <v>1681.67</v>
      </c>
      <c r="Q1171" s="11" t="s">
        <v>8337</v>
      </c>
      <c r="R1171" t="s">
        <v>8338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1170</v>
      </c>
      <c r="C1172" s="3" t="s">
        <v>5279</v>
      </c>
      <c r="D1172" s="5">
        <v>25000</v>
      </c>
      <c r="E1172" s="7">
        <v>5041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20</v>
      </c>
      <c r="P1172">
        <f t="shared" si="91"/>
        <v>2520.5</v>
      </c>
      <c r="Q1172" s="11" t="s">
        <v>8337</v>
      </c>
      <c r="R1172" t="s">
        <v>8338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1171</v>
      </c>
      <c r="C1173" s="3" t="s">
        <v>5280</v>
      </c>
      <c r="D1173" s="5">
        <v>25000</v>
      </c>
      <c r="E1173" s="7">
        <v>5040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20</v>
      </c>
      <c r="P1173">
        <f t="shared" si="91"/>
        <v>5040</v>
      </c>
      <c r="Q1173" s="11" t="s">
        <v>8337</v>
      </c>
      <c r="R1173" t="s">
        <v>8338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1172</v>
      </c>
      <c r="C1174" s="3" t="s">
        <v>5281</v>
      </c>
      <c r="D1174" s="5">
        <v>9000</v>
      </c>
      <c r="E1174" s="7">
        <v>5035.6899999999996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56</v>
      </c>
      <c r="P1174">
        <f t="shared" si="91"/>
        <v>0</v>
      </c>
      <c r="Q1174" s="11" t="s">
        <v>8337</v>
      </c>
      <c r="R1174" t="s">
        <v>8338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1173</v>
      </c>
      <c r="C1175" s="3" t="s">
        <v>5282</v>
      </c>
      <c r="D1175" s="5">
        <v>125000</v>
      </c>
      <c r="E1175" s="7">
        <v>5025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4</v>
      </c>
      <c r="P1175">
        <f t="shared" si="91"/>
        <v>5025</v>
      </c>
      <c r="Q1175" s="11" t="s">
        <v>8337</v>
      </c>
      <c r="R1175" t="s">
        <v>8338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1174</v>
      </c>
      <c r="C1176" s="3" t="s">
        <v>5283</v>
      </c>
      <c r="D1176" s="5">
        <v>15000</v>
      </c>
      <c r="E1176" s="7">
        <v>5024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33</v>
      </c>
      <c r="P1176">
        <f t="shared" si="91"/>
        <v>264.42</v>
      </c>
      <c r="Q1176" s="11" t="s">
        <v>8337</v>
      </c>
      <c r="R1176" t="s">
        <v>8338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1175</v>
      </c>
      <c r="C1177" s="3" t="s">
        <v>5284</v>
      </c>
      <c r="D1177" s="5">
        <v>20000</v>
      </c>
      <c r="E1177" s="7">
        <v>5016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25</v>
      </c>
      <c r="P1177">
        <f t="shared" si="91"/>
        <v>557.33000000000004</v>
      </c>
      <c r="Q1177" s="11" t="s">
        <v>8337</v>
      </c>
      <c r="R1177" t="s">
        <v>8338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1176</v>
      </c>
      <c r="C1178" s="3" t="s">
        <v>5285</v>
      </c>
      <c r="D1178" s="5">
        <v>175000</v>
      </c>
      <c r="E1178" s="7">
        <v>5012.25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3</v>
      </c>
      <c r="P1178">
        <f t="shared" si="91"/>
        <v>5012.25</v>
      </c>
      <c r="Q1178" s="11" t="s">
        <v>8337</v>
      </c>
      <c r="R1178" t="s">
        <v>8338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1177</v>
      </c>
      <c r="C1179" s="3" t="s">
        <v>5286</v>
      </c>
      <c r="D1179" s="5">
        <v>6000</v>
      </c>
      <c r="E1179" s="7">
        <v>5010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84</v>
      </c>
      <c r="P1179">
        <f t="shared" si="91"/>
        <v>0</v>
      </c>
      <c r="Q1179" s="11" t="s">
        <v>8337</v>
      </c>
      <c r="R1179" t="s">
        <v>8338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1178</v>
      </c>
      <c r="C1180" s="3" t="s">
        <v>5287</v>
      </c>
      <c r="D1180" s="5">
        <v>75000</v>
      </c>
      <c r="E1180" s="7">
        <v>5003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7</v>
      </c>
      <c r="P1180">
        <f t="shared" si="91"/>
        <v>5003</v>
      </c>
      <c r="Q1180" s="11" t="s">
        <v>8337</v>
      </c>
      <c r="R1180" t="s">
        <v>8338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1179</v>
      </c>
      <c r="C1181" s="3" t="s">
        <v>5288</v>
      </c>
      <c r="D1181" s="5">
        <v>60000</v>
      </c>
      <c r="E1181" s="7">
        <v>5001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8</v>
      </c>
      <c r="P1181">
        <f t="shared" si="91"/>
        <v>1000.2</v>
      </c>
      <c r="Q1181" s="11" t="s">
        <v>8337</v>
      </c>
      <c r="R1181" t="s">
        <v>8338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1180</v>
      </c>
      <c r="C1182" s="3" t="s">
        <v>5289</v>
      </c>
      <c r="D1182" s="5">
        <v>50000</v>
      </c>
      <c r="E1182" s="7">
        <v>5000.18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10</v>
      </c>
      <c r="P1182">
        <f t="shared" si="91"/>
        <v>58.83</v>
      </c>
      <c r="Q1182" s="11" t="s">
        <v>8337</v>
      </c>
      <c r="R1182" t="s">
        <v>8338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1181</v>
      </c>
      <c r="C1183" s="3" t="s">
        <v>5290</v>
      </c>
      <c r="D1183" s="5">
        <v>50000</v>
      </c>
      <c r="E1183" s="7">
        <v>5000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10</v>
      </c>
      <c r="P1183">
        <f t="shared" si="91"/>
        <v>1666.67</v>
      </c>
      <c r="Q1183" s="11" t="s">
        <v>8337</v>
      </c>
      <c r="R1183" t="s">
        <v>8338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1184</v>
      </c>
      <c r="B1184" s="9" t="s">
        <v>1184</v>
      </c>
      <c r="C1184" s="3" t="s">
        <v>5293</v>
      </c>
      <c r="D1184" s="5">
        <v>22000</v>
      </c>
      <c r="E1184" s="7">
        <v>5000</v>
      </c>
      <c r="F1184" t="s">
        <v>8217</v>
      </c>
      <c r="G1184" t="s">
        <v>8223</v>
      </c>
      <c r="H1184" t="s">
        <v>8245</v>
      </c>
      <c r="I1184">
        <v>1486391011</v>
      </c>
      <c r="J1184">
        <v>1483712611</v>
      </c>
      <c r="K1184" t="b">
        <v>0</v>
      </c>
      <c r="L1184">
        <v>375</v>
      </c>
      <c r="M1184" t="b">
        <v>1</v>
      </c>
      <c r="N1184" t="s">
        <v>8282</v>
      </c>
      <c r="O1184">
        <f t="shared" si="90"/>
        <v>23</v>
      </c>
      <c r="P1184">
        <f t="shared" si="91"/>
        <v>13.33</v>
      </c>
      <c r="Q1184" s="11" t="s">
        <v>8339</v>
      </c>
      <c r="R1184" t="s">
        <v>8340</v>
      </c>
      <c r="S1184" s="15">
        <f t="shared" si="92"/>
        <v>42741.599664351852</v>
      </c>
      <c r="T1184" s="15">
        <f t="shared" si="93"/>
        <v>42772.599664351852</v>
      </c>
      <c r="U1184">
        <f t="shared" si="94"/>
        <v>2017</v>
      </c>
    </row>
    <row r="1185" spans="1:21" ht="48" x14ac:dyDescent="0.2">
      <c r="A1185">
        <v>1185</v>
      </c>
      <c r="B1185" s="9" t="s">
        <v>1185</v>
      </c>
      <c r="C1185" s="3" t="s">
        <v>5294</v>
      </c>
      <c r="D1185" s="5">
        <v>12500</v>
      </c>
      <c r="E1185" s="7">
        <v>5000</v>
      </c>
      <c r="F1185" t="s">
        <v>8217</v>
      </c>
      <c r="G1185" t="s">
        <v>8222</v>
      </c>
      <c r="H1185" t="s">
        <v>8244</v>
      </c>
      <c r="I1185">
        <v>1433736000</v>
      </c>
      <c r="J1185">
        <v>1430945149</v>
      </c>
      <c r="K1185" t="b">
        <v>0</v>
      </c>
      <c r="L1185">
        <v>111</v>
      </c>
      <c r="M1185" t="b">
        <v>1</v>
      </c>
      <c r="N1185" t="s">
        <v>8282</v>
      </c>
      <c r="O1185">
        <f t="shared" si="90"/>
        <v>40</v>
      </c>
      <c r="P1185">
        <f t="shared" si="91"/>
        <v>45.05</v>
      </c>
      <c r="Q1185" s="11" t="s">
        <v>8339</v>
      </c>
      <c r="R1185" t="s">
        <v>8340</v>
      </c>
      <c r="S1185" s="15">
        <f t="shared" si="92"/>
        <v>42130.865150462967</v>
      </c>
      <c r="T1185" s="15">
        <f t="shared" si="93"/>
        <v>42163.166666666672</v>
      </c>
      <c r="U1185">
        <f t="shared" si="94"/>
        <v>2015</v>
      </c>
    </row>
    <row r="1186" spans="1:21" ht="48" x14ac:dyDescent="0.2">
      <c r="A1186">
        <v>1183</v>
      </c>
      <c r="B1186" s="9" t="s">
        <v>1183</v>
      </c>
      <c r="C1186" s="3" t="s">
        <v>5292</v>
      </c>
      <c r="D1186" s="5">
        <v>2500</v>
      </c>
      <c r="E1186" s="7">
        <v>5000</v>
      </c>
      <c r="F1186" t="s">
        <v>8219</v>
      </c>
      <c r="G1186" t="s">
        <v>8222</v>
      </c>
      <c r="H1186" t="s">
        <v>8244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8281</v>
      </c>
      <c r="O1186">
        <f t="shared" si="90"/>
        <v>200</v>
      </c>
      <c r="P1186">
        <f t="shared" si="91"/>
        <v>1666.67</v>
      </c>
      <c r="Q1186" s="11" t="s">
        <v>8337</v>
      </c>
      <c r="R1186" t="s">
        <v>8338</v>
      </c>
      <c r="S1186" s="15">
        <f t="shared" si="92"/>
        <v>42656.86137731481</v>
      </c>
      <c r="T1186" s="15">
        <f t="shared" si="93"/>
        <v>42676.165972222225</v>
      </c>
      <c r="U1186">
        <f t="shared" si="94"/>
        <v>2016</v>
      </c>
    </row>
    <row r="1187" spans="1:21" ht="48" x14ac:dyDescent="0.2">
      <c r="A1187">
        <v>1182</v>
      </c>
      <c r="B1187" s="9" t="s">
        <v>1182</v>
      </c>
      <c r="C1187" s="3" t="s">
        <v>5291</v>
      </c>
      <c r="D1187" s="5">
        <v>1000</v>
      </c>
      <c r="E1187" s="7">
        <v>5000</v>
      </c>
      <c r="F1187" t="s">
        <v>8219</v>
      </c>
      <c r="G1187" t="s">
        <v>8222</v>
      </c>
      <c r="H1187" t="s">
        <v>8244</v>
      </c>
      <c r="I1187">
        <v>1484239320</v>
      </c>
      <c r="J1187">
        <v>1482609088</v>
      </c>
      <c r="K1187" t="b">
        <v>0</v>
      </c>
      <c r="L1187">
        <v>4</v>
      </c>
      <c r="M1187" t="b">
        <v>0</v>
      </c>
      <c r="N1187" t="s">
        <v>8281</v>
      </c>
      <c r="O1187">
        <f t="shared" si="90"/>
        <v>500</v>
      </c>
      <c r="P1187">
        <f t="shared" si="91"/>
        <v>1250</v>
      </c>
      <c r="Q1187" s="11" t="s">
        <v>8337</v>
      </c>
      <c r="R1187" t="s">
        <v>8338</v>
      </c>
      <c r="S1187" s="15">
        <f t="shared" si="92"/>
        <v>42728.827407407407</v>
      </c>
      <c r="T1187" s="15">
        <f t="shared" si="93"/>
        <v>42747.695833333331</v>
      </c>
      <c r="U1187">
        <f t="shared" si="94"/>
        <v>2016</v>
      </c>
    </row>
    <row r="1188" spans="1:21" ht="48" x14ac:dyDescent="0.2">
      <c r="A1188">
        <v>1186</v>
      </c>
      <c r="B1188" s="9" t="s">
        <v>1186</v>
      </c>
      <c r="C1188" s="3" t="s">
        <v>5295</v>
      </c>
      <c r="D1188" s="5">
        <v>7500</v>
      </c>
      <c r="E1188" s="7">
        <v>4952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66</v>
      </c>
      <c r="P1188">
        <f t="shared" si="91"/>
        <v>40.26</v>
      </c>
      <c r="Q1188" s="11" t="s">
        <v>8339</v>
      </c>
      <c r="R1188" t="s">
        <v>8340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1187</v>
      </c>
      <c r="C1189" s="3" t="s">
        <v>5296</v>
      </c>
      <c r="D1189" s="5">
        <v>8750</v>
      </c>
      <c r="E1189" s="7">
        <v>4940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56</v>
      </c>
      <c r="P1189">
        <f t="shared" si="91"/>
        <v>70.569999999999993</v>
      </c>
      <c r="Q1189" s="11" t="s">
        <v>8339</v>
      </c>
      <c r="R1189" t="s">
        <v>8340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1188</v>
      </c>
      <c r="C1190" s="3" t="s">
        <v>5297</v>
      </c>
      <c r="D1190" s="5">
        <v>2000</v>
      </c>
      <c r="E1190" s="7">
        <v>4939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247</v>
      </c>
      <c r="P1190">
        <f t="shared" si="91"/>
        <v>58.11</v>
      </c>
      <c r="Q1190" s="11" t="s">
        <v>8339</v>
      </c>
      <c r="R1190" t="s">
        <v>8340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1189</v>
      </c>
      <c r="C1191" s="3" t="s">
        <v>5298</v>
      </c>
      <c r="D1191" s="5">
        <v>9000</v>
      </c>
      <c r="E1191" s="7">
        <v>4935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55</v>
      </c>
      <c r="P1191">
        <f t="shared" si="91"/>
        <v>57.38</v>
      </c>
      <c r="Q1191" s="11" t="s">
        <v>8339</v>
      </c>
      <c r="R1191" t="s">
        <v>8340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1190</v>
      </c>
      <c r="C1192" s="3" t="s">
        <v>5299</v>
      </c>
      <c r="D1192" s="5">
        <v>500</v>
      </c>
      <c r="E1192" s="7">
        <v>4920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984</v>
      </c>
      <c r="P1192">
        <f t="shared" si="91"/>
        <v>378.46</v>
      </c>
      <c r="Q1192" s="11" t="s">
        <v>8339</v>
      </c>
      <c r="R1192" t="s">
        <v>8340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1191</v>
      </c>
      <c r="C1193" s="3" t="s">
        <v>5300</v>
      </c>
      <c r="D1193" s="5">
        <v>2700</v>
      </c>
      <c r="E1193" s="7">
        <v>4906.59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182</v>
      </c>
      <c r="P1193">
        <f t="shared" si="91"/>
        <v>148.68</v>
      </c>
      <c r="Q1193" s="11" t="s">
        <v>8339</v>
      </c>
      <c r="R1193" t="s">
        <v>8340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1192</v>
      </c>
      <c r="C1194" s="3" t="s">
        <v>5301</v>
      </c>
      <c r="D1194" s="5">
        <v>100</v>
      </c>
      <c r="E1194" s="7">
        <v>4900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4900</v>
      </c>
      <c r="P1194">
        <f t="shared" si="91"/>
        <v>326.67</v>
      </c>
      <c r="Q1194" s="11" t="s">
        <v>8339</v>
      </c>
      <c r="R1194" t="s">
        <v>8340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1193</v>
      </c>
      <c r="C1195" s="3" t="s">
        <v>5302</v>
      </c>
      <c r="D1195" s="5">
        <v>21000</v>
      </c>
      <c r="E1195" s="7">
        <v>4890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23</v>
      </c>
      <c r="P1195">
        <f t="shared" si="91"/>
        <v>17.91</v>
      </c>
      <c r="Q1195" s="11" t="s">
        <v>8339</v>
      </c>
      <c r="R1195" t="s">
        <v>8340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1194</v>
      </c>
      <c r="C1196" s="3" t="s">
        <v>5303</v>
      </c>
      <c r="D1196" s="5">
        <v>12500</v>
      </c>
      <c r="E1196" s="7">
        <v>4884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39</v>
      </c>
      <c r="P1196">
        <f t="shared" si="91"/>
        <v>6.84</v>
      </c>
      <c r="Q1196" s="11" t="s">
        <v>8339</v>
      </c>
      <c r="R1196" t="s">
        <v>8340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1195</v>
      </c>
      <c r="C1197" s="3" t="s">
        <v>5304</v>
      </c>
      <c r="D1197" s="5">
        <v>10000</v>
      </c>
      <c r="E1197" s="7">
        <v>4856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49</v>
      </c>
      <c r="P1197">
        <f t="shared" si="91"/>
        <v>28.56</v>
      </c>
      <c r="Q1197" s="11" t="s">
        <v>8339</v>
      </c>
      <c r="R1197" t="s">
        <v>8340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1196</v>
      </c>
      <c r="C1198" s="3" t="s">
        <v>5305</v>
      </c>
      <c r="D1198" s="5">
        <v>14500</v>
      </c>
      <c r="E1198" s="7">
        <v>4853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33</v>
      </c>
      <c r="P1198">
        <f t="shared" si="91"/>
        <v>9.48</v>
      </c>
      <c r="Q1198" s="11" t="s">
        <v>8339</v>
      </c>
      <c r="R1198" t="s">
        <v>8340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1197</v>
      </c>
      <c r="C1199" s="3" t="s">
        <v>5306</v>
      </c>
      <c r="D1199" s="5">
        <v>15000</v>
      </c>
      <c r="E1199" s="7">
        <v>4826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32</v>
      </c>
      <c r="P1199">
        <f t="shared" si="91"/>
        <v>15.37</v>
      </c>
      <c r="Q1199" s="11" t="s">
        <v>8339</v>
      </c>
      <c r="R1199" t="s">
        <v>8340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1198</v>
      </c>
      <c r="C1200" s="3" t="s">
        <v>5307</v>
      </c>
      <c r="D1200" s="5">
        <v>3500</v>
      </c>
      <c r="E1200" s="7">
        <v>4818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138</v>
      </c>
      <c r="P1200">
        <f t="shared" si="91"/>
        <v>28.85</v>
      </c>
      <c r="Q1200" s="11" t="s">
        <v>8339</v>
      </c>
      <c r="R1200" t="s">
        <v>8340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1199</v>
      </c>
      <c r="C1201" s="3" t="s">
        <v>5308</v>
      </c>
      <c r="D1201" s="5">
        <v>2658</v>
      </c>
      <c r="E1201" s="7">
        <v>4804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181</v>
      </c>
      <c r="P1201">
        <f t="shared" si="91"/>
        <v>533.78</v>
      </c>
      <c r="Q1201" s="11" t="s">
        <v>8339</v>
      </c>
      <c r="R1201" t="s">
        <v>8340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1200</v>
      </c>
      <c r="C1202" s="3" t="s">
        <v>5309</v>
      </c>
      <c r="D1202" s="5">
        <v>4800</v>
      </c>
      <c r="E1202" s="7">
        <v>4800.8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100</v>
      </c>
      <c r="P1202">
        <f t="shared" si="91"/>
        <v>46.61</v>
      </c>
      <c r="Q1202" s="11" t="s">
        <v>8339</v>
      </c>
      <c r="R1202" t="s">
        <v>8340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1201</v>
      </c>
      <c r="C1203" s="3" t="s">
        <v>5310</v>
      </c>
      <c r="D1203" s="5">
        <v>6000</v>
      </c>
      <c r="E1203" s="7">
        <v>4796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80</v>
      </c>
      <c r="P1203">
        <f t="shared" si="91"/>
        <v>43.21</v>
      </c>
      <c r="Q1203" s="11" t="s">
        <v>8339</v>
      </c>
      <c r="R1203" t="s">
        <v>8340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1202</v>
      </c>
      <c r="C1204" s="3" t="s">
        <v>5311</v>
      </c>
      <c r="D1204" s="5">
        <v>25000</v>
      </c>
      <c r="E1204" s="7">
        <v>4794.82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</v>
      </c>
      <c r="P1204">
        <f t="shared" si="91"/>
        <v>17.690000000000001</v>
      </c>
      <c r="Q1204" s="11" t="s">
        <v>8339</v>
      </c>
      <c r="R1204" t="s">
        <v>8340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1203</v>
      </c>
      <c r="C1205" s="3" t="s">
        <v>5312</v>
      </c>
      <c r="D1205" s="5">
        <v>16300</v>
      </c>
      <c r="E1205" s="7">
        <v>4784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29</v>
      </c>
      <c r="P1205">
        <f t="shared" si="91"/>
        <v>47.37</v>
      </c>
      <c r="Q1205" s="11" t="s">
        <v>8339</v>
      </c>
      <c r="R1205" t="s">
        <v>8340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1204</v>
      </c>
      <c r="C1206" s="3" t="s">
        <v>5313</v>
      </c>
      <c r="D1206" s="5">
        <v>13000</v>
      </c>
      <c r="E1206" s="7">
        <v>4743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36</v>
      </c>
      <c r="P1206">
        <f t="shared" si="91"/>
        <v>83.21</v>
      </c>
      <c r="Q1206" s="11" t="s">
        <v>8339</v>
      </c>
      <c r="R1206" t="s">
        <v>8340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1205</v>
      </c>
      <c r="C1207" s="3" t="s">
        <v>5314</v>
      </c>
      <c r="D1207" s="5">
        <v>13000</v>
      </c>
      <c r="E1207" s="7">
        <v>4712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36</v>
      </c>
      <c r="P1207">
        <f t="shared" si="91"/>
        <v>76</v>
      </c>
      <c r="Q1207" s="11" t="s">
        <v>8339</v>
      </c>
      <c r="R1207" t="s">
        <v>8340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1206</v>
      </c>
      <c r="C1208" s="3" t="s">
        <v>5315</v>
      </c>
      <c r="D1208" s="5">
        <v>900</v>
      </c>
      <c r="E1208" s="7">
        <v>4685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521</v>
      </c>
      <c r="P1208">
        <f t="shared" si="91"/>
        <v>146.41</v>
      </c>
      <c r="Q1208" s="11" t="s">
        <v>8339</v>
      </c>
      <c r="R1208" t="s">
        <v>8340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1207</v>
      </c>
      <c r="C1209" s="3" t="s">
        <v>5316</v>
      </c>
      <c r="D1209" s="5">
        <v>16700</v>
      </c>
      <c r="E1209" s="7">
        <v>4678.5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28</v>
      </c>
      <c r="P1209">
        <f t="shared" si="91"/>
        <v>33.18</v>
      </c>
      <c r="Q1209" s="11" t="s">
        <v>8339</v>
      </c>
      <c r="R1209" t="s">
        <v>8340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1208</v>
      </c>
      <c r="C1210" s="3" t="s">
        <v>5317</v>
      </c>
      <c r="D1210" s="5">
        <v>10000</v>
      </c>
      <c r="E1210" s="7">
        <v>4673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47</v>
      </c>
      <c r="P1210">
        <f t="shared" si="91"/>
        <v>62.31</v>
      </c>
      <c r="Q1210" s="11" t="s">
        <v>8339</v>
      </c>
      <c r="R1210" t="s">
        <v>8340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1209</v>
      </c>
      <c r="C1211" s="3" t="s">
        <v>5318</v>
      </c>
      <c r="D1211" s="5">
        <v>6000</v>
      </c>
      <c r="E1211" s="7">
        <v>4669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78</v>
      </c>
      <c r="P1211">
        <f t="shared" si="91"/>
        <v>101.5</v>
      </c>
      <c r="Q1211" s="11" t="s">
        <v>8339</v>
      </c>
      <c r="R1211" t="s">
        <v>8340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1210</v>
      </c>
      <c r="C1212" s="3" t="s">
        <v>5319</v>
      </c>
      <c r="D1212" s="5">
        <v>20000</v>
      </c>
      <c r="E1212" s="7">
        <v>4666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23</v>
      </c>
      <c r="P1212">
        <f t="shared" si="91"/>
        <v>45.3</v>
      </c>
      <c r="Q1212" s="11" t="s">
        <v>8339</v>
      </c>
      <c r="R1212" t="s">
        <v>8340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1211</v>
      </c>
      <c r="C1213" s="3" t="s">
        <v>5320</v>
      </c>
      <c r="D1213" s="5">
        <v>1000</v>
      </c>
      <c r="E1213" s="7">
        <v>4660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466</v>
      </c>
      <c r="P1213">
        <f t="shared" si="91"/>
        <v>776.67</v>
      </c>
      <c r="Q1213" s="11" t="s">
        <v>8339</v>
      </c>
      <c r="R1213" t="s">
        <v>8340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1212</v>
      </c>
      <c r="C1214" s="3" t="s">
        <v>5321</v>
      </c>
      <c r="D1214" s="5">
        <v>2500</v>
      </c>
      <c r="E1214" s="7">
        <v>4656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186</v>
      </c>
      <c r="P1214">
        <f t="shared" si="91"/>
        <v>56.1</v>
      </c>
      <c r="Q1214" s="11" t="s">
        <v>8339</v>
      </c>
      <c r="R1214" t="s">
        <v>8340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1213</v>
      </c>
      <c r="C1215" s="3" t="s">
        <v>5322</v>
      </c>
      <c r="D1215" s="5">
        <v>6500</v>
      </c>
      <c r="E1215" s="7">
        <v>4648.33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72</v>
      </c>
      <c r="P1215">
        <f t="shared" si="91"/>
        <v>43.04</v>
      </c>
      <c r="Q1215" s="11" t="s">
        <v>8339</v>
      </c>
      <c r="R1215" t="s">
        <v>8340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1214</v>
      </c>
      <c r="C1216" s="3" t="s">
        <v>5323</v>
      </c>
      <c r="D1216" s="5">
        <v>2000</v>
      </c>
      <c r="E1216" s="7">
        <v>4642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232</v>
      </c>
      <c r="P1216">
        <f t="shared" si="91"/>
        <v>185.68</v>
      </c>
      <c r="Q1216" s="11" t="s">
        <v>8339</v>
      </c>
      <c r="R1216" t="s">
        <v>8340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1215</v>
      </c>
      <c r="C1217" s="3" t="s">
        <v>5324</v>
      </c>
      <c r="D1217" s="5">
        <v>5000</v>
      </c>
      <c r="E1217" s="7">
        <v>4641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93</v>
      </c>
      <c r="P1217">
        <f t="shared" si="91"/>
        <v>8.4499999999999993</v>
      </c>
      <c r="Q1217" s="11" t="s">
        <v>8339</v>
      </c>
      <c r="R1217" t="s">
        <v>8340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48" x14ac:dyDescent="0.2">
      <c r="A1218">
        <v>1217</v>
      </c>
      <c r="B1218" s="9" t="s">
        <v>1217</v>
      </c>
      <c r="C1218" s="3" t="s">
        <v>5326</v>
      </c>
      <c r="D1218" s="5">
        <v>26500</v>
      </c>
      <c r="E1218" s="7">
        <v>4635</v>
      </c>
      <c r="F1218" t="s">
        <v>8217</v>
      </c>
      <c r="G1218" t="s">
        <v>8222</v>
      </c>
      <c r="H1218" t="s">
        <v>8244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8282</v>
      </c>
      <c r="O1218">
        <f t="shared" ref="O1218:O1281" si="95">ROUND(E1218/D1218*100,0)</f>
        <v>17</v>
      </c>
      <c r="P1218">
        <f t="shared" ref="P1218:P1281" si="96">IFERROR(ROUND(E1218/L1218,2),0)</f>
        <v>25.33</v>
      </c>
      <c r="Q1218" s="11" t="s">
        <v>8339</v>
      </c>
      <c r="R1218" t="s">
        <v>8340</v>
      </c>
      <c r="S1218" s="15">
        <f t="shared" ref="S1218:S1281" si="97">(((J1218/60)/60)/24)+DATE(1970,1,1)</f>
        <v>42535.809490740736</v>
      </c>
      <c r="T1218" s="15">
        <f t="shared" ref="T1218:T1281" si="98">(((I1218/60)/60)/24)+DATE(1970,1,1)</f>
        <v>42565.809490740736</v>
      </c>
      <c r="U1218">
        <f t="shared" si="94"/>
        <v>2016</v>
      </c>
    </row>
    <row r="1219" spans="1:21" ht="32" x14ac:dyDescent="0.2">
      <c r="A1219">
        <v>1216</v>
      </c>
      <c r="B1219" s="9" t="s">
        <v>1216</v>
      </c>
      <c r="C1219" s="3" t="s">
        <v>5325</v>
      </c>
      <c r="D1219" s="5">
        <v>14000</v>
      </c>
      <c r="E1219" s="7">
        <v>4635</v>
      </c>
      <c r="F1219" t="s">
        <v>8217</v>
      </c>
      <c r="G1219" t="s">
        <v>8222</v>
      </c>
      <c r="H1219" t="s">
        <v>8244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8282</v>
      </c>
      <c r="O1219">
        <f t="shared" si="95"/>
        <v>33</v>
      </c>
      <c r="P1219">
        <f t="shared" si="96"/>
        <v>20.88</v>
      </c>
      <c r="Q1219" s="11" t="s">
        <v>8339</v>
      </c>
      <c r="R1219" t="s">
        <v>8340</v>
      </c>
      <c r="S1219" s="15">
        <f t="shared" si="97"/>
        <v>42247.616400462968</v>
      </c>
      <c r="T1219" s="15">
        <f t="shared" si="98"/>
        <v>42279.960416666669</v>
      </c>
      <c r="U1219">
        <f t="shared" ref="U1219:U1282" si="99">YEAR(S1219)</f>
        <v>2015</v>
      </c>
    </row>
    <row r="1220" spans="1:21" ht="48" x14ac:dyDescent="0.2">
      <c r="A1220">
        <v>1218</v>
      </c>
      <c r="B1220" s="9" t="s">
        <v>1218</v>
      </c>
      <c r="C1220" s="3" t="s">
        <v>5327</v>
      </c>
      <c r="D1220" s="5">
        <v>9000</v>
      </c>
      <c r="E1220" s="7">
        <v>4622.01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51</v>
      </c>
      <c r="P1220">
        <f t="shared" si="96"/>
        <v>51.93</v>
      </c>
      <c r="Q1220" s="11" t="s">
        <v>8339</v>
      </c>
      <c r="R1220" t="s">
        <v>8340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1219</v>
      </c>
      <c r="C1221" s="3" t="s">
        <v>5328</v>
      </c>
      <c r="D1221" s="5">
        <v>16350</v>
      </c>
      <c r="E1221" s="7">
        <v>4610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28</v>
      </c>
      <c r="P1221">
        <f t="shared" si="96"/>
        <v>18.22</v>
      </c>
      <c r="Q1221" s="11" t="s">
        <v>8339</v>
      </c>
      <c r="R1221" t="s">
        <v>8340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1220</v>
      </c>
      <c r="C1222" s="3" t="s">
        <v>5329</v>
      </c>
      <c r="D1222" s="5">
        <v>15000</v>
      </c>
      <c r="E1222" s="7">
        <v>4592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31</v>
      </c>
      <c r="P1222">
        <f t="shared" si="96"/>
        <v>32.799999999999997</v>
      </c>
      <c r="Q1222" s="11" t="s">
        <v>8339</v>
      </c>
      <c r="R1222" t="s">
        <v>8340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1221</v>
      </c>
      <c r="C1223" s="3" t="s">
        <v>5330</v>
      </c>
      <c r="D1223" s="5">
        <v>2200</v>
      </c>
      <c r="E1223" s="7">
        <v>4580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208</v>
      </c>
      <c r="P1223">
        <f t="shared" si="96"/>
        <v>44.47</v>
      </c>
      <c r="Q1223" s="11" t="s">
        <v>8339</v>
      </c>
      <c r="R1223" t="s">
        <v>8340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1222</v>
      </c>
      <c r="C1224" s="3" t="s">
        <v>5331</v>
      </c>
      <c r="D1224" s="5">
        <v>4000</v>
      </c>
      <c r="E1224" s="7">
        <v>4569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114</v>
      </c>
      <c r="P1224">
        <f t="shared" si="96"/>
        <v>33.11</v>
      </c>
      <c r="Q1224" s="11" t="s">
        <v>8339</v>
      </c>
      <c r="R1224" t="s">
        <v>8340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1223</v>
      </c>
      <c r="C1225" s="3" t="s">
        <v>5332</v>
      </c>
      <c r="D1225" s="5">
        <v>19800</v>
      </c>
      <c r="E1225" s="7">
        <v>4565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23</v>
      </c>
      <c r="P1225">
        <f t="shared" si="96"/>
        <v>23.9</v>
      </c>
      <c r="Q1225" s="11" t="s">
        <v>8339</v>
      </c>
      <c r="R1225" t="s">
        <v>8340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1224</v>
      </c>
      <c r="C1226" s="3" t="s">
        <v>5333</v>
      </c>
      <c r="D1226" s="5">
        <v>15000</v>
      </c>
      <c r="E1226" s="7">
        <v>4565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30</v>
      </c>
      <c r="P1226">
        <f t="shared" si="96"/>
        <v>253.61</v>
      </c>
      <c r="Q1226" s="11" t="s">
        <v>8326</v>
      </c>
      <c r="R1226" t="s">
        <v>8341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1225</v>
      </c>
      <c r="C1227" s="3" t="s">
        <v>5334</v>
      </c>
      <c r="D1227" s="5">
        <v>3000</v>
      </c>
      <c r="E1227" s="7">
        <v>4559.13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152</v>
      </c>
      <c r="P1227">
        <f t="shared" si="96"/>
        <v>1519.71</v>
      </c>
      <c r="Q1227" s="11" t="s">
        <v>8326</v>
      </c>
      <c r="R1227" t="s">
        <v>8341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1226</v>
      </c>
      <c r="C1228" s="3" t="s">
        <v>5335</v>
      </c>
      <c r="D1228" s="5">
        <v>50000</v>
      </c>
      <c r="E1228" s="7">
        <v>4559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9</v>
      </c>
      <c r="P1228">
        <f t="shared" si="96"/>
        <v>113.98</v>
      </c>
      <c r="Q1228" s="11" t="s">
        <v>8326</v>
      </c>
      <c r="R1228" t="s">
        <v>8341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1227</v>
      </c>
      <c r="C1229" s="3" t="s">
        <v>5336</v>
      </c>
      <c r="D1229" s="5">
        <v>2000</v>
      </c>
      <c r="E1229" s="7">
        <v>4550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228</v>
      </c>
      <c r="P1229">
        <f t="shared" si="96"/>
        <v>0</v>
      </c>
      <c r="Q1229" s="11" t="s">
        <v>8326</v>
      </c>
      <c r="R1229" t="s">
        <v>8341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1228</v>
      </c>
      <c r="C1230" s="3" t="s">
        <v>5337</v>
      </c>
      <c r="D1230" s="5">
        <v>5000</v>
      </c>
      <c r="E1230" s="7">
        <v>4546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91</v>
      </c>
      <c r="P1230">
        <f t="shared" si="96"/>
        <v>189.42</v>
      </c>
      <c r="Q1230" s="11" t="s">
        <v>8326</v>
      </c>
      <c r="R1230" t="s">
        <v>8341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1229</v>
      </c>
      <c r="C1231" s="3" t="s">
        <v>5338</v>
      </c>
      <c r="D1231" s="5">
        <v>2750</v>
      </c>
      <c r="E1231" s="7">
        <v>4545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165</v>
      </c>
      <c r="P1231">
        <f t="shared" si="96"/>
        <v>4545</v>
      </c>
      <c r="Q1231" s="11" t="s">
        <v>8326</v>
      </c>
      <c r="R1231" t="s">
        <v>8341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1230</v>
      </c>
      <c r="C1232" s="3" t="s">
        <v>5339</v>
      </c>
      <c r="D1232" s="5">
        <v>500000</v>
      </c>
      <c r="E1232" s="7">
        <v>4530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1</v>
      </c>
      <c r="P1232">
        <f t="shared" si="96"/>
        <v>0</v>
      </c>
      <c r="Q1232" s="11" t="s">
        <v>8326</v>
      </c>
      <c r="R1232" t="s">
        <v>8341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1231</v>
      </c>
      <c r="C1233" s="3" t="s">
        <v>5340</v>
      </c>
      <c r="D1233" s="5">
        <v>5000</v>
      </c>
      <c r="E1233" s="7">
        <v>4524.1499999999996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90</v>
      </c>
      <c r="P1233">
        <f t="shared" si="96"/>
        <v>0</v>
      </c>
      <c r="Q1233" s="11" t="s">
        <v>8326</v>
      </c>
      <c r="R1233" t="s">
        <v>8341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1232</v>
      </c>
      <c r="C1234" s="3" t="s">
        <v>5341</v>
      </c>
      <c r="D1234" s="5">
        <v>5000</v>
      </c>
      <c r="E1234" s="7">
        <v>4522.22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90</v>
      </c>
      <c r="P1234">
        <f t="shared" si="96"/>
        <v>4522.22</v>
      </c>
      <c r="Q1234" s="11" t="s">
        <v>8326</v>
      </c>
      <c r="R1234" t="s">
        <v>8341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1234</v>
      </c>
      <c r="B1235" s="9" t="s">
        <v>1234</v>
      </c>
      <c r="C1235" s="3" t="s">
        <v>5343</v>
      </c>
      <c r="D1235" s="5">
        <v>50000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8283</v>
      </c>
      <c r="O1235">
        <f t="shared" si="95"/>
        <v>9</v>
      </c>
      <c r="P1235">
        <f t="shared" si="96"/>
        <v>0</v>
      </c>
      <c r="Q1235" s="11" t="s">
        <v>8326</v>
      </c>
      <c r="R1235" t="s">
        <v>8341</v>
      </c>
      <c r="S1235" s="15">
        <f t="shared" si="97"/>
        <v>42007.788680555561</v>
      </c>
      <c r="T1235" s="15">
        <f t="shared" si="98"/>
        <v>42037.788680555561</v>
      </c>
      <c r="U1235">
        <f t="shared" si="99"/>
        <v>2015</v>
      </c>
    </row>
    <row r="1236" spans="1:21" ht="48" x14ac:dyDescent="0.2">
      <c r="A1236">
        <v>1233</v>
      </c>
      <c r="B1236" s="9" t="s">
        <v>1233</v>
      </c>
      <c r="C1236" s="3" t="s">
        <v>5342</v>
      </c>
      <c r="D1236" s="5">
        <v>1000</v>
      </c>
      <c r="E1236" s="7">
        <v>4518</v>
      </c>
      <c r="F1236" t="s">
        <v>8218</v>
      </c>
      <c r="G1236" t="s">
        <v>8222</v>
      </c>
      <c r="H1236" t="s">
        <v>8244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8283</v>
      </c>
      <c r="O1236">
        <f t="shared" si="95"/>
        <v>452</v>
      </c>
      <c r="P1236">
        <f t="shared" si="96"/>
        <v>753</v>
      </c>
      <c r="Q1236" s="11" t="s">
        <v>8326</v>
      </c>
      <c r="R1236" t="s">
        <v>8341</v>
      </c>
      <c r="S1236" s="15">
        <f t="shared" si="97"/>
        <v>40939.948773148149</v>
      </c>
      <c r="T1236" s="15">
        <f t="shared" si="98"/>
        <v>40960.948773148149</v>
      </c>
      <c r="U1236">
        <f t="shared" si="99"/>
        <v>2012</v>
      </c>
    </row>
    <row r="1237" spans="1:21" ht="48" x14ac:dyDescent="0.2">
      <c r="A1237">
        <v>1235</v>
      </c>
      <c r="B1237" s="9" t="s">
        <v>1235</v>
      </c>
      <c r="C1237" s="3" t="s">
        <v>5344</v>
      </c>
      <c r="D1237" s="5">
        <v>7534</v>
      </c>
      <c r="E1237" s="7">
        <v>4516.4399999999996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60</v>
      </c>
      <c r="P1237">
        <f t="shared" si="96"/>
        <v>752.74</v>
      </c>
      <c r="Q1237" s="11" t="s">
        <v>8326</v>
      </c>
      <c r="R1237" t="s">
        <v>8341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1236</v>
      </c>
      <c r="C1238" s="3" t="s">
        <v>5345</v>
      </c>
      <c r="D1238" s="5">
        <v>2500</v>
      </c>
      <c r="E1238" s="7">
        <v>4511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180</v>
      </c>
      <c r="P1238">
        <f t="shared" si="96"/>
        <v>0</v>
      </c>
      <c r="Q1238" s="11" t="s">
        <v>8326</v>
      </c>
      <c r="R1238" t="s">
        <v>8341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1237</v>
      </c>
      <c r="C1239" s="3" t="s">
        <v>5346</v>
      </c>
      <c r="D1239" s="5">
        <v>25000</v>
      </c>
      <c r="E1239" s="7">
        <v>4510.8599999999997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18</v>
      </c>
      <c r="P1239">
        <f t="shared" si="96"/>
        <v>0</v>
      </c>
      <c r="Q1239" s="11" t="s">
        <v>8326</v>
      </c>
      <c r="R1239" t="s">
        <v>8341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32" x14ac:dyDescent="0.2">
      <c r="A1240">
        <v>1239</v>
      </c>
      <c r="B1240" s="9" t="s">
        <v>1239</v>
      </c>
      <c r="C1240" s="3" t="s">
        <v>5348</v>
      </c>
      <c r="D1240" s="5">
        <v>2500</v>
      </c>
      <c r="E1240" s="7">
        <v>4500</v>
      </c>
      <c r="F1240" t="s">
        <v>8218</v>
      </c>
      <c r="G1240" t="s">
        <v>8222</v>
      </c>
      <c r="H1240" t="s">
        <v>8244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8283</v>
      </c>
      <c r="O1240">
        <f t="shared" si="95"/>
        <v>180</v>
      </c>
      <c r="P1240">
        <f t="shared" si="96"/>
        <v>0</v>
      </c>
      <c r="Q1240" s="11" t="s">
        <v>8326</v>
      </c>
      <c r="R1240" t="s">
        <v>8341</v>
      </c>
      <c r="S1240" s="15">
        <f t="shared" si="97"/>
        <v>40883.962581018517</v>
      </c>
      <c r="T1240" s="15">
        <f t="shared" si="98"/>
        <v>40913.962581018517</v>
      </c>
      <c r="U1240">
        <f t="shared" si="99"/>
        <v>2011</v>
      </c>
    </row>
    <row r="1241" spans="1:21" ht="48" x14ac:dyDescent="0.2">
      <c r="A1241">
        <v>1238</v>
      </c>
      <c r="B1241" s="9" t="s">
        <v>1238</v>
      </c>
      <c r="C1241" s="3" t="s">
        <v>5347</v>
      </c>
      <c r="D1241" s="5">
        <v>1000</v>
      </c>
      <c r="E1241" s="7">
        <v>4500</v>
      </c>
      <c r="F1241" t="s">
        <v>8218</v>
      </c>
      <c r="G1241" t="s">
        <v>8222</v>
      </c>
      <c r="H1241" t="s">
        <v>8244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8283</v>
      </c>
      <c r="O1241">
        <f t="shared" si="95"/>
        <v>450</v>
      </c>
      <c r="P1241">
        <f t="shared" si="96"/>
        <v>1500</v>
      </c>
      <c r="Q1241" s="11" t="s">
        <v>8326</v>
      </c>
      <c r="R1241" t="s">
        <v>8341</v>
      </c>
      <c r="S1241" s="15">
        <f t="shared" si="97"/>
        <v>40731.61037037037</v>
      </c>
      <c r="T1241" s="15">
        <f t="shared" si="98"/>
        <v>40761.61037037037</v>
      </c>
      <c r="U1241">
        <f t="shared" si="99"/>
        <v>2011</v>
      </c>
    </row>
    <row r="1242" spans="1:21" ht="32" x14ac:dyDescent="0.2">
      <c r="A1242">
        <v>1240</v>
      </c>
      <c r="B1242" s="9" t="s">
        <v>1240</v>
      </c>
      <c r="C1242" s="3" t="s">
        <v>5349</v>
      </c>
      <c r="D1242" s="5">
        <v>8000</v>
      </c>
      <c r="E1242" s="7">
        <v>4482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56</v>
      </c>
      <c r="P1242">
        <f t="shared" si="96"/>
        <v>560.25</v>
      </c>
      <c r="Q1242" s="11" t="s">
        <v>8326</v>
      </c>
      <c r="R1242" t="s">
        <v>8341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1241</v>
      </c>
      <c r="C1243" s="3" t="s">
        <v>5350</v>
      </c>
      <c r="D1243" s="5">
        <v>5000</v>
      </c>
      <c r="E1243" s="7">
        <v>4457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89</v>
      </c>
      <c r="P1243">
        <f t="shared" si="96"/>
        <v>131.09</v>
      </c>
      <c r="Q1243" s="11" t="s">
        <v>8326</v>
      </c>
      <c r="R1243" t="s">
        <v>8341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1242</v>
      </c>
      <c r="C1244" s="3" t="s">
        <v>5351</v>
      </c>
      <c r="D1244" s="5">
        <v>911</v>
      </c>
      <c r="E1244" s="7">
        <v>4450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488</v>
      </c>
      <c r="P1244">
        <f t="shared" si="96"/>
        <v>4450</v>
      </c>
      <c r="Q1244" s="11" t="s">
        <v>8326</v>
      </c>
      <c r="R1244" t="s">
        <v>8341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1243</v>
      </c>
      <c r="C1245" s="3" t="s">
        <v>5352</v>
      </c>
      <c r="D1245" s="5">
        <v>12000</v>
      </c>
      <c r="E1245" s="7">
        <v>4443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37</v>
      </c>
      <c r="P1245">
        <f t="shared" si="96"/>
        <v>116.92</v>
      </c>
      <c r="Q1245" s="11" t="s">
        <v>8326</v>
      </c>
      <c r="R1245" t="s">
        <v>8341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1244</v>
      </c>
      <c r="C1246" s="3" t="s">
        <v>5353</v>
      </c>
      <c r="D1246" s="5">
        <v>2000</v>
      </c>
      <c r="E1246" s="7">
        <v>4428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221</v>
      </c>
      <c r="P1246">
        <f t="shared" si="96"/>
        <v>98.4</v>
      </c>
      <c r="Q1246" s="11" t="s">
        <v>8326</v>
      </c>
      <c r="R1246" t="s">
        <v>8327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1245</v>
      </c>
      <c r="C1247" s="3" t="s">
        <v>5354</v>
      </c>
      <c r="D1247" s="5">
        <v>2000</v>
      </c>
      <c r="E1247" s="7">
        <v>4409.7700000000004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220</v>
      </c>
      <c r="P1247">
        <f t="shared" si="96"/>
        <v>259.39999999999998</v>
      </c>
      <c r="Q1247" s="11" t="s">
        <v>8326</v>
      </c>
      <c r="R1247" t="s">
        <v>8327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1246</v>
      </c>
      <c r="C1248" s="3" t="s">
        <v>5355</v>
      </c>
      <c r="D1248" s="5">
        <v>2000</v>
      </c>
      <c r="E1248" s="7">
        <v>4409.55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220</v>
      </c>
      <c r="P1248">
        <f t="shared" si="96"/>
        <v>142.24</v>
      </c>
      <c r="Q1248" s="11" t="s">
        <v>8326</v>
      </c>
      <c r="R1248" t="s">
        <v>8327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1247</v>
      </c>
      <c r="C1249" s="3" t="s">
        <v>5356</v>
      </c>
      <c r="D1249" s="5">
        <v>3500</v>
      </c>
      <c r="E1249" s="7">
        <v>4400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126</v>
      </c>
      <c r="P1249">
        <f t="shared" si="96"/>
        <v>88</v>
      </c>
      <c r="Q1249" s="11" t="s">
        <v>8326</v>
      </c>
      <c r="R1249" t="s">
        <v>8327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1248</v>
      </c>
      <c r="C1250" s="3" t="s">
        <v>5357</v>
      </c>
      <c r="D1250" s="5">
        <v>2500</v>
      </c>
      <c r="E1250" s="7">
        <v>4396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176</v>
      </c>
      <c r="P1250">
        <f t="shared" si="96"/>
        <v>74.510000000000005</v>
      </c>
      <c r="Q1250" s="11" t="s">
        <v>8326</v>
      </c>
      <c r="R1250" t="s">
        <v>8327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1249</v>
      </c>
      <c r="C1251" s="3" t="s">
        <v>5358</v>
      </c>
      <c r="D1251" s="5">
        <v>5000</v>
      </c>
      <c r="E1251" s="7">
        <v>4395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88</v>
      </c>
      <c r="P1251">
        <f t="shared" si="96"/>
        <v>54.26</v>
      </c>
      <c r="Q1251" s="11" t="s">
        <v>8326</v>
      </c>
      <c r="R1251" t="s">
        <v>8327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1250</v>
      </c>
      <c r="C1252" s="3" t="s">
        <v>5359</v>
      </c>
      <c r="D1252" s="5">
        <v>30000</v>
      </c>
      <c r="E1252" s="7">
        <v>4390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15</v>
      </c>
      <c r="P1252">
        <f t="shared" si="96"/>
        <v>8.64</v>
      </c>
      <c r="Q1252" s="11" t="s">
        <v>8326</v>
      </c>
      <c r="R1252" t="s">
        <v>8327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1251</v>
      </c>
      <c r="C1253" s="3" t="s">
        <v>5360</v>
      </c>
      <c r="D1253" s="5">
        <v>6000</v>
      </c>
      <c r="E1253" s="7">
        <v>4388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73</v>
      </c>
      <c r="P1253">
        <f t="shared" si="96"/>
        <v>59.3</v>
      </c>
      <c r="Q1253" s="11" t="s">
        <v>8326</v>
      </c>
      <c r="R1253" t="s">
        <v>8327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1252</v>
      </c>
      <c r="C1254" s="3" t="s">
        <v>5361</v>
      </c>
      <c r="D1254" s="5">
        <v>3500</v>
      </c>
      <c r="E1254" s="7">
        <v>4372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125</v>
      </c>
      <c r="P1254">
        <f t="shared" si="96"/>
        <v>31.01</v>
      </c>
      <c r="Q1254" s="11" t="s">
        <v>8326</v>
      </c>
      <c r="R1254" t="s">
        <v>8327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1253</v>
      </c>
      <c r="C1255" s="3" t="s">
        <v>5362</v>
      </c>
      <c r="D1255" s="5">
        <v>10</v>
      </c>
      <c r="E1255" s="7">
        <v>4371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43710</v>
      </c>
      <c r="P1255">
        <f t="shared" si="96"/>
        <v>6.15</v>
      </c>
      <c r="Q1255" s="11" t="s">
        <v>8326</v>
      </c>
      <c r="R1255" t="s">
        <v>8327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1254</v>
      </c>
      <c r="C1256" s="3" t="s">
        <v>5363</v>
      </c>
      <c r="D1256" s="5">
        <v>6700</v>
      </c>
      <c r="E1256" s="7">
        <v>4345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65</v>
      </c>
      <c r="P1256">
        <f t="shared" si="96"/>
        <v>30.82</v>
      </c>
      <c r="Q1256" s="11" t="s">
        <v>8326</v>
      </c>
      <c r="R1256" t="s">
        <v>8327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1255</v>
      </c>
      <c r="C1257" s="3" t="s">
        <v>5364</v>
      </c>
      <c r="D1257" s="5">
        <v>3000</v>
      </c>
      <c r="E1257" s="7">
        <v>4343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145</v>
      </c>
      <c r="P1257">
        <f t="shared" si="96"/>
        <v>39.840000000000003</v>
      </c>
      <c r="Q1257" s="11" t="s">
        <v>8326</v>
      </c>
      <c r="R1257" t="s">
        <v>8327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1256</v>
      </c>
      <c r="C1258" s="3" t="s">
        <v>5365</v>
      </c>
      <c r="D1258" s="5">
        <v>30000</v>
      </c>
      <c r="E1258" s="7">
        <v>4340.7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14</v>
      </c>
      <c r="P1258">
        <f t="shared" si="96"/>
        <v>12.02</v>
      </c>
      <c r="Q1258" s="11" t="s">
        <v>8326</v>
      </c>
      <c r="R1258" t="s">
        <v>8327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1257</v>
      </c>
      <c r="C1259" s="3" t="s">
        <v>5366</v>
      </c>
      <c r="D1259" s="5">
        <v>5500</v>
      </c>
      <c r="E1259" s="7">
        <v>4340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79</v>
      </c>
      <c r="P1259">
        <f t="shared" si="96"/>
        <v>24.66</v>
      </c>
      <c r="Q1259" s="11" t="s">
        <v>8326</v>
      </c>
      <c r="R1259" t="s">
        <v>8327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1258</v>
      </c>
      <c r="C1260" s="3" t="s">
        <v>5367</v>
      </c>
      <c r="D1260" s="5">
        <v>12000</v>
      </c>
      <c r="E1260" s="7">
        <v>4320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36</v>
      </c>
      <c r="P1260">
        <f t="shared" si="96"/>
        <v>6.45</v>
      </c>
      <c r="Q1260" s="11" t="s">
        <v>8326</v>
      </c>
      <c r="R1260" t="s">
        <v>8327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1259</v>
      </c>
      <c r="C1261" s="3" t="s">
        <v>5368</v>
      </c>
      <c r="D1261" s="5">
        <v>2500</v>
      </c>
      <c r="E1261" s="7">
        <v>4315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173</v>
      </c>
      <c r="P1261">
        <f t="shared" si="96"/>
        <v>44.95</v>
      </c>
      <c r="Q1261" s="11" t="s">
        <v>8326</v>
      </c>
      <c r="R1261" t="s">
        <v>8327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1260</v>
      </c>
      <c r="C1262" s="3" t="s">
        <v>5369</v>
      </c>
      <c r="D1262" s="5">
        <v>3300</v>
      </c>
      <c r="E1262" s="7">
        <v>4313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131</v>
      </c>
      <c r="P1262">
        <f t="shared" si="96"/>
        <v>58.28</v>
      </c>
      <c r="Q1262" s="11" t="s">
        <v>8326</v>
      </c>
      <c r="R1262" t="s">
        <v>8327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1261</v>
      </c>
      <c r="C1263" s="3" t="s">
        <v>5370</v>
      </c>
      <c r="D1263" s="5">
        <v>2000</v>
      </c>
      <c r="E1263" s="7">
        <v>4310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216</v>
      </c>
      <c r="P1263">
        <f t="shared" si="96"/>
        <v>82.88</v>
      </c>
      <c r="Q1263" s="11" t="s">
        <v>8326</v>
      </c>
      <c r="R1263" t="s">
        <v>8327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1262</v>
      </c>
      <c r="C1264" s="3" t="s">
        <v>5371</v>
      </c>
      <c r="D1264" s="5">
        <v>6500</v>
      </c>
      <c r="E1264" s="7">
        <v>4308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66</v>
      </c>
      <c r="P1264">
        <f t="shared" si="96"/>
        <v>41.03</v>
      </c>
      <c r="Q1264" s="11" t="s">
        <v>8326</v>
      </c>
      <c r="R1264" t="s">
        <v>8327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1263</v>
      </c>
      <c r="C1265" s="3" t="s">
        <v>5372</v>
      </c>
      <c r="D1265" s="5">
        <v>1500</v>
      </c>
      <c r="E1265" s="7">
        <v>4306.1099999999997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287</v>
      </c>
      <c r="P1265">
        <f t="shared" si="96"/>
        <v>105.03</v>
      </c>
      <c r="Q1265" s="11" t="s">
        <v>8326</v>
      </c>
      <c r="R1265" t="s">
        <v>8327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1264</v>
      </c>
      <c r="C1266" s="3" t="s">
        <v>5373</v>
      </c>
      <c r="D1266" s="5">
        <v>650</v>
      </c>
      <c r="E1266" s="7">
        <v>4303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662</v>
      </c>
      <c r="P1266">
        <f t="shared" si="96"/>
        <v>126.56</v>
      </c>
      <c r="Q1266" s="11" t="s">
        <v>8326</v>
      </c>
      <c r="R1266" t="s">
        <v>8327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1265</v>
      </c>
      <c r="C1267" s="3" t="s">
        <v>5374</v>
      </c>
      <c r="D1267" s="5">
        <v>3500</v>
      </c>
      <c r="E1267" s="7">
        <v>4296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123</v>
      </c>
      <c r="P1267">
        <f t="shared" si="96"/>
        <v>65.09</v>
      </c>
      <c r="Q1267" s="11" t="s">
        <v>8326</v>
      </c>
      <c r="R1267" t="s">
        <v>8327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1266</v>
      </c>
      <c r="C1268" s="3" t="s">
        <v>5375</v>
      </c>
      <c r="D1268" s="5">
        <v>9500</v>
      </c>
      <c r="E1268" s="7">
        <v>4289.99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45</v>
      </c>
      <c r="P1268">
        <f t="shared" si="96"/>
        <v>85.8</v>
      </c>
      <c r="Q1268" s="11" t="s">
        <v>8326</v>
      </c>
      <c r="R1268" t="s">
        <v>8327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1267</v>
      </c>
      <c r="C1269" s="3" t="s">
        <v>5376</v>
      </c>
      <c r="D1269" s="5">
        <v>22000</v>
      </c>
      <c r="E1269" s="7">
        <v>4280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19</v>
      </c>
      <c r="P1269">
        <f t="shared" si="96"/>
        <v>26.92</v>
      </c>
      <c r="Q1269" s="11" t="s">
        <v>8326</v>
      </c>
      <c r="R1269" t="s">
        <v>8327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1268</v>
      </c>
      <c r="C1270" s="3" t="s">
        <v>5377</v>
      </c>
      <c r="D1270" s="5">
        <v>12000</v>
      </c>
      <c r="E1270" s="7">
        <v>4280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36</v>
      </c>
      <c r="P1270">
        <f t="shared" si="96"/>
        <v>23.52</v>
      </c>
      <c r="Q1270" s="11" t="s">
        <v>8326</v>
      </c>
      <c r="R1270" t="s">
        <v>8327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1269</v>
      </c>
      <c r="C1271" s="3" t="s">
        <v>5378</v>
      </c>
      <c r="D1271" s="5">
        <v>18800</v>
      </c>
      <c r="E1271" s="7">
        <v>4275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23</v>
      </c>
      <c r="P1271">
        <f t="shared" si="96"/>
        <v>20.75</v>
      </c>
      <c r="Q1271" s="11" t="s">
        <v>8326</v>
      </c>
      <c r="R1271" t="s">
        <v>8327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1270</v>
      </c>
      <c r="C1272" s="3" t="s">
        <v>5379</v>
      </c>
      <c r="D1272" s="5">
        <v>10000</v>
      </c>
      <c r="E1272" s="7">
        <v>4261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43</v>
      </c>
      <c r="P1272">
        <f t="shared" si="96"/>
        <v>25.21</v>
      </c>
      <c r="Q1272" s="11" t="s">
        <v>8326</v>
      </c>
      <c r="R1272" t="s">
        <v>8327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1271</v>
      </c>
      <c r="C1273" s="3" t="s">
        <v>5380</v>
      </c>
      <c r="D1273" s="5">
        <v>7500</v>
      </c>
      <c r="E1273" s="7">
        <v>4250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57</v>
      </c>
      <c r="P1273">
        <f t="shared" si="96"/>
        <v>137.1</v>
      </c>
      <c r="Q1273" s="11" t="s">
        <v>8326</v>
      </c>
      <c r="R1273" t="s">
        <v>8327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1272</v>
      </c>
      <c r="C1274" s="3" t="s">
        <v>5381</v>
      </c>
      <c r="D1274" s="5">
        <v>5000</v>
      </c>
      <c r="E1274" s="7">
        <v>4247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85</v>
      </c>
      <c r="P1274">
        <f t="shared" si="96"/>
        <v>151.68</v>
      </c>
      <c r="Q1274" s="11" t="s">
        <v>8326</v>
      </c>
      <c r="R1274" t="s">
        <v>8327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1273</v>
      </c>
      <c r="C1275" s="3" t="s">
        <v>5382</v>
      </c>
      <c r="D1275" s="5">
        <v>4000</v>
      </c>
      <c r="E1275" s="7">
        <v>4243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106</v>
      </c>
      <c r="P1275">
        <f t="shared" si="96"/>
        <v>78.569999999999993</v>
      </c>
      <c r="Q1275" s="11" t="s">
        <v>8326</v>
      </c>
      <c r="R1275" t="s">
        <v>8327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1274</v>
      </c>
      <c r="C1276" s="3" t="s">
        <v>5383</v>
      </c>
      <c r="D1276" s="5">
        <v>25000</v>
      </c>
      <c r="E1276" s="7">
        <v>4230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17</v>
      </c>
      <c r="P1276">
        <f t="shared" si="96"/>
        <v>9.06</v>
      </c>
      <c r="Q1276" s="11" t="s">
        <v>8326</v>
      </c>
      <c r="R1276" t="s">
        <v>8327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1275</v>
      </c>
      <c r="C1277" s="3" t="s">
        <v>5384</v>
      </c>
      <c r="D1277" s="5">
        <v>15000</v>
      </c>
      <c r="E1277" s="7">
        <v>4225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28</v>
      </c>
      <c r="P1277">
        <f t="shared" si="96"/>
        <v>10.86</v>
      </c>
      <c r="Q1277" s="11" t="s">
        <v>8326</v>
      </c>
      <c r="R1277" t="s">
        <v>8327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1276</v>
      </c>
      <c r="C1278" s="3" t="s">
        <v>5385</v>
      </c>
      <c r="D1278" s="5">
        <v>3000</v>
      </c>
      <c r="E1278" s="7">
        <v>4219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141</v>
      </c>
      <c r="P1278">
        <f t="shared" si="96"/>
        <v>62.04</v>
      </c>
      <c r="Q1278" s="11" t="s">
        <v>8326</v>
      </c>
      <c r="R1278" t="s">
        <v>8327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1277</v>
      </c>
      <c r="C1279" s="3" t="s">
        <v>5386</v>
      </c>
      <c r="D1279" s="5">
        <v>15000</v>
      </c>
      <c r="E1279" s="7">
        <v>4216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28</v>
      </c>
      <c r="P1279">
        <f t="shared" si="96"/>
        <v>10.210000000000001</v>
      </c>
      <c r="Q1279" s="11" t="s">
        <v>8326</v>
      </c>
      <c r="R1279" t="s">
        <v>8327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1278</v>
      </c>
      <c r="C1280" s="3" t="s">
        <v>5387</v>
      </c>
      <c r="D1280" s="5">
        <v>6500</v>
      </c>
      <c r="E1280" s="7">
        <v>4205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65</v>
      </c>
      <c r="P1280">
        <f t="shared" si="96"/>
        <v>22.13</v>
      </c>
      <c r="Q1280" s="11" t="s">
        <v>8326</v>
      </c>
      <c r="R1280" t="s">
        <v>8327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1279</v>
      </c>
      <c r="C1281" s="3" t="s">
        <v>5388</v>
      </c>
      <c r="D1281" s="5">
        <v>12516</v>
      </c>
      <c r="E1281" s="7">
        <v>4190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33</v>
      </c>
      <c r="P1281">
        <f t="shared" si="96"/>
        <v>22.17</v>
      </c>
      <c r="Q1281" s="11" t="s">
        <v>8326</v>
      </c>
      <c r="R1281" t="s">
        <v>8327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1280</v>
      </c>
      <c r="C1282" s="3" t="s">
        <v>5389</v>
      </c>
      <c r="D1282" s="5">
        <v>15000</v>
      </c>
      <c r="E1282" s="7">
        <v>4187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28</v>
      </c>
      <c r="P1282">
        <f t="shared" ref="P1282:P1345" si="101">IFERROR(ROUND(E1282/L1282,2),0)</f>
        <v>32.21</v>
      </c>
      <c r="Q1282" s="11" t="s">
        <v>8326</v>
      </c>
      <c r="R1282" t="s">
        <v>8327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1281</v>
      </c>
      <c r="C1283" s="3" t="s">
        <v>5390</v>
      </c>
      <c r="D1283" s="5">
        <v>7000</v>
      </c>
      <c r="E1283" s="7">
        <v>4181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60</v>
      </c>
      <c r="P1283">
        <f t="shared" si="101"/>
        <v>56.5</v>
      </c>
      <c r="Q1283" s="11" t="s">
        <v>8326</v>
      </c>
      <c r="R1283" t="s">
        <v>8327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1282</v>
      </c>
      <c r="C1284" s="3" t="s">
        <v>5391</v>
      </c>
      <c r="D1284" s="5">
        <v>15000</v>
      </c>
      <c r="E1284" s="7">
        <v>4176.1099999999997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28</v>
      </c>
      <c r="P1284">
        <f t="shared" si="101"/>
        <v>15.24</v>
      </c>
      <c r="Q1284" s="11" t="s">
        <v>8326</v>
      </c>
      <c r="R1284" t="s">
        <v>8327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1284</v>
      </c>
      <c r="B1285" s="9" t="s">
        <v>1284</v>
      </c>
      <c r="C1285" s="3" t="s">
        <v>5393</v>
      </c>
      <c r="D1285" s="5">
        <v>2000</v>
      </c>
      <c r="E1285" s="7">
        <v>4176</v>
      </c>
      <c r="F1285" t="s">
        <v>8217</v>
      </c>
      <c r="G1285" t="s">
        <v>8222</v>
      </c>
      <c r="H1285" t="s">
        <v>8244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8268</v>
      </c>
      <c r="O1285">
        <f t="shared" si="100"/>
        <v>209</v>
      </c>
      <c r="P1285">
        <f t="shared" si="101"/>
        <v>134.71</v>
      </c>
      <c r="Q1285" s="11" t="s">
        <v>8307</v>
      </c>
      <c r="R1285" t="s">
        <v>8308</v>
      </c>
      <c r="S1285" s="15">
        <f t="shared" si="102"/>
        <v>42712.23474537037</v>
      </c>
      <c r="T1285" s="15">
        <f t="shared" si="103"/>
        <v>42735.707638888889</v>
      </c>
      <c r="U1285">
        <f t="shared" si="104"/>
        <v>2016</v>
      </c>
    </row>
    <row r="1286" spans="1:21" ht="48" x14ac:dyDescent="0.2">
      <c r="A1286">
        <v>1283</v>
      </c>
      <c r="B1286" s="9" t="s">
        <v>1283</v>
      </c>
      <c r="C1286" s="3" t="s">
        <v>5392</v>
      </c>
      <c r="D1286" s="5">
        <v>1000</v>
      </c>
      <c r="E1286" s="7">
        <v>4176</v>
      </c>
      <c r="F1286" t="s">
        <v>8217</v>
      </c>
      <c r="G1286" t="s">
        <v>8222</v>
      </c>
      <c r="H1286" t="s">
        <v>8244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8273</v>
      </c>
      <c r="O1286">
        <f t="shared" si="100"/>
        <v>418</v>
      </c>
      <c r="P1286">
        <f t="shared" si="101"/>
        <v>189.82</v>
      </c>
      <c r="Q1286" s="11" t="s">
        <v>8326</v>
      </c>
      <c r="R1286" t="s">
        <v>8327</v>
      </c>
      <c r="S1286" s="15">
        <f t="shared" si="102"/>
        <v>41320.717465277776</v>
      </c>
      <c r="T1286" s="15">
        <f t="shared" si="103"/>
        <v>41344.166666666664</v>
      </c>
      <c r="U1286">
        <f t="shared" si="104"/>
        <v>2013</v>
      </c>
    </row>
    <row r="1287" spans="1:21" ht="48" x14ac:dyDescent="0.2">
      <c r="A1287">
        <v>1285</v>
      </c>
      <c r="B1287" s="9" t="s">
        <v>1285</v>
      </c>
      <c r="C1287" s="3" t="s">
        <v>5394</v>
      </c>
      <c r="D1287" s="5">
        <v>2000</v>
      </c>
      <c r="E1287" s="7">
        <v>4170.17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209</v>
      </c>
      <c r="P1287">
        <f t="shared" si="101"/>
        <v>66.19</v>
      </c>
      <c r="Q1287" s="11" t="s">
        <v>8307</v>
      </c>
      <c r="R1287" t="s">
        <v>8308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1286</v>
      </c>
      <c r="C1288" s="3" t="s">
        <v>5395</v>
      </c>
      <c r="D1288" s="5">
        <v>1500</v>
      </c>
      <c r="E1288" s="7">
        <v>4152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277</v>
      </c>
      <c r="P1288">
        <f t="shared" si="101"/>
        <v>207.6</v>
      </c>
      <c r="Q1288" s="11" t="s">
        <v>8307</v>
      </c>
      <c r="R1288" t="s">
        <v>8308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1287</v>
      </c>
      <c r="C1289" s="3" t="s">
        <v>5396</v>
      </c>
      <c r="D1289" s="5">
        <v>250</v>
      </c>
      <c r="E1289" s="7">
        <v>4151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1660</v>
      </c>
      <c r="P1289">
        <f t="shared" si="101"/>
        <v>166.04</v>
      </c>
      <c r="Q1289" s="11" t="s">
        <v>8307</v>
      </c>
      <c r="R1289" t="s">
        <v>8308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1288</v>
      </c>
      <c r="C1290" s="3" t="s">
        <v>5397</v>
      </c>
      <c r="D1290" s="5">
        <v>4000</v>
      </c>
      <c r="E1290" s="7">
        <v>4150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104</v>
      </c>
      <c r="P1290">
        <f t="shared" si="101"/>
        <v>68.03</v>
      </c>
      <c r="Q1290" s="11" t="s">
        <v>8307</v>
      </c>
      <c r="R1290" t="s">
        <v>8308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1289</v>
      </c>
      <c r="C1291" s="3" t="s">
        <v>5398</v>
      </c>
      <c r="D1291" s="5">
        <v>1500</v>
      </c>
      <c r="E1291" s="7">
        <v>4145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276</v>
      </c>
      <c r="P1291">
        <f t="shared" si="101"/>
        <v>79.709999999999994</v>
      </c>
      <c r="Q1291" s="11" t="s">
        <v>8307</v>
      </c>
      <c r="R1291" t="s">
        <v>8308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1290</v>
      </c>
      <c r="C1292" s="3" t="s">
        <v>5399</v>
      </c>
      <c r="D1292" s="5">
        <v>3500</v>
      </c>
      <c r="E1292" s="7">
        <v>4140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118</v>
      </c>
      <c r="P1292">
        <f t="shared" si="101"/>
        <v>48.14</v>
      </c>
      <c r="Q1292" s="11" t="s">
        <v>8307</v>
      </c>
      <c r="R1292" t="s">
        <v>8308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1291</v>
      </c>
      <c r="C1293" s="3" t="s">
        <v>5400</v>
      </c>
      <c r="D1293" s="5">
        <v>3000</v>
      </c>
      <c r="E1293" s="7">
        <v>4137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138</v>
      </c>
      <c r="P1293">
        <f t="shared" si="101"/>
        <v>98.5</v>
      </c>
      <c r="Q1293" s="11" t="s">
        <v>8307</v>
      </c>
      <c r="R1293" t="s">
        <v>8308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1292</v>
      </c>
      <c r="C1294" s="3" t="s">
        <v>5401</v>
      </c>
      <c r="D1294" s="5">
        <v>1700</v>
      </c>
      <c r="E1294" s="7">
        <v>4135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243</v>
      </c>
      <c r="P1294">
        <f t="shared" si="101"/>
        <v>79.52</v>
      </c>
      <c r="Q1294" s="11" t="s">
        <v>8307</v>
      </c>
      <c r="R1294" t="s">
        <v>8308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1293</v>
      </c>
      <c r="C1295" s="3" t="s">
        <v>5402</v>
      </c>
      <c r="D1295" s="5">
        <v>15000</v>
      </c>
      <c r="E1295" s="7">
        <v>4130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28</v>
      </c>
      <c r="P1295">
        <f t="shared" si="101"/>
        <v>34.42</v>
      </c>
      <c r="Q1295" s="11" t="s">
        <v>8307</v>
      </c>
      <c r="R1295" t="s">
        <v>8308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1294</v>
      </c>
      <c r="C1296" s="3" t="s">
        <v>5403</v>
      </c>
      <c r="D1296" s="5">
        <v>500</v>
      </c>
      <c r="E1296" s="7">
        <v>4124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825</v>
      </c>
      <c r="P1296">
        <f t="shared" si="101"/>
        <v>187.45</v>
      </c>
      <c r="Q1296" s="11" t="s">
        <v>8307</v>
      </c>
      <c r="R1296" t="s">
        <v>8308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1295</v>
      </c>
      <c r="C1297" s="3" t="s">
        <v>5404</v>
      </c>
      <c r="D1297" s="5">
        <v>2500</v>
      </c>
      <c r="E1297" s="7">
        <v>4119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165</v>
      </c>
      <c r="P1297">
        <f t="shared" si="101"/>
        <v>64.36</v>
      </c>
      <c r="Q1297" s="11" t="s">
        <v>8307</v>
      </c>
      <c r="R1297" t="s">
        <v>8308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1296</v>
      </c>
      <c r="C1298" s="3" t="s">
        <v>5405</v>
      </c>
      <c r="D1298" s="5">
        <v>850</v>
      </c>
      <c r="E1298" s="7">
        <v>4103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483</v>
      </c>
      <c r="P1298">
        <f t="shared" si="101"/>
        <v>178.39</v>
      </c>
      <c r="Q1298" s="11" t="s">
        <v>8307</v>
      </c>
      <c r="R1298" t="s">
        <v>8308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1297</v>
      </c>
      <c r="C1299" s="3" t="s">
        <v>5406</v>
      </c>
      <c r="D1299" s="5">
        <v>20000</v>
      </c>
      <c r="E1299" s="7">
        <v>4092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20</v>
      </c>
      <c r="P1299">
        <f t="shared" si="101"/>
        <v>17.190000000000001</v>
      </c>
      <c r="Q1299" s="11" t="s">
        <v>8307</v>
      </c>
      <c r="R1299" t="s">
        <v>8308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1298</v>
      </c>
      <c r="C1300" s="3" t="s">
        <v>5407</v>
      </c>
      <c r="D1300" s="5">
        <v>2000</v>
      </c>
      <c r="E1300" s="7">
        <v>4090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205</v>
      </c>
      <c r="P1300">
        <f t="shared" si="101"/>
        <v>123.94</v>
      </c>
      <c r="Q1300" s="11" t="s">
        <v>8307</v>
      </c>
      <c r="R1300" t="s">
        <v>8308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1299</v>
      </c>
      <c r="C1301" s="3" t="s">
        <v>5408</v>
      </c>
      <c r="D1301" s="5">
        <v>3500</v>
      </c>
      <c r="E1301" s="7">
        <v>4085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117</v>
      </c>
      <c r="P1301">
        <f t="shared" si="101"/>
        <v>127.66</v>
      </c>
      <c r="Q1301" s="11" t="s">
        <v>8307</v>
      </c>
      <c r="R1301" t="s">
        <v>8308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1300</v>
      </c>
      <c r="C1302" s="3" t="s">
        <v>5409</v>
      </c>
      <c r="D1302" s="5">
        <v>3000</v>
      </c>
      <c r="E1302" s="7">
        <v>4085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136</v>
      </c>
      <c r="P1302">
        <f t="shared" si="101"/>
        <v>170.21</v>
      </c>
      <c r="Q1302" s="11" t="s">
        <v>8307</v>
      </c>
      <c r="R1302" t="s">
        <v>8308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1301</v>
      </c>
      <c r="C1303" s="3" t="s">
        <v>5410</v>
      </c>
      <c r="D1303" s="5">
        <v>2000</v>
      </c>
      <c r="E1303" s="7">
        <v>4081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204</v>
      </c>
      <c r="P1303">
        <f t="shared" si="101"/>
        <v>140.72</v>
      </c>
      <c r="Q1303" s="11" t="s">
        <v>8307</v>
      </c>
      <c r="R1303" t="s">
        <v>8308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1302</v>
      </c>
      <c r="C1304" s="3" t="s">
        <v>5411</v>
      </c>
      <c r="D1304" s="5">
        <v>2500</v>
      </c>
      <c r="E1304" s="7">
        <v>4078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163</v>
      </c>
      <c r="P1304">
        <f t="shared" si="101"/>
        <v>81.56</v>
      </c>
      <c r="Q1304" s="11" t="s">
        <v>8307</v>
      </c>
      <c r="R1304" t="s">
        <v>8308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1303</v>
      </c>
      <c r="C1305" s="3" t="s">
        <v>5412</v>
      </c>
      <c r="D1305" s="5">
        <v>3500</v>
      </c>
      <c r="E1305" s="7">
        <v>4073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116</v>
      </c>
      <c r="P1305">
        <f t="shared" si="101"/>
        <v>37.71</v>
      </c>
      <c r="Q1305" s="11" t="s">
        <v>8307</v>
      </c>
      <c r="R1305" t="s">
        <v>8308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1304</v>
      </c>
      <c r="C1306" s="3" t="s">
        <v>5413</v>
      </c>
      <c r="D1306" s="5">
        <v>40000</v>
      </c>
      <c r="E1306" s="7">
        <v>4067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10</v>
      </c>
      <c r="P1306">
        <f t="shared" si="101"/>
        <v>39.11</v>
      </c>
      <c r="Q1306" s="11" t="s">
        <v>8320</v>
      </c>
      <c r="R1306" t="s">
        <v>8322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1305</v>
      </c>
      <c r="C1307" s="3" t="s">
        <v>5414</v>
      </c>
      <c r="D1307" s="5">
        <v>30000</v>
      </c>
      <c r="E1307" s="7">
        <v>4066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14</v>
      </c>
      <c r="P1307">
        <f t="shared" si="101"/>
        <v>47.28</v>
      </c>
      <c r="Q1307" s="11" t="s">
        <v>8320</v>
      </c>
      <c r="R1307" t="s">
        <v>8322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1306</v>
      </c>
      <c r="C1308" s="3" t="s">
        <v>5415</v>
      </c>
      <c r="D1308" s="5">
        <v>110000</v>
      </c>
      <c r="E1308" s="7">
        <v>4065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4</v>
      </c>
      <c r="P1308">
        <f t="shared" si="101"/>
        <v>11.42</v>
      </c>
      <c r="Q1308" s="11" t="s">
        <v>8320</v>
      </c>
      <c r="R1308" t="s">
        <v>8322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1307</v>
      </c>
      <c r="C1309" s="3" t="s">
        <v>5416</v>
      </c>
      <c r="D1309" s="5">
        <v>50000</v>
      </c>
      <c r="E1309" s="7">
        <v>4055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8</v>
      </c>
      <c r="P1309">
        <f t="shared" si="101"/>
        <v>90.11</v>
      </c>
      <c r="Q1309" s="11" t="s">
        <v>8320</v>
      </c>
      <c r="R1309" t="s">
        <v>8322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1308</v>
      </c>
      <c r="C1310" s="3" t="s">
        <v>5417</v>
      </c>
      <c r="D1310" s="5">
        <v>10000</v>
      </c>
      <c r="E1310" s="7">
        <v>4055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41</v>
      </c>
      <c r="P1310">
        <f t="shared" si="101"/>
        <v>106.71</v>
      </c>
      <c r="Q1310" s="11" t="s">
        <v>8320</v>
      </c>
      <c r="R1310" t="s">
        <v>8322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1309</v>
      </c>
      <c r="C1311" s="3" t="s">
        <v>5418</v>
      </c>
      <c r="D1311" s="5">
        <v>11500</v>
      </c>
      <c r="E1311" s="7">
        <v>4051.99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35</v>
      </c>
      <c r="P1311">
        <f t="shared" si="101"/>
        <v>115.77</v>
      </c>
      <c r="Q1311" s="11" t="s">
        <v>8320</v>
      </c>
      <c r="R1311" t="s">
        <v>8322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8" x14ac:dyDescent="0.2">
      <c r="A1312">
        <v>1311</v>
      </c>
      <c r="B1312" s="9" t="s">
        <v>1311</v>
      </c>
      <c r="C1312" s="3" t="s">
        <v>5420</v>
      </c>
      <c r="D1312" s="5">
        <v>250000</v>
      </c>
      <c r="E1312" s="7">
        <v>4050</v>
      </c>
      <c r="F1312" t="s">
        <v>8218</v>
      </c>
      <c r="G1312" t="s">
        <v>8222</v>
      </c>
      <c r="H1312" t="s">
        <v>8244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8270</v>
      </c>
      <c r="O1312">
        <f t="shared" si="100"/>
        <v>2</v>
      </c>
      <c r="P1312">
        <f t="shared" si="101"/>
        <v>40.5</v>
      </c>
      <c r="Q1312" s="11" t="s">
        <v>8320</v>
      </c>
      <c r="R1312" t="s">
        <v>8322</v>
      </c>
      <c r="S1312" s="15">
        <f t="shared" si="102"/>
        <v>42669.802303240736</v>
      </c>
      <c r="T1312" s="15">
        <f t="shared" si="103"/>
        <v>42704.843969907408</v>
      </c>
      <c r="U1312">
        <f t="shared" si="104"/>
        <v>2016</v>
      </c>
    </row>
    <row r="1313" spans="1:21" ht="32" x14ac:dyDescent="0.2">
      <c r="A1313">
        <v>1310</v>
      </c>
      <c r="B1313" s="9" t="s">
        <v>1310</v>
      </c>
      <c r="C1313" s="3" t="s">
        <v>5419</v>
      </c>
      <c r="D1313" s="5">
        <v>20000</v>
      </c>
      <c r="E1313" s="7">
        <v>4050</v>
      </c>
      <c r="F1313" t="s">
        <v>8218</v>
      </c>
      <c r="G1313" t="s">
        <v>8222</v>
      </c>
      <c r="H1313" t="s">
        <v>8244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8270</v>
      </c>
      <c r="O1313">
        <f t="shared" si="100"/>
        <v>20</v>
      </c>
      <c r="P1313">
        <f t="shared" si="101"/>
        <v>168.75</v>
      </c>
      <c r="Q1313" s="11" t="s">
        <v>8320</v>
      </c>
      <c r="R1313" t="s">
        <v>8322</v>
      </c>
      <c r="S1313" s="15">
        <f t="shared" si="102"/>
        <v>42556.667245370365</v>
      </c>
      <c r="T1313" s="15">
        <f t="shared" si="103"/>
        <v>42601.667245370365</v>
      </c>
      <c r="U1313">
        <f t="shared" si="104"/>
        <v>2016</v>
      </c>
    </row>
    <row r="1314" spans="1:21" ht="48" x14ac:dyDescent="0.2">
      <c r="A1314">
        <v>1312</v>
      </c>
      <c r="B1314" s="9" t="s">
        <v>1312</v>
      </c>
      <c r="C1314" s="3" t="s">
        <v>5421</v>
      </c>
      <c r="D1314" s="5">
        <v>4600</v>
      </c>
      <c r="E1314" s="7">
        <v>4045.93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88</v>
      </c>
      <c r="P1314">
        <f t="shared" si="101"/>
        <v>4045.93</v>
      </c>
      <c r="Q1314" s="11" t="s">
        <v>8320</v>
      </c>
      <c r="R1314" t="s">
        <v>8322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1314</v>
      </c>
      <c r="B1315" s="9" t="s">
        <v>1314</v>
      </c>
      <c r="C1315" s="3" t="s">
        <v>5423</v>
      </c>
      <c r="D1315" s="5">
        <v>180000</v>
      </c>
      <c r="E1315" s="7">
        <v>4040</v>
      </c>
      <c r="F1315" t="s">
        <v>8218</v>
      </c>
      <c r="G1315" t="s">
        <v>8222</v>
      </c>
      <c r="H1315" t="s">
        <v>8244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8270</v>
      </c>
      <c r="O1315">
        <f t="shared" si="100"/>
        <v>2</v>
      </c>
      <c r="P1315">
        <f t="shared" si="101"/>
        <v>367.27</v>
      </c>
      <c r="Q1315" s="11" t="s">
        <v>8320</v>
      </c>
      <c r="R1315" t="s">
        <v>8322</v>
      </c>
      <c r="S1315" s="15">
        <f t="shared" si="102"/>
        <v>42604.669675925921</v>
      </c>
      <c r="T1315" s="15">
        <f t="shared" si="103"/>
        <v>42664.669675925921</v>
      </c>
      <c r="U1315">
        <f t="shared" si="104"/>
        <v>2016</v>
      </c>
    </row>
    <row r="1316" spans="1:21" ht="48" x14ac:dyDescent="0.2">
      <c r="A1316">
        <v>1313</v>
      </c>
      <c r="B1316" s="9" t="s">
        <v>1313</v>
      </c>
      <c r="C1316" s="3" t="s">
        <v>5422</v>
      </c>
      <c r="D1316" s="5">
        <v>40000</v>
      </c>
      <c r="E1316" s="7">
        <v>4040</v>
      </c>
      <c r="F1316" t="s">
        <v>8218</v>
      </c>
      <c r="G1316" t="s">
        <v>8222</v>
      </c>
      <c r="H1316" t="s">
        <v>8244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8270</v>
      </c>
      <c r="O1316">
        <f t="shared" si="100"/>
        <v>10</v>
      </c>
      <c r="P1316">
        <f t="shared" si="101"/>
        <v>33.11</v>
      </c>
      <c r="Q1316" s="11" t="s">
        <v>8320</v>
      </c>
      <c r="R1316" t="s">
        <v>8322</v>
      </c>
      <c r="S1316" s="15">
        <f t="shared" si="102"/>
        <v>42402.709652777776</v>
      </c>
      <c r="T1316" s="15">
        <f t="shared" si="103"/>
        <v>42432.709652777776</v>
      </c>
      <c r="U1316">
        <f t="shared" si="104"/>
        <v>2016</v>
      </c>
    </row>
    <row r="1317" spans="1:21" ht="32" x14ac:dyDescent="0.2">
      <c r="A1317">
        <v>1315</v>
      </c>
      <c r="B1317" s="9" t="s">
        <v>1315</v>
      </c>
      <c r="C1317" s="3" t="s">
        <v>5424</v>
      </c>
      <c r="D1317" s="5">
        <v>100000</v>
      </c>
      <c r="E1317" s="7">
        <v>4037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</v>
      </c>
      <c r="P1317">
        <f t="shared" si="101"/>
        <v>16.28</v>
      </c>
      <c r="Q1317" s="11" t="s">
        <v>8320</v>
      </c>
      <c r="R1317" t="s">
        <v>8322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1316</v>
      </c>
      <c r="C1318" s="3" t="s">
        <v>5425</v>
      </c>
      <c r="D1318" s="5">
        <v>75000</v>
      </c>
      <c r="E1318" s="7">
        <v>4035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5</v>
      </c>
      <c r="P1318">
        <f t="shared" si="101"/>
        <v>4035</v>
      </c>
      <c r="Q1318" s="11" t="s">
        <v>8320</v>
      </c>
      <c r="R1318" t="s">
        <v>8322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1317</v>
      </c>
      <c r="C1319" s="3" t="s">
        <v>5426</v>
      </c>
      <c r="D1319" s="5">
        <v>200000</v>
      </c>
      <c r="E1319" s="7">
        <v>4030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2</v>
      </c>
      <c r="P1319">
        <f t="shared" si="101"/>
        <v>212.11</v>
      </c>
      <c r="Q1319" s="11" t="s">
        <v>8320</v>
      </c>
      <c r="R1319" t="s">
        <v>8322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1318</v>
      </c>
      <c r="C1320" s="3" t="s">
        <v>5427</v>
      </c>
      <c r="D1320" s="5">
        <v>40000</v>
      </c>
      <c r="E1320" s="7">
        <v>4028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10</v>
      </c>
      <c r="P1320">
        <f t="shared" si="101"/>
        <v>29.84</v>
      </c>
      <c r="Q1320" s="11" t="s">
        <v>8320</v>
      </c>
      <c r="R1320" t="s">
        <v>8322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1319</v>
      </c>
      <c r="C1321" s="3" t="s">
        <v>5428</v>
      </c>
      <c r="D1321" s="5">
        <v>5800</v>
      </c>
      <c r="E1321" s="7">
        <v>4022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69</v>
      </c>
      <c r="P1321">
        <f t="shared" si="101"/>
        <v>446.89</v>
      </c>
      <c r="Q1321" s="11" t="s">
        <v>8320</v>
      </c>
      <c r="R1321" t="s">
        <v>8322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1320</v>
      </c>
      <c r="C1322" s="3" t="s">
        <v>5429</v>
      </c>
      <c r="D1322" s="5">
        <v>100000</v>
      </c>
      <c r="E1322" s="7">
        <v>4021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4</v>
      </c>
      <c r="P1322">
        <f t="shared" si="101"/>
        <v>1340.33</v>
      </c>
      <c r="Q1322" s="11" t="s">
        <v>8320</v>
      </c>
      <c r="R1322" t="s">
        <v>8322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1321</v>
      </c>
      <c r="C1323" s="3" t="s">
        <v>5430</v>
      </c>
      <c r="D1323" s="5">
        <v>462000</v>
      </c>
      <c r="E1323" s="7">
        <v>4018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574</v>
      </c>
      <c r="Q1323" s="11" t="s">
        <v>8320</v>
      </c>
      <c r="R1323" t="s">
        <v>8322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1322</v>
      </c>
      <c r="C1324" s="3" t="s">
        <v>5431</v>
      </c>
      <c r="D1324" s="5">
        <v>35000</v>
      </c>
      <c r="E1324" s="7">
        <v>4015.71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11</v>
      </c>
      <c r="P1324">
        <f t="shared" si="101"/>
        <v>1003.93</v>
      </c>
      <c r="Q1324" s="11" t="s">
        <v>8320</v>
      </c>
      <c r="R1324" t="s">
        <v>8322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1323</v>
      </c>
      <c r="C1325" s="3" t="s">
        <v>5432</v>
      </c>
      <c r="D1325" s="5">
        <v>15000</v>
      </c>
      <c r="E1325" s="7">
        <v>4010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27</v>
      </c>
      <c r="P1325">
        <f t="shared" si="101"/>
        <v>91.14</v>
      </c>
      <c r="Q1325" s="11" t="s">
        <v>8320</v>
      </c>
      <c r="R1325" t="s">
        <v>8322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1324</v>
      </c>
      <c r="C1326" s="3" t="s">
        <v>5433</v>
      </c>
      <c r="D1326" s="5">
        <v>50000</v>
      </c>
      <c r="E1326" s="7">
        <v>4005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8</v>
      </c>
      <c r="P1326">
        <f t="shared" si="101"/>
        <v>44.5</v>
      </c>
      <c r="Q1326" s="11" t="s">
        <v>8320</v>
      </c>
      <c r="R1326" t="s">
        <v>8322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1325</v>
      </c>
      <c r="C1327" s="3" t="s">
        <v>5434</v>
      </c>
      <c r="D1327" s="5">
        <v>20000</v>
      </c>
      <c r="E1327" s="7">
        <v>4004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20</v>
      </c>
      <c r="P1327">
        <f t="shared" si="101"/>
        <v>500.5</v>
      </c>
      <c r="Q1327" s="11" t="s">
        <v>8320</v>
      </c>
      <c r="R1327" t="s">
        <v>8322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1326</v>
      </c>
      <c r="C1328" s="3" t="s">
        <v>5435</v>
      </c>
      <c r="D1328" s="5">
        <v>100000</v>
      </c>
      <c r="E1328" s="7">
        <v>4002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4</v>
      </c>
      <c r="P1328">
        <f t="shared" si="101"/>
        <v>363.82</v>
      </c>
      <c r="Q1328" s="11" t="s">
        <v>8320</v>
      </c>
      <c r="R1328" t="s">
        <v>8322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1327</v>
      </c>
      <c r="C1329" s="3" t="s">
        <v>5436</v>
      </c>
      <c r="D1329" s="5">
        <v>48000</v>
      </c>
      <c r="E1329" s="7">
        <v>4000.5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8</v>
      </c>
      <c r="P1329">
        <f t="shared" si="101"/>
        <v>97.57</v>
      </c>
      <c r="Q1329" s="11" t="s">
        <v>8320</v>
      </c>
      <c r="R1329" t="s">
        <v>8322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1328</v>
      </c>
      <c r="C1330" s="3" t="s">
        <v>5437</v>
      </c>
      <c r="D1330" s="5">
        <v>75000</v>
      </c>
      <c r="E1330" s="7">
        <v>4000.22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5</v>
      </c>
      <c r="P1330">
        <f t="shared" si="101"/>
        <v>266.68</v>
      </c>
      <c r="Q1330" s="11" t="s">
        <v>8320</v>
      </c>
      <c r="R1330" t="s">
        <v>8322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1331</v>
      </c>
      <c r="B1331" s="9" t="s">
        <v>1331</v>
      </c>
      <c r="C1331" s="3" t="s">
        <v>5440</v>
      </c>
      <c r="D1331" s="5">
        <v>250000</v>
      </c>
      <c r="E1331" s="7">
        <v>4000</v>
      </c>
      <c r="F1331" t="s">
        <v>8218</v>
      </c>
      <c r="G1331" t="s">
        <v>8222</v>
      </c>
      <c r="H1331" t="s">
        <v>8244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t="s">
        <v>8270</v>
      </c>
      <c r="O1331">
        <f t="shared" si="100"/>
        <v>2</v>
      </c>
      <c r="P1331">
        <f t="shared" si="101"/>
        <v>117.65</v>
      </c>
      <c r="Q1331" s="11" t="s">
        <v>8320</v>
      </c>
      <c r="R1331" t="s">
        <v>8322</v>
      </c>
      <c r="S1331" s="15">
        <f t="shared" si="102"/>
        <v>42569.50409722222</v>
      </c>
      <c r="T1331" s="15">
        <f t="shared" si="103"/>
        <v>42599.50409722222</v>
      </c>
      <c r="U1331">
        <f t="shared" si="104"/>
        <v>2016</v>
      </c>
    </row>
    <row r="1332" spans="1:21" ht="48" x14ac:dyDescent="0.2">
      <c r="A1332">
        <v>1329</v>
      </c>
      <c r="B1332" s="9" t="s">
        <v>1329</v>
      </c>
      <c r="C1332" s="3" t="s">
        <v>5438</v>
      </c>
      <c r="D1332" s="5">
        <v>50000</v>
      </c>
      <c r="E1332" s="7">
        <v>4000</v>
      </c>
      <c r="F1332" t="s">
        <v>8218</v>
      </c>
      <c r="G1332" t="s">
        <v>8222</v>
      </c>
      <c r="H1332" t="s">
        <v>8244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8270</v>
      </c>
      <c r="O1332">
        <f t="shared" si="100"/>
        <v>8</v>
      </c>
      <c r="P1332">
        <f t="shared" si="101"/>
        <v>444.44</v>
      </c>
      <c r="Q1332" s="11" t="s">
        <v>8320</v>
      </c>
      <c r="R1332" t="s">
        <v>8322</v>
      </c>
      <c r="S1332" s="15">
        <f t="shared" si="102"/>
        <v>41935.221585648149</v>
      </c>
      <c r="T1332" s="15">
        <f t="shared" si="103"/>
        <v>41975.263252314813</v>
      </c>
      <c r="U1332">
        <f t="shared" si="104"/>
        <v>2014</v>
      </c>
    </row>
    <row r="1333" spans="1:21" ht="48" x14ac:dyDescent="0.2">
      <c r="A1333">
        <v>1330</v>
      </c>
      <c r="B1333" s="9" t="s">
        <v>1330</v>
      </c>
      <c r="C1333" s="3" t="s">
        <v>5439</v>
      </c>
      <c r="D1333" s="5">
        <v>35000</v>
      </c>
      <c r="E1333" s="7">
        <v>4000</v>
      </c>
      <c r="F1333" t="s">
        <v>8218</v>
      </c>
      <c r="G1333" t="s">
        <v>8222</v>
      </c>
      <c r="H1333" t="s">
        <v>8244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8270</v>
      </c>
      <c r="O1333">
        <f t="shared" si="100"/>
        <v>11</v>
      </c>
      <c r="P1333">
        <f t="shared" si="101"/>
        <v>80</v>
      </c>
      <c r="Q1333" s="11" t="s">
        <v>8320</v>
      </c>
      <c r="R1333" t="s">
        <v>8322</v>
      </c>
      <c r="S1333" s="15">
        <f t="shared" si="102"/>
        <v>42522.276724537034</v>
      </c>
      <c r="T1333" s="15">
        <f t="shared" si="103"/>
        <v>42553.166666666672</v>
      </c>
      <c r="U1333">
        <f t="shared" si="104"/>
        <v>2016</v>
      </c>
    </row>
    <row r="1334" spans="1:21" ht="48" x14ac:dyDescent="0.2">
      <c r="A1334">
        <v>1332</v>
      </c>
      <c r="B1334" s="9" t="s">
        <v>1332</v>
      </c>
      <c r="C1334" s="3" t="s">
        <v>5441</v>
      </c>
      <c r="D1334" s="5">
        <v>10115</v>
      </c>
      <c r="E1334" s="7">
        <v>3986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39</v>
      </c>
      <c r="P1334">
        <f t="shared" si="101"/>
        <v>0</v>
      </c>
      <c r="Q1334" s="11" t="s">
        <v>8320</v>
      </c>
      <c r="R1334" t="s">
        <v>8322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1333</v>
      </c>
      <c r="C1335" s="3" t="s">
        <v>5442</v>
      </c>
      <c r="D1335" s="5">
        <v>2500</v>
      </c>
      <c r="E1335" s="7">
        <v>3981.5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159</v>
      </c>
      <c r="P1335">
        <f t="shared" si="101"/>
        <v>0</v>
      </c>
      <c r="Q1335" s="11" t="s">
        <v>8320</v>
      </c>
      <c r="R1335" t="s">
        <v>8322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1334</v>
      </c>
      <c r="C1336" s="3" t="s">
        <v>5443</v>
      </c>
      <c r="D1336" s="5">
        <v>133000</v>
      </c>
      <c r="E1336" s="7">
        <v>3978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3</v>
      </c>
      <c r="P1336">
        <f t="shared" si="101"/>
        <v>14.41</v>
      </c>
      <c r="Q1336" s="11" t="s">
        <v>8320</v>
      </c>
      <c r="R1336" t="s">
        <v>8322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1335</v>
      </c>
      <c r="C1337" s="3" t="s">
        <v>5444</v>
      </c>
      <c r="D1337" s="5">
        <v>25000</v>
      </c>
      <c r="E1337" s="7">
        <v>3976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16</v>
      </c>
      <c r="P1337">
        <f t="shared" si="101"/>
        <v>248.5</v>
      </c>
      <c r="Q1337" s="11" t="s">
        <v>8320</v>
      </c>
      <c r="R1337" t="s">
        <v>8322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1336</v>
      </c>
      <c r="C1338" s="3" t="s">
        <v>5445</v>
      </c>
      <c r="D1338" s="5">
        <v>100000</v>
      </c>
      <c r="E1338" s="7">
        <v>3971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4</v>
      </c>
      <c r="P1338">
        <f t="shared" si="101"/>
        <v>17.73</v>
      </c>
      <c r="Q1338" s="11" t="s">
        <v>8320</v>
      </c>
      <c r="R1338" t="s">
        <v>8322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1337</v>
      </c>
      <c r="C1339" s="3" t="s">
        <v>5446</v>
      </c>
      <c r="D1339" s="5">
        <v>50000</v>
      </c>
      <c r="E1339" s="7">
        <v>3955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8</v>
      </c>
      <c r="P1339">
        <f t="shared" si="101"/>
        <v>28.25</v>
      </c>
      <c r="Q1339" s="11" t="s">
        <v>8320</v>
      </c>
      <c r="R1339" t="s">
        <v>8322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1338</v>
      </c>
      <c r="C1340" s="3" t="s">
        <v>5447</v>
      </c>
      <c r="D1340" s="5">
        <v>30000</v>
      </c>
      <c r="E1340" s="7">
        <v>3938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13</v>
      </c>
      <c r="P1340">
        <f t="shared" si="101"/>
        <v>262.52999999999997</v>
      </c>
      <c r="Q1340" s="11" t="s">
        <v>8320</v>
      </c>
      <c r="R1340" t="s">
        <v>8322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1339</v>
      </c>
      <c r="C1341" s="3" t="s">
        <v>5448</v>
      </c>
      <c r="D1341" s="5">
        <v>50000</v>
      </c>
      <c r="E1341" s="7">
        <v>3925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8</v>
      </c>
      <c r="P1341">
        <f t="shared" si="101"/>
        <v>106.08</v>
      </c>
      <c r="Q1341" s="11" t="s">
        <v>8320</v>
      </c>
      <c r="R1341" t="s">
        <v>8322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1340</v>
      </c>
      <c r="C1342" s="3" t="s">
        <v>5449</v>
      </c>
      <c r="D1342" s="5">
        <v>1680</v>
      </c>
      <c r="E1342" s="7">
        <v>3916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233</v>
      </c>
      <c r="P1342">
        <f t="shared" si="101"/>
        <v>0</v>
      </c>
      <c r="Q1342" s="11" t="s">
        <v>8320</v>
      </c>
      <c r="R1342" t="s">
        <v>8322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1341</v>
      </c>
      <c r="C1343" s="3" t="s">
        <v>5450</v>
      </c>
      <c r="D1343" s="5">
        <v>25000</v>
      </c>
      <c r="E1343" s="7">
        <v>3910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16</v>
      </c>
      <c r="P1343">
        <f t="shared" si="101"/>
        <v>85</v>
      </c>
      <c r="Q1343" s="11" t="s">
        <v>8320</v>
      </c>
      <c r="R1343" t="s">
        <v>8322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1342</v>
      </c>
      <c r="C1344" s="3" t="s">
        <v>5451</v>
      </c>
      <c r="D1344" s="5">
        <v>50000</v>
      </c>
      <c r="E1344" s="7">
        <v>3908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8</v>
      </c>
      <c r="P1344">
        <f t="shared" si="101"/>
        <v>3908</v>
      </c>
      <c r="Q1344" s="11" t="s">
        <v>8320</v>
      </c>
      <c r="R1344" t="s">
        <v>8322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1343</v>
      </c>
      <c r="C1345" s="3" t="s">
        <v>5452</v>
      </c>
      <c r="D1345" s="5">
        <v>50000</v>
      </c>
      <c r="E1345" s="7">
        <v>3906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8</v>
      </c>
      <c r="P1345">
        <f t="shared" si="101"/>
        <v>12.09</v>
      </c>
      <c r="Q1345" s="11" t="s">
        <v>8320</v>
      </c>
      <c r="R1345" t="s">
        <v>8322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1344</v>
      </c>
      <c r="C1346" s="3" t="s">
        <v>5453</v>
      </c>
      <c r="D1346" s="5">
        <v>1500</v>
      </c>
      <c r="E1346" s="7">
        <v>3905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260</v>
      </c>
      <c r="P1346">
        <f t="shared" ref="P1346:P1409" si="106">IFERROR(ROUND(E1346/L1346,2),0)</f>
        <v>28.09</v>
      </c>
      <c r="Q1346" s="11" t="s">
        <v>8323</v>
      </c>
      <c r="R1346" t="s">
        <v>8324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1345</v>
      </c>
      <c r="C1347" s="3" t="s">
        <v>5454</v>
      </c>
      <c r="D1347" s="5">
        <v>300</v>
      </c>
      <c r="E1347" s="7">
        <v>3902.5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1301</v>
      </c>
      <c r="P1347">
        <f t="shared" si="106"/>
        <v>557.5</v>
      </c>
      <c r="Q1347" s="11" t="s">
        <v>8323</v>
      </c>
      <c r="R1347" t="s">
        <v>8324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1346</v>
      </c>
      <c r="C1348" s="3" t="s">
        <v>5455</v>
      </c>
      <c r="D1348" s="5">
        <v>4900</v>
      </c>
      <c r="E1348" s="7">
        <v>3900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80</v>
      </c>
      <c r="P1348">
        <f t="shared" si="106"/>
        <v>26.17</v>
      </c>
      <c r="Q1348" s="11" t="s">
        <v>8323</v>
      </c>
      <c r="R1348" t="s">
        <v>8324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1347</v>
      </c>
      <c r="C1349" s="3" t="s">
        <v>5456</v>
      </c>
      <c r="D1349" s="5">
        <v>2500</v>
      </c>
      <c r="E1349" s="7">
        <v>3880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155</v>
      </c>
      <c r="P1349">
        <f t="shared" si="106"/>
        <v>125.16</v>
      </c>
      <c r="Q1349" s="11" t="s">
        <v>8323</v>
      </c>
      <c r="R1349" t="s">
        <v>8324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1348</v>
      </c>
      <c r="C1350" s="3" t="s">
        <v>5457</v>
      </c>
      <c r="D1350" s="5">
        <v>5875</v>
      </c>
      <c r="E1350" s="7">
        <v>3877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66</v>
      </c>
      <c r="P1350">
        <f t="shared" si="106"/>
        <v>149.12</v>
      </c>
      <c r="Q1350" s="11" t="s">
        <v>8323</v>
      </c>
      <c r="R1350" t="s">
        <v>8324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1349</v>
      </c>
      <c r="C1351" s="3" t="s">
        <v>5458</v>
      </c>
      <c r="D1351" s="5">
        <v>5000</v>
      </c>
      <c r="E1351" s="7">
        <v>3865.55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77</v>
      </c>
      <c r="P1351">
        <f t="shared" si="106"/>
        <v>22.47</v>
      </c>
      <c r="Q1351" s="11" t="s">
        <v>8323</v>
      </c>
      <c r="R1351" t="s">
        <v>8324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1350</v>
      </c>
      <c r="C1352" s="3" t="s">
        <v>5459</v>
      </c>
      <c r="D1352" s="5">
        <v>5000</v>
      </c>
      <c r="E1352" s="7">
        <v>3851.5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77</v>
      </c>
      <c r="P1352">
        <f t="shared" si="106"/>
        <v>49.38</v>
      </c>
      <c r="Q1352" s="11" t="s">
        <v>8323</v>
      </c>
      <c r="R1352" t="s">
        <v>8324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1351</v>
      </c>
      <c r="C1353" s="3" t="s">
        <v>5460</v>
      </c>
      <c r="D1353" s="5">
        <v>20000</v>
      </c>
      <c r="E1353" s="7">
        <v>3822.33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19</v>
      </c>
      <c r="P1353">
        <f t="shared" si="106"/>
        <v>31.85</v>
      </c>
      <c r="Q1353" s="11" t="s">
        <v>8323</v>
      </c>
      <c r="R1353" t="s">
        <v>8324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1352</v>
      </c>
      <c r="C1354" s="3" t="s">
        <v>5461</v>
      </c>
      <c r="D1354" s="5">
        <v>10000</v>
      </c>
      <c r="E1354" s="7">
        <v>3803.55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38</v>
      </c>
      <c r="P1354">
        <f t="shared" si="106"/>
        <v>16.760000000000002</v>
      </c>
      <c r="Q1354" s="11" t="s">
        <v>8323</v>
      </c>
      <c r="R1354" t="s">
        <v>8324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1353</v>
      </c>
      <c r="C1355" s="3" t="s">
        <v>5462</v>
      </c>
      <c r="D1355" s="5">
        <v>1000</v>
      </c>
      <c r="E1355" s="7">
        <v>3800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380</v>
      </c>
      <c r="P1355">
        <f t="shared" si="106"/>
        <v>90.48</v>
      </c>
      <c r="Q1355" s="11" t="s">
        <v>8323</v>
      </c>
      <c r="R1355" t="s">
        <v>8324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1354</v>
      </c>
      <c r="C1356" s="3" t="s">
        <v>5463</v>
      </c>
      <c r="D1356" s="5">
        <v>1200</v>
      </c>
      <c r="E1356" s="7">
        <v>3798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317</v>
      </c>
      <c r="P1356">
        <f t="shared" si="106"/>
        <v>59.34</v>
      </c>
      <c r="Q1356" s="11" t="s">
        <v>8323</v>
      </c>
      <c r="R1356" t="s">
        <v>8324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1355</v>
      </c>
      <c r="C1357" s="3" t="s">
        <v>5464</v>
      </c>
      <c r="D1357" s="5">
        <v>2500</v>
      </c>
      <c r="E1357" s="7">
        <v>3791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152</v>
      </c>
      <c r="P1357">
        <f t="shared" si="106"/>
        <v>31.33</v>
      </c>
      <c r="Q1357" s="11" t="s">
        <v>8323</v>
      </c>
      <c r="R1357" t="s">
        <v>8324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1356</v>
      </c>
      <c r="C1358" s="3" t="s">
        <v>5465</v>
      </c>
      <c r="D1358" s="5">
        <v>3400</v>
      </c>
      <c r="E1358" s="7">
        <v>3785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111</v>
      </c>
      <c r="P1358">
        <f t="shared" si="106"/>
        <v>43.51</v>
      </c>
      <c r="Q1358" s="11" t="s">
        <v>8323</v>
      </c>
      <c r="R1358" t="s">
        <v>8324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1357</v>
      </c>
      <c r="C1359" s="3" t="s">
        <v>5466</v>
      </c>
      <c r="D1359" s="5">
        <v>2000</v>
      </c>
      <c r="E1359" s="7">
        <v>3781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189</v>
      </c>
      <c r="P1359">
        <f t="shared" si="106"/>
        <v>58.17</v>
      </c>
      <c r="Q1359" s="11" t="s">
        <v>8323</v>
      </c>
      <c r="R1359" t="s">
        <v>8324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1358</v>
      </c>
      <c r="C1360" s="3" t="s">
        <v>5467</v>
      </c>
      <c r="D1360" s="5">
        <v>3000</v>
      </c>
      <c r="E1360" s="7">
        <v>3775.5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126</v>
      </c>
      <c r="P1360">
        <f t="shared" si="106"/>
        <v>77.05</v>
      </c>
      <c r="Q1360" s="11" t="s">
        <v>8323</v>
      </c>
      <c r="R1360" t="s">
        <v>8324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1359</v>
      </c>
      <c r="C1361" s="3" t="s">
        <v>5468</v>
      </c>
      <c r="D1361" s="5">
        <v>660</v>
      </c>
      <c r="E1361" s="7">
        <v>3773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572</v>
      </c>
      <c r="P1361">
        <f t="shared" si="106"/>
        <v>198.58</v>
      </c>
      <c r="Q1361" s="11" t="s">
        <v>8323</v>
      </c>
      <c r="R1361" t="s">
        <v>8324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1360</v>
      </c>
      <c r="C1362" s="3" t="s">
        <v>5469</v>
      </c>
      <c r="D1362" s="5">
        <v>1500</v>
      </c>
      <c r="E1362" s="7">
        <v>3760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251</v>
      </c>
      <c r="P1362">
        <f t="shared" si="106"/>
        <v>46.42</v>
      </c>
      <c r="Q1362" s="11" t="s">
        <v>8323</v>
      </c>
      <c r="R1362" t="s">
        <v>8324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1361</v>
      </c>
      <c r="C1363" s="3" t="s">
        <v>5470</v>
      </c>
      <c r="D1363" s="5">
        <v>6000</v>
      </c>
      <c r="E1363" s="7">
        <v>3751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63</v>
      </c>
      <c r="P1363">
        <f t="shared" si="106"/>
        <v>14.21</v>
      </c>
      <c r="Q1363" s="11" t="s">
        <v>8323</v>
      </c>
      <c r="R1363" t="s">
        <v>8324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1362</v>
      </c>
      <c r="C1364" s="3" t="s">
        <v>5471</v>
      </c>
      <c r="D1364" s="5">
        <v>1000</v>
      </c>
      <c r="E1364" s="7">
        <v>3750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375</v>
      </c>
      <c r="P1364">
        <f t="shared" si="106"/>
        <v>150</v>
      </c>
      <c r="Q1364" s="11" t="s">
        <v>8323</v>
      </c>
      <c r="R1364" t="s">
        <v>8324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1363</v>
      </c>
      <c r="C1365" s="3" t="s">
        <v>5472</v>
      </c>
      <c r="D1365" s="5">
        <v>200</v>
      </c>
      <c r="E1365" s="7">
        <v>3746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1873</v>
      </c>
      <c r="P1365">
        <f t="shared" si="106"/>
        <v>749.2</v>
      </c>
      <c r="Q1365" s="11" t="s">
        <v>8323</v>
      </c>
      <c r="R1365" t="s">
        <v>8324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1364</v>
      </c>
      <c r="C1366" s="3" t="s">
        <v>5473</v>
      </c>
      <c r="D1366" s="5">
        <v>42000</v>
      </c>
      <c r="E1366" s="7">
        <v>3736.55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9</v>
      </c>
      <c r="P1366">
        <f t="shared" si="106"/>
        <v>25.95</v>
      </c>
      <c r="Q1366" s="11" t="s">
        <v>8326</v>
      </c>
      <c r="R1366" t="s">
        <v>8327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1365</v>
      </c>
      <c r="C1367" s="3" t="s">
        <v>5474</v>
      </c>
      <c r="D1367" s="5">
        <v>7500</v>
      </c>
      <c r="E1367" s="7">
        <v>3735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50</v>
      </c>
      <c r="P1367">
        <f t="shared" si="106"/>
        <v>40.6</v>
      </c>
      <c r="Q1367" s="11" t="s">
        <v>8326</v>
      </c>
      <c r="R1367" t="s">
        <v>8327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1366</v>
      </c>
      <c r="C1368" s="3" t="s">
        <v>5475</v>
      </c>
      <c r="D1368" s="5">
        <v>7500</v>
      </c>
      <c r="E1368" s="7">
        <v>3732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50</v>
      </c>
      <c r="P1368">
        <f t="shared" si="106"/>
        <v>25.39</v>
      </c>
      <c r="Q1368" s="11" t="s">
        <v>8326</v>
      </c>
      <c r="R1368" t="s">
        <v>8327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1367</v>
      </c>
      <c r="C1369" s="3" t="s">
        <v>5476</v>
      </c>
      <c r="D1369" s="5">
        <v>5000</v>
      </c>
      <c r="E1369" s="7">
        <v>3730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75</v>
      </c>
      <c r="P1369">
        <f t="shared" si="106"/>
        <v>41.44</v>
      </c>
      <c r="Q1369" s="11" t="s">
        <v>8326</v>
      </c>
      <c r="R1369" t="s">
        <v>8327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1368</v>
      </c>
      <c r="C1370" s="3" t="s">
        <v>5477</v>
      </c>
      <c r="D1370" s="5">
        <v>5000</v>
      </c>
      <c r="E1370" s="7">
        <v>3710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74</v>
      </c>
      <c r="P1370">
        <f t="shared" si="106"/>
        <v>42.64</v>
      </c>
      <c r="Q1370" s="11" t="s">
        <v>8326</v>
      </c>
      <c r="R1370" t="s">
        <v>8327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1369</v>
      </c>
      <c r="C1371" s="3" t="s">
        <v>5478</v>
      </c>
      <c r="D1371" s="5">
        <v>32360</v>
      </c>
      <c r="E1371" s="7">
        <v>3700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11</v>
      </c>
      <c r="P1371">
        <f t="shared" si="106"/>
        <v>9.11</v>
      </c>
      <c r="Q1371" s="11" t="s">
        <v>8326</v>
      </c>
      <c r="R1371" t="s">
        <v>8327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1370</v>
      </c>
      <c r="C1372" s="3" t="s">
        <v>5479</v>
      </c>
      <c r="D1372" s="5">
        <v>1500</v>
      </c>
      <c r="E1372" s="7">
        <v>3700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247</v>
      </c>
      <c r="P1372">
        <f t="shared" si="106"/>
        <v>185</v>
      </c>
      <c r="Q1372" s="11" t="s">
        <v>8326</v>
      </c>
      <c r="R1372" t="s">
        <v>8327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1371</v>
      </c>
      <c r="C1373" s="3" t="s">
        <v>5480</v>
      </c>
      <c r="D1373" s="5">
        <v>6999</v>
      </c>
      <c r="E1373" s="7">
        <v>3685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53</v>
      </c>
      <c r="P1373">
        <f t="shared" si="106"/>
        <v>52.64</v>
      </c>
      <c r="Q1373" s="11" t="s">
        <v>8326</v>
      </c>
      <c r="R1373" t="s">
        <v>8327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1372</v>
      </c>
      <c r="C1374" s="3" t="s">
        <v>5481</v>
      </c>
      <c r="D1374" s="5">
        <v>500</v>
      </c>
      <c r="E1374" s="7">
        <v>3684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737</v>
      </c>
      <c r="P1374">
        <f t="shared" si="106"/>
        <v>230.25</v>
      </c>
      <c r="Q1374" s="11" t="s">
        <v>8326</v>
      </c>
      <c r="R1374" t="s">
        <v>8327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1373</v>
      </c>
      <c r="C1375" s="3" t="s">
        <v>5482</v>
      </c>
      <c r="D1375" s="5">
        <v>10000</v>
      </c>
      <c r="E1375" s="7">
        <v>3674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37</v>
      </c>
      <c r="P1375">
        <f t="shared" si="106"/>
        <v>70.650000000000006</v>
      </c>
      <c r="Q1375" s="11" t="s">
        <v>8326</v>
      </c>
      <c r="R1375" t="s">
        <v>8327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1374</v>
      </c>
      <c r="C1376" s="3" t="s">
        <v>5483</v>
      </c>
      <c r="D1376" s="5">
        <v>1500</v>
      </c>
      <c r="E1376" s="7">
        <v>3670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245</v>
      </c>
      <c r="P1376">
        <f t="shared" si="106"/>
        <v>55.61</v>
      </c>
      <c r="Q1376" s="11" t="s">
        <v>8326</v>
      </c>
      <c r="R1376" t="s">
        <v>8327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1375</v>
      </c>
      <c r="C1377" s="3" t="s">
        <v>5484</v>
      </c>
      <c r="D1377" s="5">
        <v>4000</v>
      </c>
      <c r="E1377" s="7">
        <v>3660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92</v>
      </c>
      <c r="P1377">
        <f t="shared" si="106"/>
        <v>33.58</v>
      </c>
      <c r="Q1377" s="11" t="s">
        <v>8326</v>
      </c>
      <c r="R1377" t="s">
        <v>8327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1376</v>
      </c>
      <c r="C1378" s="3" t="s">
        <v>5485</v>
      </c>
      <c r="D1378" s="5">
        <v>3700</v>
      </c>
      <c r="E1378" s="7">
        <v>3659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99</v>
      </c>
      <c r="P1378">
        <f t="shared" si="106"/>
        <v>21.78</v>
      </c>
      <c r="Q1378" s="11" t="s">
        <v>8326</v>
      </c>
      <c r="R1378" t="s">
        <v>8327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1377</v>
      </c>
      <c r="C1379" s="3" t="s">
        <v>5486</v>
      </c>
      <c r="D1379" s="5">
        <v>1300</v>
      </c>
      <c r="E1379" s="7">
        <v>3655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281</v>
      </c>
      <c r="P1379">
        <f t="shared" si="106"/>
        <v>117.9</v>
      </c>
      <c r="Q1379" s="11" t="s">
        <v>8326</v>
      </c>
      <c r="R1379" t="s">
        <v>8327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1378</v>
      </c>
      <c r="C1380" s="3" t="s">
        <v>5487</v>
      </c>
      <c r="D1380" s="5">
        <v>2000</v>
      </c>
      <c r="E1380" s="7">
        <v>3641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182</v>
      </c>
      <c r="P1380">
        <f t="shared" si="106"/>
        <v>27.38</v>
      </c>
      <c r="Q1380" s="11" t="s">
        <v>8326</v>
      </c>
      <c r="R1380" t="s">
        <v>8327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1379</v>
      </c>
      <c r="C1381" s="3" t="s">
        <v>5488</v>
      </c>
      <c r="D1381" s="5">
        <v>10000</v>
      </c>
      <c r="E1381" s="7">
        <v>3638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36</v>
      </c>
      <c r="P1381">
        <f t="shared" si="106"/>
        <v>24.09</v>
      </c>
      <c r="Q1381" s="11" t="s">
        <v>8326</v>
      </c>
      <c r="R1381" t="s">
        <v>8327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1380</v>
      </c>
      <c r="C1382" s="3" t="s">
        <v>5489</v>
      </c>
      <c r="D1382" s="5">
        <v>25</v>
      </c>
      <c r="E1382" s="7">
        <v>3636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14544</v>
      </c>
      <c r="P1382">
        <f t="shared" si="106"/>
        <v>727.2</v>
      </c>
      <c r="Q1382" s="11" t="s">
        <v>8326</v>
      </c>
      <c r="R1382" t="s">
        <v>8327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1382</v>
      </c>
      <c r="B1383" s="9" t="s">
        <v>1382</v>
      </c>
      <c r="C1383" s="3" t="s">
        <v>5491</v>
      </c>
      <c r="D1383" s="5">
        <v>8000</v>
      </c>
      <c r="E1383" s="7">
        <v>3600</v>
      </c>
      <c r="F1383" t="s">
        <v>8217</v>
      </c>
      <c r="G1383" t="s">
        <v>8222</v>
      </c>
      <c r="H1383" t="s">
        <v>8244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8273</v>
      </c>
      <c r="O1383">
        <f t="shared" si="105"/>
        <v>45</v>
      </c>
      <c r="P1383">
        <f t="shared" si="106"/>
        <v>24.32</v>
      </c>
      <c r="Q1383" s="11" t="s">
        <v>8326</v>
      </c>
      <c r="R1383" t="s">
        <v>8327</v>
      </c>
      <c r="S1383" s="15">
        <f t="shared" si="107"/>
        <v>41370.800185185188</v>
      </c>
      <c r="T1383" s="15">
        <f t="shared" si="108"/>
        <v>41400.800185185188</v>
      </c>
      <c r="U1383">
        <f t="shared" si="109"/>
        <v>2013</v>
      </c>
    </row>
    <row r="1384" spans="1:21" ht="48" x14ac:dyDescent="0.2">
      <c r="A1384">
        <v>1381</v>
      </c>
      <c r="B1384" s="9" t="s">
        <v>1381</v>
      </c>
      <c r="C1384" s="3" t="s">
        <v>5490</v>
      </c>
      <c r="D1384" s="5">
        <v>5000</v>
      </c>
      <c r="E1384" s="7">
        <v>3600</v>
      </c>
      <c r="F1384" t="s">
        <v>8217</v>
      </c>
      <c r="G1384" t="s">
        <v>8222</v>
      </c>
      <c r="H1384" t="s">
        <v>8244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8273</v>
      </c>
      <c r="O1384">
        <f t="shared" si="105"/>
        <v>72</v>
      </c>
      <c r="P1384">
        <f t="shared" si="106"/>
        <v>49.32</v>
      </c>
      <c r="Q1384" s="11" t="s">
        <v>8326</v>
      </c>
      <c r="R1384" t="s">
        <v>8327</v>
      </c>
      <c r="S1384" s="15">
        <f t="shared" si="107"/>
        <v>42703.214409722219</v>
      </c>
      <c r="T1384" s="15">
        <f t="shared" si="108"/>
        <v>42733.214409722219</v>
      </c>
      <c r="U1384">
        <f t="shared" si="109"/>
        <v>2016</v>
      </c>
    </row>
    <row r="1385" spans="1:21" ht="48" x14ac:dyDescent="0.2">
      <c r="A1385">
        <v>1383</v>
      </c>
      <c r="B1385" s="9" t="s">
        <v>1383</v>
      </c>
      <c r="C1385" s="3" t="s">
        <v>5492</v>
      </c>
      <c r="D1385" s="5">
        <v>2200</v>
      </c>
      <c r="E1385" s="7">
        <v>3598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164</v>
      </c>
      <c r="P1385">
        <f t="shared" si="106"/>
        <v>38.69</v>
      </c>
      <c r="Q1385" s="11" t="s">
        <v>8326</v>
      </c>
      <c r="R1385" t="s">
        <v>8327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1384</v>
      </c>
      <c r="C1386" s="3" t="s">
        <v>5493</v>
      </c>
      <c r="D1386" s="5">
        <v>3500</v>
      </c>
      <c r="E1386" s="7">
        <v>3590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103</v>
      </c>
      <c r="P1386">
        <f t="shared" si="106"/>
        <v>56.98</v>
      </c>
      <c r="Q1386" s="11" t="s">
        <v>8326</v>
      </c>
      <c r="R1386" t="s">
        <v>8327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1385</v>
      </c>
      <c r="C1387" s="3" t="s">
        <v>5494</v>
      </c>
      <c r="D1387" s="5">
        <v>8000</v>
      </c>
      <c r="E1387" s="7">
        <v>3575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45</v>
      </c>
      <c r="P1387">
        <f t="shared" si="106"/>
        <v>26.68</v>
      </c>
      <c r="Q1387" s="11" t="s">
        <v>8326</v>
      </c>
      <c r="R1387" t="s">
        <v>8327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1386</v>
      </c>
      <c r="C1388" s="3" t="s">
        <v>5495</v>
      </c>
      <c r="D1388" s="5">
        <v>400</v>
      </c>
      <c r="E1388" s="7">
        <v>3572.12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893</v>
      </c>
      <c r="P1388">
        <f t="shared" si="106"/>
        <v>255.15</v>
      </c>
      <c r="Q1388" s="11" t="s">
        <v>8326</v>
      </c>
      <c r="R1388" t="s">
        <v>8327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1387</v>
      </c>
      <c r="C1389" s="3" t="s">
        <v>5496</v>
      </c>
      <c r="D1389" s="5">
        <v>4000</v>
      </c>
      <c r="E1389" s="7">
        <v>3562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89</v>
      </c>
      <c r="P1389">
        <f t="shared" si="106"/>
        <v>45.67</v>
      </c>
      <c r="Q1389" s="11" t="s">
        <v>8326</v>
      </c>
      <c r="R1389" t="s">
        <v>8327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1388</v>
      </c>
      <c r="C1390" s="3" t="s">
        <v>5497</v>
      </c>
      <c r="D1390" s="5">
        <v>5000</v>
      </c>
      <c r="E1390" s="7">
        <v>3555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71</v>
      </c>
      <c r="P1390">
        <f t="shared" si="106"/>
        <v>31.74</v>
      </c>
      <c r="Q1390" s="11" t="s">
        <v>8326</v>
      </c>
      <c r="R1390" t="s">
        <v>8327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48" x14ac:dyDescent="0.2">
      <c r="A1391">
        <v>1390</v>
      </c>
      <c r="B1391" s="9" t="s">
        <v>1390</v>
      </c>
      <c r="C1391" s="3" t="s">
        <v>5499</v>
      </c>
      <c r="D1391" s="5">
        <v>2800</v>
      </c>
      <c r="E1391" s="7">
        <v>3550</v>
      </c>
      <c r="F1391" t="s">
        <v>8217</v>
      </c>
      <c r="G1391" t="s">
        <v>8222</v>
      </c>
      <c r="H1391" t="s">
        <v>8244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8273</v>
      </c>
      <c r="O1391">
        <f t="shared" si="105"/>
        <v>127</v>
      </c>
      <c r="P1391">
        <f t="shared" si="106"/>
        <v>186.84</v>
      </c>
      <c r="Q1391" s="11" t="s">
        <v>8326</v>
      </c>
      <c r="R1391" t="s">
        <v>8327</v>
      </c>
      <c r="S1391" s="15">
        <f t="shared" si="107"/>
        <v>42087.803310185183</v>
      </c>
      <c r="T1391" s="15">
        <f t="shared" si="108"/>
        <v>42121.716666666667</v>
      </c>
      <c r="U1391">
        <f t="shared" si="109"/>
        <v>2015</v>
      </c>
    </row>
    <row r="1392" spans="1:21" ht="32" x14ac:dyDescent="0.2">
      <c r="A1392">
        <v>1389</v>
      </c>
      <c r="B1392" s="9" t="s">
        <v>1389</v>
      </c>
      <c r="C1392" s="3" t="s">
        <v>5498</v>
      </c>
      <c r="D1392" s="5">
        <v>500</v>
      </c>
      <c r="E1392" s="7">
        <v>3550</v>
      </c>
      <c r="F1392" t="s">
        <v>8217</v>
      </c>
      <c r="G1392" t="s">
        <v>8223</v>
      </c>
      <c r="H1392" t="s">
        <v>8245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8273</v>
      </c>
      <c r="O1392">
        <f t="shared" si="105"/>
        <v>710</v>
      </c>
      <c r="P1392">
        <f t="shared" si="106"/>
        <v>104.41</v>
      </c>
      <c r="Q1392" s="11" t="s">
        <v>8326</v>
      </c>
      <c r="R1392" t="s">
        <v>8327</v>
      </c>
      <c r="S1392" s="15">
        <f t="shared" si="107"/>
        <v>42565.480983796297</v>
      </c>
      <c r="T1392" s="15">
        <f t="shared" si="108"/>
        <v>42595.480983796297</v>
      </c>
      <c r="U1392">
        <f t="shared" si="109"/>
        <v>2016</v>
      </c>
    </row>
    <row r="1393" spans="1:21" ht="48" x14ac:dyDescent="0.2">
      <c r="A1393">
        <v>1391</v>
      </c>
      <c r="B1393" s="9" t="s">
        <v>1391</v>
      </c>
      <c r="C1393" s="3" t="s">
        <v>5500</v>
      </c>
      <c r="D1393" s="5">
        <v>500</v>
      </c>
      <c r="E1393" s="7">
        <v>3540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708</v>
      </c>
      <c r="P1393">
        <f t="shared" si="106"/>
        <v>272.31</v>
      </c>
      <c r="Q1393" s="11" t="s">
        <v>8326</v>
      </c>
      <c r="R1393" t="s">
        <v>8327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1392</v>
      </c>
      <c r="C1394" s="3" t="s">
        <v>5501</v>
      </c>
      <c r="D1394" s="5">
        <v>2500</v>
      </c>
      <c r="E1394" s="7">
        <v>3535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141</v>
      </c>
      <c r="P1394">
        <f t="shared" si="106"/>
        <v>33.99</v>
      </c>
      <c r="Q1394" s="11" t="s">
        <v>8326</v>
      </c>
      <c r="R1394" t="s">
        <v>8327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1393</v>
      </c>
      <c r="C1395" s="3" t="s">
        <v>5502</v>
      </c>
      <c r="D1395" s="5">
        <v>10000</v>
      </c>
      <c r="E1395" s="7">
        <v>3531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35</v>
      </c>
      <c r="P1395">
        <f t="shared" si="106"/>
        <v>67.900000000000006</v>
      </c>
      <c r="Q1395" s="11" t="s">
        <v>8326</v>
      </c>
      <c r="R1395" t="s">
        <v>8327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16" x14ac:dyDescent="0.2">
      <c r="A1396">
        <v>1395</v>
      </c>
      <c r="B1396" s="9" t="s">
        <v>1395</v>
      </c>
      <c r="C1396" s="3" t="s">
        <v>5504</v>
      </c>
      <c r="D1396" s="5">
        <v>3500</v>
      </c>
      <c r="E1396" s="7">
        <v>3530</v>
      </c>
      <c r="F1396" t="s">
        <v>8217</v>
      </c>
      <c r="G1396" t="s">
        <v>8222</v>
      </c>
      <c r="H1396" t="s">
        <v>8244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8273</v>
      </c>
      <c r="O1396">
        <f t="shared" si="105"/>
        <v>101</v>
      </c>
      <c r="P1396">
        <f t="shared" si="106"/>
        <v>43.05</v>
      </c>
      <c r="Q1396" s="11" t="s">
        <v>8326</v>
      </c>
      <c r="R1396" t="s">
        <v>8327</v>
      </c>
      <c r="S1396" s="15">
        <f t="shared" si="107"/>
        <v>42719.90834490741</v>
      </c>
      <c r="T1396" s="15">
        <f t="shared" si="108"/>
        <v>42749.90834490741</v>
      </c>
      <c r="U1396">
        <f t="shared" si="109"/>
        <v>2016</v>
      </c>
    </row>
    <row r="1397" spans="1:21" ht="48" x14ac:dyDescent="0.2">
      <c r="A1397">
        <v>1394</v>
      </c>
      <c r="B1397" s="9" t="s">
        <v>1394</v>
      </c>
      <c r="C1397" s="3" t="s">
        <v>5503</v>
      </c>
      <c r="D1397" s="5">
        <v>750</v>
      </c>
      <c r="E1397" s="7">
        <v>3530</v>
      </c>
      <c r="F1397" t="s">
        <v>8217</v>
      </c>
      <c r="G1397" t="s">
        <v>8222</v>
      </c>
      <c r="H1397" t="s">
        <v>8244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8273</v>
      </c>
      <c r="O1397">
        <f t="shared" si="105"/>
        <v>471</v>
      </c>
      <c r="P1397">
        <f t="shared" si="106"/>
        <v>207.65</v>
      </c>
      <c r="Q1397" s="11" t="s">
        <v>8326</v>
      </c>
      <c r="R1397" t="s">
        <v>8327</v>
      </c>
      <c r="S1397" s="15">
        <f t="shared" si="107"/>
        <v>42752.144976851851</v>
      </c>
      <c r="T1397" s="15">
        <f t="shared" si="108"/>
        <v>42795.125</v>
      </c>
      <c r="U1397">
        <f t="shared" si="109"/>
        <v>2017</v>
      </c>
    </row>
    <row r="1398" spans="1:21" ht="48" x14ac:dyDescent="0.2">
      <c r="A1398">
        <v>1396</v>
      </c>
      <c r="B1398" s="9" t="s">
        <v>1396</v>
      </c>
      <c r="C1398" s="3" t="s">
        <v>5505</v>
      </c>
      <c r="D1398" s="5">
        <v>6000</v>
      </c>
      <c r="E1398" s="7">
        <v>3526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59</v>
      </c>
      <c r="P1398">
        <f t="shared" si="106"/>
        <v>48.3</v>
      </c>
      <c r="Q1398" s="11" t="s">
        <v>8326</v>
      </c>
      <c r="R1398" t="s">
        <v>8327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1397</v>
      </c>
      <c r="C1399" s="3" t="s">
        <v>5506</v>
      </c>
      <c r="D1399" s="5">
        <v>10000</v>
      </c>
      <c r="E1399" s="7">
        <v>3514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35</v>
      </c>
      <c r="P1399">
        <f t="shared" si="106"/>
        <v>22.24</v>
      </c>
      <c r="Q1399" s="11" t="s">
        <v>8326</v>
      </c>
      <c r="R1399" t="s">
        <v>8327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1398</v>
      </c>
      <c r="C1400" s="3" t="s">
        <v>5507</v>
      </c>
      <c r="D1400" s="5">
        <v>4400</v>
      </c>
      <c r="E1400" s="7">
        <v>3510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80</v>
      </c>
      <c r="P1400">
        <f t="shared" si="106"/>
        <v>54</v>
      </c>
      <c r="Q1400" s="11" t="s">
        <v>8326</v>
      </c>
      <c r="R1400" t="s">
        <v>8327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1399</v>
      </c>
      <c r="C1401" s="3" t="s">
        <v>5508</v>
      </c>
      <c r="D1401" s="5">
        <v>9000</v>
      </c>
      <c r="E1401" s="7">
        <v>3508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39</v>
      </c>
      <c r="P1401">
        <f t="shared" si="106"/>
        <v>19.07</v>
      </c>
      <c r="Q1401" s="11" t="s">
        <v>8326</v>
      </c>
      <c r="R1401" t="s">
        <v>8327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1400</v>
      </c>
      <c r="C1402" s="3" t="s">
        <v>5509</v>
      </c>
      <c r="D1402" s="5">
        <v>350</v>
      </c>
      <c r="E1402" s="7">
        <v>3506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1002</v>
      </c>
      <c r="P1402">
        <f t="shared" si="106"/>
        <v>103.12</v>
      </c>
      <c r="Q1402" s="11" t="s">
        <v>8326</v>
      </c>
      <c r="R1402" t="s">
        <v>8327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1401</v>
      </c>
      <c r="C1403" s="3" t="s">
        <v>5510</v>
      </c>
      <c r="D1403" s="5">
        <v>2500</v>
      </c>
      <c r="E1403" s="7">
        <v>3501.52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140</v>
      </c>
      <c r="P1403">
        <f t="shared" si="106"/>
        <v>14.59</v>
      </c>
      <c r="Q1403" s="11" t="s">
        <v>8326</v>
      </c>
      <c r="R1403" t="s">
        <v>8327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1404</v>
      </c>
      <c r="B1404" s="9" t="s">
        <v>1404</v>
      </c>
      <c r="C1404" s="3" t="s">
        <v>5513</v>
      </c>
      <c r="D1404" s="5">
        <v>14500</v>
      </c>
      <c r="E1404" s="7">
        <v>3500</v>
      </c>
      <c r="F1404" t="s">
        <v>8219</v>
      </c>
      <c r="G1404" t="s">
        <v>8223</v>
      </c>
      <c r="H1404" t="s">
        <v>8245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t="s">
        <v>8284</v>
      </c>
      <c r="O1404">
        <f t="shared" si="105"/>
        <v>24</v>
      </c>
      <c r="P1404">
        <f t="shared" si="106"/>
        <v>700</v>
      </c>
      <c r="Q1404" s="11" t="s">
        <v>8323</v>
      </c>
      <c r="R1404" t="s">
        <v>8342</v>
      </c>
      <c r="S1404" s="15">
        <f t="shared" si="107"/>
        <v>42032.510243055556</v>
      </c>
      <c r="T1404" s="15">
        <f t="shared" si="108"/>
        <v>42057.510243055556</v>
      </c>
      <c r="U1404">
        <f t="shared" si="109"/>
        <v>2015</v>
      </c>
    </row>
    <row r="1405" spans="1:21" ht="48" x14ac:dyDescent="0.2">
      <c r="A1405">
        <v>1403</v>
      </c>
      <c r="B1405" s="9" t="s">
        <v>1403</v>
      </c>
      <c r="C1405" s="3" t="s">
        <v>5512</v>
      </c>
      <c r="D1405" s="5">
        <v>4000</v>
      </c>
      <c r="E1405" s="7">
        <v>3500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88</v>
      </c>
      <c r="P1405">
        <f t="shared" si="106"/>
        <v>53.03</v>
      </c>
      <c r="Q1405" s="11" t="s">
        <v>8326</v>
      </c>
      <c r="R1405" t="s">
        <v>8327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1402</v>
      </c>
      <c r="B1406" s="9" t="s">
        <v>1402</v>
      </c>
      <c r="C1406" s="3" t="s">
        <v>5511</v>
      </c>
      <c r="D1406" s="5">
        <v>2500</v>
      </c>
      <c r="E1406" s="7">
        <v>3500</v>
      </c>
      <c r="F1406" t="s">
        <v>8217</v>
      </c>
      <c r="G1406" t="s">
        <v>8223</v>
      </c>
      <c r="H1406" t="s">
        <v>8245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t="s">
        <v>8273</v>
      </c>
      <c r="O1406">
        <f t="shared" si="105"/>
        <v>140</v>
      </c>
      <c r="P1406">
        <f t="shared" si="106"/>
        <v>30.97</v>
      </c>
      <c r="Q1406" s="11" t="s">
        <v>8326</v>
      </c>
      <c r="R1406" t="s">
        <v>8327</v>
      </c>
      <c r="S1406" s="15">
        <f t="shared" si="107"/>
        <v>42065.053368055553</v>
      </c>
      <c r="T1406" s="15">
        <f t="shared" si="108"/>
        <v>42125.011701388896</v>
      </c>
      <c r="U1406">
        <f t="shared" si="109"/>
        <v>2015</v>
      </c>
    </row>
    <row r="1407" spans="1:21" ht="32" x14ac:dyDescent="0.2">
      <c r="A1407">
        <v>1405</v>
      </c>
      <c r="B1407" s="9" t="s">
        <v>1405</v>
      </c>
      <c r="C1407" s="3" t="s">
        <v>5514</v>
      </c>
      <c r="D1407" s="5">
        <v>25000</v>
      </c>
      <c r="E1407" s="7">
        <v>3499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14</v>
      </c>
      <c r="P1407">
        <f t="shared" si="106"/>
        <v>205.82</v>
      </c>
      <c r="Q1407" s="11" t="s">
        <v>8323</v>
      </c>
      <c r="R1407" t="s">
        <v>8342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1406</v>
      </c>
      <c r="C1408" s="3" t="s">
        <v>5515</v>
      </c>
      <c r="D1408" s="5">
        <v>12000</v>
      </c>
      <c r="E1408" s="7">
        <v>3486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29</v>
      </c>
      <c r="P1408">
        <f t="shared" si="106"/>
        <v>1162</v>
      </c>
      <c r="Q1408" s="11" t="s">
        <v>8323</v>
      </c>
      <c r="R1408" t="s">
        <v>8342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1407</v>
      </c>
      <c r="C1409" s="3" t="s">
        <v>5516</v>
      </c>
      <c r="D1409" s="5">
        <v>3000</v>
      </c>
      <c r="E1409" s="7">
        <v>3485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116</v>
      </c>
      <c r="P1409">
        <f t="shared" si="106"/>
        <v>1742.5</v>
      </c>
      <c r="Q1409" s="11" t="s">
        <v>8323</v>
      </c>
      <c r="R1409" t="s">
        <v>8342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1408</v>
      </c>
      <c r="C1410" s="3" t="s">
        <v>5517</v>
      </c>
      <c r="D1410" s="5">
        <v>1000</v>
      </c>
      <c r="E1410" s="7">
        <v>3470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347</v>
      </c>
      <c r="P1410">
        <f t="shared" ref="P1410:P1473" si="111">IFERROR(ROUND(E1410/L1410,2),0)</f>
        <v>578.33000000000004</v>
      </c>
      <c r="Q1410" s="11" t="s">
        <v>8323</v>
      </c>
      <c r="R1410" t="s">
        <v>8342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1410</v>
      </c>
      <c r="B1411" s="9" t="s">
        <v>1410</v>
      </c>
      <c r="C1411" s="3" t="s">
        <v>5519</v>
      </c>
      <c r="D1411" s="5">
        <v>6000</v>
      </c>
      <c r="E1411" s="7">
        <v>3466</v>
      </c>
      <c r="F1411" t="s">
        <v>8219</v>
      </c>
      <c r="G1411" t="s">
        <v>8235</v>
      </c>
      <c r="H1411" t="s">
        <v>8247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8284</v>
      </c>
      <c r="O1411">
        <f t="shared" si="110"/>
        <v>58</v>
      </c>
      <c r="P1411">
        <f t="shared" si="111"/>
        <v>3466</v>
      </c>
      <c r="Q1411" s="11" t="s">
        <v>8323</v>
      </c>
      <c r="R1411" t="s">
        <v>8342</v>
      </c>
      <c r="S1411" s="15">
        <f t="shared" si="112"/>
        <v>42479.318518518514</v>
      </c>
      <c r="T1411" s="15">
        <f t="shared" si="113"/>
        <v>42524.318518518514</v>
      </c>
      <c r="U1411">
        <f t="shared" ref="U1411:U1474" si="114">YEAR(S1411)</f>
        <v>2016</v>
      </c>
    </row>
    <row r="1412" spans="1:21" ht="48" x14ac:dyDescent="0.2">
      <c r="A1412">
        <v>1409</v>
      </c>
      <c r="B1412" s="9" t="s">
        <v>1409</v>
      </c>
      <c r="C1412" s="3" t="s">
        <v>5518</v>
      </c>
      <c r="D1412" s="5">
        <v>4000</v>
      </c>
      <c r="E1412" s="7">
        <v>3466</v>
      </c>
      <c r="F1412" t="s">
        <v>8219</v>
      </c>
      <c r="G1412" t="s">
        <v>8222</v>
      </c>
      <c r="H1412" t="s">
        <v>8244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8284</v>
      </c>
      <c r="O1412">
        <f t="shared" si="110"/>
        <v>87</v>
      </c>
      <c r="P1412">
        <f t="shared" si="111"/>
        <v>0</v>
      </c>
      <c r="Q1412" s="11" t="s">
        <v>8323</v>
      </c>
      <c r="R1412" t="s">
        <v>8342</v>
      </c>
      <c r="S1412" s="15">
        <f t="shared" si="112"/>
        <v>41945.133506944447</v>
      </c>
      <c r="T1412" s="15">
        <f t="shared" si="113"/>
        <v>42005.175173611111</v>
      </c>
      <c r="U1412">
        <f t="shared" si="114"/>
        <v>2014</v>
      </c>
    </row>
    <row r="1413" spans="1:21" ht="48" x14ac:dyDescent="0.2">
      <c r="A1413">
        <v>1411</v>
      </c>
      <c r="B1413" s="9" t="s">
        <v>1411</v>
      </c>
      <c r="C1413" s="3" t="s">
        <v>5520</v>
      </c>
      <c r="D1413" s="5">
        <v>3000</v>
      </c>
      <c r="E1413" s="7">
        <v>3465.32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116</v>
      </c>
      <c r="P1413">
        <f t="shared" si="111"/>
        <v>1155.1099999999999</v>
      </c>
      <c r="Q1413" s="11" t="s">
        <v>8323</v>
      </c>
      <c r="R1413" t="s">
        <v>8342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1412</v>
      </c>
      <c r="C1414" s="3" t="s">
        <v>5521</v>
      </c>
      <c r="D1414" s="5">
        <v>7000</v>
      </c>
      <c r="E1414" s="7">
        <v>3465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50</v>
      </c>
      <c r="P1414">
        <f t="shared" si="111"/>
        <v>266.54000000000002</v>
      </c>
      <c r="Q1414" s="11" t="s">
        <v>8323</v>
      </c>
      <c r="R1414" t="s">
        <v>8342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1413</v>
      </c>
      <c r="C1415" s="3" t="s">
        <v>5522</v>
      </c>
      <c r="D1415" s="5">
        <v>2000</v>
      </c>
      <c r="E1415" s="7">
        <v>3460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173</v>
      </c>
      <c r="P1415">
        <f t="shared" si="111"/>
        <v>3460</v>
      </c>
      <c r="Q1415" s="11" t="s">
        <v>8323</v>
      </c>
      <c r="R1415" t="s">
        <v>8342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1414</v>
      </c>
      <c r="C1416" s="3" t="s">
        <v>5523</v>
      </c>
      <c r="D1416" s="5">
        <v>500</v>
      </c>
      <c r="E1416" s="7">
        <v>3453.69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691</v>
      </c>
      <c r="P1416">
        <f t="shared" si="111"/>
        <v>3453.69</v>
      </c>
      <c r="Q1416" s="11" t="s">
        <v>8323</v>
      </c>
      <c r="R1416" t="s">
        <v>8342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1415</v>
      </c>
      <c r="C1417" s="3" t="s">
        <v>5524</v>
      </c>
      <c r="D1417" s="5">
        <v>4400</v>
      </c>
      <c r="E1417" s="7">
        <v>3449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78</v>
      </c>
      <c r="P1417">
        <f t="shared" si="111"/>
        <v>383.22</v>
      </c>
      <c r="Q1417" s="11" t="s">
        <v>8323</v>
      </c>
      <c r="R1417" t="s">
        <v>8342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1416</v>
      </c>
      <c r="C1418" s="3" t="s">
        <v>5525</v>
      </c>
      <c r="D1418" s="5">
        <v>50000</v>
      </c>
      <c r="E1418" s="7">
        <v>3441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7</v>
      </c>
      <c r="P1418">
        <f t="shared" si="111"/>
        <v>0</v>
      </c>
      <c r="Q1418" s="11" t="s">
        <v>8323</v>
      </c>
      <c r="R1418" t="s">
        <v>8342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1417</v>
      </c>
      <c r="C1419" s="3" t="s">
        <v>5526</v>
      </c>
      <c r="D1419" s="5">
        <v>4500</v>
      </c>
      <c r="E1419" s="7">
        <v>3440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76</v>
      </c>
      <c r="P1419">
        <f t="shared" si="111"/>
        <v>1720</v>
      </c>
      <c r="Q1419" s="11" t="s">
        <v>8323</v>
      </c>
      <c r="R1419" t="s">
        <v>8342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1418</v>
      </c>
      <c r="C1420" s="3" t="s">
        <v>5527</v>
      </c>
      <c r="D1420" s="5">
        <v>3000</v>
      </c>
      <c r="E1420" s="7">
        <v>3432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114</v>
      </c>
      <c r="P1420">
        <f t="shared" si="111"/>
        <v>3432</v>
      </c>
      <c r="Q1420" s="11" t="s">
        <v>8323</v>
      </c>
      <c r="R1420" t="s">
        <v>8342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1419</v>
      </c>
      <c r="C1421" s="3" t="s">
        <v>5528</v>
      </c>
      <c r="D1421" s="5">
        <v>6300</v>
      </c>
      <c r="E1421" s="7">
        <v>3419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54</v>
      </c>
      <c r="P1421">
        <f t="shared" si="111"/>
        <v>341.9</v>
      </c>
      <c r="Q1421" s="11" t="s">
        <v>8323</v>
      </c>
      <c r="R1421" t="s">
        <v>8342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1420</v>
      </c>
      <c r="C1422" s="3" t="s">
        <v>5529</v>
      </c>
      <c r="D1422" s="5">
        <v>110</v>
      </c>
      <c r="E1422" s="7">
        <v>3417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3106</v>
      </c>
      <c r="P1422">
        <f t="shared" si="111"/>
        <v>1139</v>
      </c>
      <c r="Q1422" s="11" t="s">
        <v>8323</v>
      </c>
      <c r="R1422" t="s">
        <v>8342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1421</v>
      </c>
      <c r="C1423" s="3" t="s">
        <v>5530</v>
      </c>
      <c r="D1423" s="5">
        <v>200000</v>
      </c>
      <c r="E1423" s="7">
        <v>3415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2</v>
      </c>
      <c r="P1423">
        <f t="shared" si="111"/>
        <v>1707.5</v>
      </c>
      <c r="Q1423" s="11" t="s">
        <v>8323</v>
      </c>
      <c r="R1423" t="s">
        <v>8342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1422</v>
      </c>
      <c r="C1424" s="3" t="s">
        <v>5531</v>
      </c>
      <c r="D1424" s="5">
        <v>25000</v>
      </c>
      <c r="E1424" s="7">
        <v>3410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14</v>
      </c>
      <c r="P1424">
        <f t="shared" si="111"/>
        <v>1705</v>
      </c>
      <c r="Q1424" s="11" t="s">
        <v>8323</v>
      </c>
      <c r="R1424" t="s">
        <v>8342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1423</v>
      </c>
      <c r="C1425" s="3" t="s">
        <v>5532</v>
      </c>
      <c r="D1425" s="5">
        <v>30000</v>
      </c>
      <c r="E1425" s="7">
        <v>3407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11</v>
      </c>
      <c r="P1425">
        <f t="shared" si="111"/>
        <v>3407</v>
      </c>
      <c r="Q1425" s="11" t="s">
        <v>8323</v>
      </c>
      <c r="R1425" t="s">
        <v>8342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1424</v>
      </c>
      <c r="C1426" s="3" t="s">
        <v>5533</v>
      </c>
      <c r="D1426" s="5">
        <v>7500</v>
      </c>
      <c r="E1426" s="7">
        <v>3407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45</v>
      </c>
      <c r="P1426">
        <f t="shared" si="111"/>
        <v>243.36</v>
      </c>
      <c r="Q1426" s="11" t="s">
        <v>8323</v>
      </c>
      <c r="R1426" t="s">
        <v>8342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1425</v>
      </c>
      <c r="C1427" s="3" t="s">
        <v>5534</v>
      </c>
      <c r="D1427" s="5">
        <v>13000</v>
      </c>
      <c r="E1427" s="7">
        <v>3405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26</v>
      </c>
      <c r="P1427">
        <f t="shared" si="111"/>
        <v>0</v>
      </c>
      <c r="Q1427" s="11" t="s">
        <v>8323</v>
      </c>
      <c r="R1427" t="s">
        <v>8342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1427</v>
      </c>
      <c r="B1428" s="9" t="s">
        <v>1427</v>
      </c>
      <c r="C1428" s="3" t="s">
        <v>5536</v>
      </c>
      <c r="D1428" s="5">
        <v>5000</v>
      </c>
      <c r="E1428" s="7">
        <v>3400</v>
      </c>
      <c r="F1428" t="s">
        <v>8219</v>
      </c>
      <c r="G1428" t="s">
        <v>8234</v>
      </c>
      <c r="H1428" t="s">
        <v>8247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8284</v>
      </c>
      <c r="O1428">
        <f t="shared" si="110"/>
        <v>68</v>
      </c>
      <c r="P1428">
        <f t="shared" si="111"/>
        <v>850</v>
      </c>
      <c r="Q1428" s="11" t="s">
        <v>8323</v>
      </c>
      <c r="R1428" t="s">
        <v>8342</v>
      </c>
      <c r="S1428" s="15">
        <f t="shared" si="112"/>
        <v>42601.851678240739</v>
      </c>
      <c r="T1428" s="15">
        <f t="shared" si="113"/>
        <v>42631.851678240739</v>
      </c>
      <c r="U1428">
        <f t="shared" si="114"/>
        <v>2016</v>
      </c>
    </row>
    <row r="1429" spans="1:21" ht="48" x14ac:dyDescent="0.2">
      <c r="A1429">
        <v>1426</v>
      </c>
      <c r="B1429" s="9" t="s">
        <v>1426</v>
      </c>
      <c r="C1429" s="3" t="s">
        <v>5535</v>
      </c>
      <c r="D1429" s="5">
        <v>1000</v>
      </c>
      <c r="E1429" s="7">
        <v>3400</v>
      </c>
      <c r="F1429" t="s">
        <v>8219</v>
      </c>
      <c r="G1429" t="s">
        <v>8234</v>
      </c>
      <c r="H1429" t="s">
        <v>8247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8284</v>
      </c>
      <c r="O1429">
        <f t="shared" si="110"/>
        <v>340</v>
      </c>
      <c r="P1429">
        <f t="shared" si="111"/>
        <v>0</v>
      </c>
      <c r="Q1429" s="11" t="s">
        <v>8323</v>
      </c>
      <c r="R1429" t="s">
        <v>8342</v>
      </c>
      <c r="S1429" s="15">
        <f t="shared" si="112"/>
        <v>42180.390277777777</v>
      </c>
      <c r="T1429" s="15">
        <f t="shared" si="113"/>
        <v>42240.390277777777</v>
      </c>
      <c r="U1429">
        <f t="shared" si="114"/>
        <v>2015</v>
      </c>
    </row>
    <row r="1430" spans="1:21" ht="48" x14ac:dyDescent="0.2">
      <c r="A1430">
        <v>1428</v>
      </c>
      <c r="B1430" s="9" t="s">
        <v>1428</v>
      </c>
      <c r="C1430" s="3" t="s">
        <v>5537</v>
      </c>
      <c r="D1430" s="5">
        <v>1000</v>
      </c>
      <c r="E1430" s="7">
        <v>3398.1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340</v>
      </c>
      <c r="P1430">
        <f t="shared" si="111"/>
        <v>1132.7</v>
      </c>
      <c r="Q1430" s="11" t="s">
        <v>8323</v>
      </c>
      <c r="R1430" t="s">
        <v>8342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1429</v>
      </c>
      <c r="C1431" s="3" t="s">
        <v>5538</v>
      </c>
      <c r="D1431" s="5">
        <v>10000</v>
      </c>
      <c r="E1431" s="7">
        <v>3397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34</v>
      </c>
      <c r="P1431">
        <f t="shared" si="111"/>
        <v>0</v>
      </c>
      <c r="Q1431" s="11" t="s">
        <v>8323</v>
      </c>
      <c r="R1431" t="s">
        <v>8342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1430</v>
      </c>
      <c r="C1432" s="3" t="s">
        <v>5539</v>
      </c>
      <c r="D1432" s="5">
        <v>5000</v>
      </c>
      <c r="E1432" s="7">
        <v>3395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68</v>
      </c>
      <c r="P1432">
        <f t="shared" si="111"/>
        <v>679</v>
      </c>
      <c r="Q1432" s="11" t="s">
        <v>8323</v>
      </c>
      <c r="R1432" t="s">
        <v>8342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1431</v>
      </c>
      <c r="C1433" s="3" t="s">
        <v>5540</v>
      </c>
      <c r="D1433" s="5">
        <v>17000</v>
      </c>
      <c r="E1433" s="7">
        <v>3392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20</v>
      </c>
      <c r="P1433">
        <f t="shared" si="111"/>
        <v>72.17</v>
      </c>
      <c r="Q1433" s="11" t="s">
        <v>8323</v>
      </c>
      <c r="R1433" t="s">
        <v>8342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1432</v>
      </c>
      <c r="C1434" s="3" t="s">
        <v>5541</v>
      </c>
      <c r="D1434" s="5">
        <v>40000</v>
      </c>
      <c r="E1434" s="7">
        <v>3390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8</v>
      </c>
      <c r="P1434">
        <f t="shared" si="111"/>
        <v>0</v>
      </c>
      <c r="Q1434" s="11" t="s">
        <v>8323</v>
      </c>
      <c r="R1434" t="s">
        <v>8342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1434</v>
      </c>
      <c r="B1435" s="9" t="s">
        <v>1434</v>
      </c>
      <c r="C1435" s="3" t="s">
        <v>5543</v>
      </c>
      <c r="D1435" s="5">
        <v>82000</v>
      </c>
      <c r="E1435" s="7">
        <v>3385</v>
      </c>
      <c r="F1435" t="s">
        <v>8219</v>
      </c>
      <c r="G1435" t="s">
        <v>8230</v>
      </c>
      <c r="H1435" t="s">
        <v>8251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8284</v>
      </c>
      <c r="O1435">
        <f t="shared" si="110"/>
        <v>4</v>
      </c>
      <c r="P1435">
        <f t="shared" si="111"/>
        <v>307.73</v>
      </c>
      <c r="Q1435" s="11" t="s">
        <v>8323</v>
      </c>
      <c r="R1435" t="s">
        <v>8342</v>
      </c>
      <c r="S1435" s="15">
        <f t="shared" si="112"/>
        <v>42142.767106481479</v>
      </c>
      <c r="T1435" s="15">
        <f t="shared" si="113"/>
        <v>42163.625</v>
      </c>
      <c r="U1435">
        <f t="shared" si="114"/>
        <v>2015</v>
      </c>
    </row>
    <row r="1436" spans="1:21" ht="48" x14ac:dyDescent="0.2">
      <c r="A1436">
        <v>1433</v>
      </c>
      <c r="B1436" s="9" t="s">
        <v>1433</v>
      </c>
      <c r="C1436" s="3" t="s">
        <v>5542</v>
      </c>
      <c r="D1436" s="5">
        <v>12000</v>
      </c>
      <c r="E1436" s="7">
        <v>3385</v>
      </c>
      <c r="F1436" t="s">
        <v>8219</v>
      </c>
      <c r="G1436" t="s">
        <v>8235</v>
      </c>
      <c r="H1436" t="s">
        <v>8247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8284</v>
      </c>
      <c r="O1436">
        <f t="shared" si="110"/>
        <v>28</v>
      </c>
      <c r="P1436">
        <f t="shared" si="111"/>
        <v>338.5</v>
      </c>
      <c r="Q1436" s="11" t="s">
        <v>8323</v>
      </c>
      <c r="R1436" t="s">
        <v>8342</v>
      </c>
      <c r="S1436" s="15">
        <f t="shared" si="112"/>
        <v>42673.625868055555</v>
      </c>
      <c r="T1436" s="15">
        <f t="shared" si="113"/>
        <v>42714.458333333328</v>
      </c>
      <c r="U1436">
        <f t="shared" si="114"/>
        <v>2016</v>
      </c>
    </row>
    <row r="1437" spans="1:21" ht="32" x14ac:dyDescent="0.2">
      <c r="A1437">
        <v>1435</v>
      </c>
      <c r="B1437" s="9" t="s">
        <v>1435</v>
      </c>
      <c r="C1437" s="3" t="s">
        <v>5544</v>
      </c>
      <c r="D1437" s="5">
        <v>15000</v>
      </c>
      <c r="E1437" s="7">
        <v>3383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23</v>
      </c>
      <c r="P1437">
        <f t="shared" si="111"/>
        <v>1691.5</v>
      </c>
      <c r="Q1437" s="11" t="s">
        <v>8323</v>
      </c>
      <c r="R1437" t="s">
        <v>8342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1436</v>
      </c>
      <c r="C1438" s="3" t="s">
        <v>5545</v>
      </c>
      <c r="D1438" s="5">
        <v>10000</v>
      </c>
      <c r="E1438" s="7">
        <v>3380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34</v>
      </c>
      <c r="P1438">
        <f t="shared" si="111"/>
        <v>1690</v>
      </c>
      <c r="Q1438" s="11" t="s">
        <v>8323</v>
      </c>
      <c r="R1438" t="s">
        <v>8342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1437</v>
      </c>
      <c r="C1439" s="3" t="s">
        <v>5546</v>
      </c>
      <c r="D1439" s="5">
        <v>3000</v>
      </c>
      <c r="E1439" s="7">
        <v>3372.25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112</v>
      </c>
      <c r="P1439">
        <f t="shared" si="111"/>
        <v>153.28</v>
      </c>
      <c r="Q1439" s="11" t="s">
        <v>8323</v>
      </c>
      <c r="R1439" t="s">
        <v>8342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1438</v>
      </c>
      <c r="C1440" s="3" t="s">
        <v>5547</v>
      </c>
      <c r="D1440" s="5">
        <v>20000</v>
      </c>
      <c r="E1440" s="7">
        <v>3368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17</v>
      </c>
      <c r="P1440">
        <f t="shared" si="111"/>
        <v>421</v>
      </c>
      <c r="Q1440" s="11" t="s">
        <v>8323</v>
      </c>
      <c r="R1440" t="s">
        <v>8342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1439</v>
      </c>
      <c r="C1441" s="3" t="s">
        <v>5548</v>
      </c>
      <c r="D1441" s="5">
        <v>2725</v>
      </c>
      <c r="E1441" s="7">
        <v>3366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124</v>
      </c>
      <c r="P1441">
        <f t="shared" si="111"/>
        <v>561</v>
      </c>
      <c r="Q1441" s="11" t="s">
        <v>8323</v>
      </c>
      <c r="R1441" t="s">
        <v>8342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1440</v>
      </c>
      <c r="C1442" s="3" t="s">
        <v>5549</v>
      </c>
      <c r="D1442" s="5">
        <v>13000</v>
      </c>
      <c r="E1442" s="7">
        <v>3363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26</v>
      </c>
      <c r="P1442">
        <f t="shared" si="111"/>
        <v>3363</v>
      </c>
      <c r="Q1442" s="11" t="s">
        <v>8323</v>
      </c>
      <c r="R1442" t="s">
        <v>8342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1441</v>
      </c>
      <c r="C1443" s="3" t="s">
        <v>5550</v>
      </c>
      <c r="D1443" s="5">
        <v>180000</v>
      </c>
      <c r="E1443" s="7">
        <v>3360.72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2</v>
      </c>
      <c r="P1443">
        <f t="shared" si="111"/>
        <v>1120.24</v>
      </c>
      <c r="Q1443" s="11" t="s">
        <v>8323</v>
      </c>
      <c r="R1443" t="s">
        <v>8342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1442</v>
      </c>
      <c r="C1444" s="3" t="s">
        <v>5551</v>
      </c>
      <c r="D1444" s="5">
        <v>1500</v>
      </c>
      <c r="E1444" s="7">
        <v>3353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224</v>
      </c>
      <c r="P1444">
        <f t="shared" si="111"/>
        <v>0</v>
      </c>
      <c r="Q1444" s="11" t="s">
        <v>8323</v>
      </c>
      <c r="R1444" t="s">
        <v>8342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1445</v>
      </c>
      <c r="B1445" s="9" t="s">
        <v>1445</v>
      </c>
      <c r="C1445" s="3" t="s">
        <v>5554</v>
      </c>
      <c r="D1445" s="5">
        <v>130000</v>
      </c>
      <c r="E1445" s="7">
        <v>3350</v>
      </c>
      <c r="F1445" t="s">
        <v>8219</v>
      </c>
      <c r="G1445" t="s">
        <v>8234</v>
      </c>
      <c r="H1445" t="s">
        <v>8247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3</v>
      </c>
      <c r="P1445">
        <f t="shared" si="111"/>
        <v>0</v>
      </c>
      <c r="Q1445" s="11" t="s">
        <v>8323</v>
      </c>
      <c r="R1445" t="s">
        <v>8342</v>
      </c>
      <c r="S1445" s="15">
        <f t="shared" si="112"/>
        <v>42139.542303240742</v>
      </c>
      <c r="T1445" s="15">
        <f t="shared" si="113"/>
        <v>42169.542303240742</v>
      </c>
      <c r="U1445">
        <f t="shared" si="114"/>
        <v>2015</v>
      </c>
    </row>
    <row r="1446" spans="1:21" ht="48" x14ac:dyDescent="0.2">
      <c r="A1446">
        <v>1443</v>
      </c>
      <c r="B1446" s="9" t="s">
        <v>1443</v>
      </c>
      <c r="C1446" s="3" t="s">
        <v>5552</v>
      </c>
      <c r="D1446" s="5">
        <v>13000</v>
      </c>
      <c r="E1446" s="7">
        <v>3350</v>
      </c>
      <c r="F1446" t="s">
        <v>8219</v>
      </c>
      <c r="G1446" t="s">
        <v>8228</v>
      </c>
      <c r="H1446" t="s">
        <v>8247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26</v>
      </c>
      <c r="P1446">
        <f t="shared" si="111"/>
        <v>0</v>
      </c>
      <c r="Q1446" s="11" t="s">
        <v>8323</v>
      </c>
      <c r="R1446" t="s">
        <v>8342</v>
      </c>
      <c r="S1446" s="15">
        <f t="shared" si="112"/>
        <v>42707.926030092596</v>
      </c>
      <c r="T1446" s="15">
        <f t="shared" si="113"/>
        <v>42737.926030092596</v>
      </c>
      <c r="U1446">
        <f t="shared" si="114"/>
        <v>2016</v>
      </c>
    </row>
    <row r="1447" spans="1:21" ht="32" x14ac:dyDescent="0.2">
      <c r="A1447">
        <v>1444</v>
      </c>
      <c r="B1447" s="9" t="s">
        <v>1444</v>
      </c>
      <c r="C1447" s="3" t="s">
        <v>5553</v>
      </c>
      <c r="D1447" s="5">
        <v>4950</v>
      </c>
      <c r="E1447" s="7">
        <v>3350</v>
      </c>
      <c r="F1447" t="s">
        <v>8219</v>
      </c>
      <c r="G1447" t="s">
        <v>8234</v>
      </c>
      <c r="H1447" t="s">
        <v>8247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68</v>
      </c>
      <c r="P1447">
        <f t="shared" si="111"/>
        <v>0</v>
      </c>
      <c r="Q1447" s="11" t="s">
        <v>8323</v>
      </c>
      <c r="R1447" t="s">
        <v>8342</v>
      </c>
      <c r="S1447" s="15">
        <f t="shared" si="112"/>
        <v>42199.873402777783</v>
      </c>
      <c r="T1447" s="15">
        <f t="shared" si="113"/>
        <v>42259.873402777783</v>
      </c>
      <c r="U1447">
        <f t="shared" si="114"/>
        <v>2015</v>
      </c>
    </row>
    <row r="1448" spans="1:21" ht="48" x14ac:dyDescent="0.2">
      <c r="A1448">
        <v>1446</v>
      </c>
      <c r="B1448" s="9" t="s">
        <v>1446</v>
      </c>
      <c r="C1448" s="3" t="s">
        <v>5555</v>
      </c>
      <c r="D1448" s="5">
        <v>900</v>
      </c>
      <c r="E1448" s="7">
        <v>3335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371</v>
      </c>
      <c r="P1448">
        <f t="shared" si="111"/>
        <v>0</v>
      </c>
      <c r="Q1448" s="11" t="s">
        <v>8323</v>
      </c>
      <c r="R1448" t="s">
        <v>8342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1447</v>
      </c>
      <c r="C1449" s="3" t="s">
        <v>5556</v>
      </c>
      <c r="D1449" s="5">
        <v>500000</v>
      </c>
      <c r="E1449" s="7">
        <v>3330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1</v>
      </c>
      <c r="P1449">
        <f t="shared" si="111"/>
        <v>1110</v>
      </c>
      <c r="Q1449" s="11" t="s">
        <v>8323</v>
      </c>
      <c r="R1449" t="s">
        <v>8342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1448</v>
      </c>
      <c r="C1450" s="3" t="s">
        <v>5557</v>
      </c>
      <c r="D1450" s="5">
        <v>200000</v>
      </c>
      <c r="E1450" s="7">
        <v>3321.25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2</v>
      </c>
      <c r="P1450">
        <f t="shared" si="111"/>
        <v>0</v>
      </c>
      <c r="Q1450" s="11" t="s">
        <v>8323</v>
      </c>
      <c r="R1450" t="s">
        <v>8342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1449</v>
      </c>
      <c r="C1451" s="3" t="s">
        <v>5558</v>
      </c>
      <c r="D1451" s="5">
        <v>8888</v>
      </c>
      <c r="E1451" s="7">
        <v>3320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37</v>
      </c>
      <c r="P1451">
        <f t="shared" si="111"/>
        <v>0</v>
      </c>
      <c r="Q1451" s="11" t="s">
        <v>8323</v>
      </c>
      <c r="R1451" t="s">
        <v>8342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1450</v>
      </c>
      <c r="C1452" s="3" t="s">
        <v>5559</v>
      </c>
      <c r="D1452" s="5">
        <v>100000</v>
      </c>
      <c r="E1452" s="7">
        <v>3319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3</v>
      </c>
      <c r="P1452">
        <f t="shared" si="111"/>
        <v>3319</v>
      </c>
      <c r="Q1452" s="11" t="s">
        <v>8323</v>
      </c>
      <c r="R1452" t="s">
        <v>8342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1451</v>
      </c>
      <c r="C1453" s="3" t="s">
        <v>5560</v>
      </c>
      <c r="D1453" s="5">
        <v>18950</v>
      </c>
      <c r="E1453" s="7">
        <v>3319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18</v>
      </c>
      <c r="P1453">
        <f t="shared" si="111"/>
        <v>1659.5</v>
      </c>
      <c r="Q1453" s="11" t="s">
        <v>8323</v>
      </c>
      <c r="R1453" t="s">
        <v>8342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1452</v>
      </c>
      <c r="C1454" s="3" t="s">
        <v>5561</v>
      </c>
      <c r="D1454" s="5">
        <v>14000</v>
      </c>
      <c r="E1454" s="7">
        <v>3318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24</v>
      </c>
      <c r="P1454">
        <f t="shared" si="111"/>
        <v>0</v>
      </c>
      <c r="Q1454" s="11" t="s">
        <v>8323</v>
      </c>
      <c r="R1454" t="s">
        <v>8342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1453</v>
      </c>
      <c r="C1455" s="3" t="s">
        <v>5562</v>
      </c>
      <c r="D1455" s="5">
        <v>25000</v>
      </c>
      <c r="E1455" s="7">
        <v>3317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13</v>
      </c>
      <c r="P1455">
        <f t="shared" si="111"/>
        <v>0</v>
      </c>
      <c r="Q1455" s="11" t="s">
        <v>8323</v>
      </c>
      <c r="R1455" t="s">
        <v>8342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1455</v>
      </c>
      <c r="B1456" s="9" t="s">
        <v>1455</v>
      </c>
      <c r="C1456" s="3" t="s">
        <v>5564</v>
      </c>
      <c r="D1456" s="5">
        <v>15000</v>
      </c>
      <c r="E1456" s="7">
        <v>3315</v>
      </c>
      <c r="F1456" t="s">
        <v>8218</v>
      </c>
      <c r="G1456" t="s">
        <v>8222</v>
      </c>
      <c r="H1456" t="s">
        <v>8244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8284</v>
      </c>
      <c r="O1456">
        <f t="shared" si="110"/>
        <v>22</v>
      </c>
      <c r="P1456">
        <f t="shared" si="111"/>
        <v>473.57</v>
      </c>
      <c r="Q1456" s="11" t="s">
        <v>8323</v>
      </c>
      <c r="R1456" t="s">
        <v>8342</v>
      </c>
      <c r="S1456" s="15">
        <f t="shared" si="112"/>
        <v>41832.672685185185</v>
      </c>
      <c r="T1456" s="15">
        <f t="shared" si="113"/>
        <v>41887.568749999999</v>
      </c>
      <c r="U1456">
        <f t="shared" si="114"/>
        <v>2014</v>
      </c>
    </row>
    <row r="1457" spans="1:21" ht="48" x14ac:dyDescent="0.2">
      <c r="A1457">
        <v>1454</v>
      </c>
      <c r="B1457" s="9" t="s">
        <v>1454</v>
      </c>
      <c r="C1457" s="3" t="s">
        <v>5563</v>
      </c>
      <c r="D1457" s="5">
        <v>1750</v>
      </c>
      <c r="E1457" s="7">
        <v>3315</v>
      </c>
      <c r="F1457" t="s">
        <v>8218</v>
      </c>
      <c r="G1457" t="s">
        <v>8225</v>
      </c>
      <c r="H1457" t="s">
        <v>8247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8284</v>
      </c>
      <c r="O1457">
        <f t="shared" si="110"/>
        <v>189</v>
      </c>
      <c r="P1457">
        <f t="shared" si="111"/>
        <v>3315</v>
      </c>
      <c r="Q1457" s="11" t="s">
        <v>8323</v>
      </c>
      <c r="R1457" t="s">
        <v>8342</v>
      </c>
      <c r="S1457" s="15">
        <f t="shared" si="112"/>
        <v>42463.866666666669</v>
      </c>
      <c r="T1457" s="15">
        <f t="shared" si="113"/>
        <v>42484.915972222225</v>
      </c>
      <c r="U1457">
        <f t="shared" si="114"/>
        <v>2016</v>
      </c>
    </row>
    <row r="1458" spans="1:21" ht="16" x14ac:dyDescent="0.2">
      <c r="A1458">
        <v>1456</v>
      </c>
      <c r="B1458" s="9" t="s">
        <v>1456</v>
      </c>
      <c r="C1458" s="3" t="s">
        <v>5565</v>
      </c>
      <c r="D1458" s="5">
        <v>5000</v>
      </c>
      <c r="E1458" s="7">
        <v>3307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66</v>
      </c>
      <c r="P1458">
        <f t="shared" si="111"/>
        <v>1102.33</v>
      </c>
      <c r="Q1458" s="11" t="s">
        <v>8323</v>
      </c>
      <c r="R1458" t="s">
        <v>8342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1457</v>
      </c>
      <c r="C1459" s="3" t="s">
        <v>5566</v>
      </c>
      <c r="D1459" s="5">
        <v>6000</v>
      </c>
      <c r="E1459" s="7">
        <v>3305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55</v>
      </c>
      <c r="P1459">
        <f t="shared" si="111"/>
        <v>0</v>
      </c>
      <c r="Q1459" s="11" t="s">
        <v>8323</v>
      </c>
      <c r="R1459" t="s">
        <v>8342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1458</v>
      </c>
      <c r="C1460" s="3" t="s">
        <v>5567</v>
      </c>
      <c r="D1460" s="5">
        <v>5000</v>
      </c>
      <c r="E1460" s="7">
        <v>3294.01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66</v>
      </c>
      <c r="P1460">
        <f t="shared" si="111"/>
        <v>0</v>
      </c>
      <c r="Q1460" s="11" t="s">
        <v>8323</v>
      </c>
      <c r="R1460" t="s">
        <v>8342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1459</v>
      </c>
      <c r="C1461" s="3" t="s">
        <v>5568</v>
      </c>
      <c r="D1461" s="5">
        <v>37000</v>
      </c>
      <c r="E1461" s="7">
        <v>3292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9</v>
      </c>
      <c r="P1461">
        <f t="shared" si="111"/>
        <v>0</v>
      </c>
      <c r="Q1461" s="11" t="s">
        <v>8323</v>
      </c>
      <c r="R1461" t="s">
        <v>8342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1460</v>
      </c>
      <c r="C1462" s="3" t="s">
        <v>5569</v>
      </c>
      <c r="D1462" s="5">
        <v>25000000</v>
      </c>
      <c r="E1462" s="7">
        <v>3289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1" t="s">
        <v>8323</v>
      </c>
      <c r="R1462" t="s">
        <v>8342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1461</v>
      </c>
      <c r="C1463" s="3" t="s">
        <v>5570</v>
      </c>
      <c r="D1463" s="5">
        <v>15000</v>
      </c>
      <c r="E1463" s="7">
        <v>3275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22</v>
      </c>
      <c r="P1463">
        <f t="shared" si="111"/>
        <v>9.6300000000000008</v>
      </c>
      <c r="Q1463" s="11" t="s">
        <v>8323</v>
      </c>
      <c r="R1463" t="s">
        <v>8343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1462</v>
      </c>
      <c r="C1464" s="3" t="s">
        <v>5571</v>
      </c>
      <c r="D1464" s="5">
        <v>4000</v>
      </c>
      <c r="E1464" s="7">
        <v>3275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82</v>
      </c>
      <c r="P1464">
        <f t="shared" si="111"/>
        <v>21.83</v>
      </c>
      <c r="Q1464" s="11" t="s">
        <v>8323</v>
      </c>
      <c r="R1464" t="s">
        <v>8343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1463</v>
      </c>
      <c r="C1465" s="3" t="s">
        <v>5572</v>
      </c>
      <c r="D1465" s="5">
        <v>600</v>
      </c>
      <c r="E1465" s="7">
        <v>3275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546</v>
      </c>
      <c r="P1465">
        <f t="shared" si="111"/>
        <v>131</v>
      </c>
      <c r="Q1465" s="11" t="s">
        <v>8323</v>
      </c>
      <c r="R1465" t="s">
        <v>8343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1464</v>
      </c>
      <c r="C1466" s="3" t="s">
        <v>5573</v>
      </c>
      <c r="D1466" s="5">
        <v>5000</v>
      </c>
      <c r="E1466" s="7">
        <v>3273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65</v>
      </c>
      <c r="P1466">
        <f t="shared" si="111"/>
        <v>13.99</v>
      </c>
      <c r="Q1466" s="11" t="s">
        <v>8323</v>
      </c>
      <c r="R1466" t="s">
        <v>8343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1465</v>
      </c>
      <c r="C1467" s="3" t="s">
        <v>5574</v>
      </c>
      <c r="D1467" s="5">
        <v>30000</v>
      </c>
      <c r="E1467" s="7">
        <v>3271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11</v>
      </c>
      <c r="P1467">
        <f t="shared" si="111"/>
        <v>1.26</v>
      </c>
      <c r="Q1467" s="11" t="s">
        <v>8323</v>
      </c>
      <c r="R1467" t="s">
        <v>8343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1466</v>
      </c>
      <c r="C1468" s="3" t="s">
        <v>5575</v>
      </c>
      <c r="D1468" s="5">
        <v>16000</v>
      </c>
      <c r="E1468" s="7">
        <v>3270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20</v>
      </c>
      <c r="P1468">
        <f t="shared" si="111"/>
        <v>13.19</v>
      </c>
      <c r="Q1468" s="11" t="s">
        <v>8323</v>
      </c>
      <c r="R1468" t="s">
        <v>8343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1467</v>
      </c>
      <c r="C1469" s="3" t="s">
        <v>5576</v>
      </c>
      <c r="D1469" s="5">
        <v>40000</v>
      </c>
      <c r="E1469" s="7">
        <v>3258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8</v>
      </c>
      <c r="P1469">
        <f t="shared" si="111"/>
        <v>5.43</v>
      </c>
      <c r="Q1469" s="11" t="s">
        <v>8323</v>
      </c>
      <c r="R1469" t="s">
        <v>8343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1468</v>
      </c>
      <c r="C1470" s="3" t="s">
        <v>5577</v>
      </c>
      <c r="D1470" s="5">
        <v>9500</v>
      </c>
      <c r="E1470" s="7">
        <v>3258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34</v>
      </c>
      <c r="P1470">
        <f t="shared" si="111"/>
        <v>11.12</v>
      </c>
      <c r="Q1470" s="11" t="s">
        <v>8323</v>
      </c>
      <c r="R1470" t="s">
        <v>8343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1469</v>
      </c>
      <c r="C1471" s="3" t="s">
        <v>5578</v>
      </c>
      <c r="D1471" s="5">
        <v>44250</v>
      </c>
      <c r="E1471" s="7">
        <v>3255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7</v>
      </c>
      <c r="P1471">
        <f t="shared" si="111"/>
        <v>10.14</v>
      </c>
      <c r="Q1471" s="11" t="s">
        <v>8323</v>
      </c>
      <c r="R1471" t="s">
        <v>8343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1470</v>
      </c>
      <c r="C1472" s="3" t="s">
        <v>5579</v>
      </c>
      <c r="D1472" s="5">
        <v>1500</v>
      </c>
      <c r="E1472" s="7">
        <v>3255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217</v>
      </c>
      <c r="P1472">
        <f t="shared" si="111"/>
        <v>40.19</v>
      </c>
      <c r="Q1472" s="11" t="s">
        <v>8323</v>
      </c>
      <c r="R1472" t="s">
        <v>8343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1471</v>
      </c>
      <c r="C1473" s="3" t="s">
        <v>5580</v>
      </c>
      <c r="D1473" s="5">
        <v>32000</v>
      </c>
      <c r="E1473" s="7">
        <v>3250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</v>
      </c>
      <c r="P1473">
        <f t="shared" si="111"/>
        <v>9.48</v>
      </c>
      <c r="Q1473" s="11" t="s">
        <v>8323</v>
      </c>
      <c r="R1473" t="s">
        <v>8343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1472</v>
      </c>
      <c r="C1474" s="3" t="s">
        <v>5581</v>
      </c>
      <c r="D1474" s="5">
        <v>25000</v>
      </c>
      <c r="E1474" s="7">
        <v>3236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</v>
      </c>
      <c r="P1474">
        <f t="shared" ref="P1474:P1537" si="116">IFERROR(ROUND(E1474/L1474,2),0)</f>
        <v>9.6300000000000008</v>
      </c>
      <c r="Q1474" s="11" t="s">
        <v>8323</v>
      </c>
      <c r="R1474" t="s">
        <v>8343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1473</v>
      </c>
      <c r="C1475" s="3" t="s">
        <v>5582</v>
      </c>
      <c r="D1475" s="5">
        <v>1500</v>
      </c>
      <c r="E1475" s="7">
        <v>3231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215</v>
      </c>
      <c r="P1475">
        <f t="shared" si="116"/>
        <v>68.739999999999995</v>
      </c>
      <c r="Q1475" s="11" t="s">
        <v>8323</v>
      </c>
      <c r="R1475" t="s">
        <v>8343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1475</v>
      </c>
      <c r="B1476" s="9" t="s">
        <v>1475</v>
      </c>
      <c r="C1476" s="3" t="s">
        <v>5584</v>
      </c>
      <c r="D1476" s="5">
        <v>15000</v>
      </c>
      <c r="E1476" s="7">
        <v>3226</v>
      </c>
      <c r="F1476" t="s">
        <v>8217</v>
      </c>
      <c r="G1476" t="s">
        <v>8222</v>
      </c>
      <c r="H1476" t="s">
        <v>8244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8285</v>
      </c>
      <c r="O1476">
        <f t="shared" si="115"/>
        <v>22</v>
      </c>
      <c r="P1476">
        <f t="shared" si="116"/>
        <v>7.32</v>
      </c>
      <c r="Q1476" s="11" t="s">
        <v>8323</v>
      </c>
      <c r="R1476" t="s">
        <v>8343</v>
      </c>
      <c r="S1476" s="15">
        <f t="shared" si="117"/>
        <v>41960.722951388889</v>
      </c>
      <c r="T1476" s="15">
        <f t="shared" si="118"/>
        <v>41993.207638888889</v>
      </c>
      <c r="U1476">
        <f t="shared" si="119"/>
        <v>2014</v>
      </c>
    </row>
    <row r="1477" spans="1:21" ht="48" x14ac:dyDescent="0.2">
      <c r="A1477">
        <v>1474</v>
      </c>
      <c r="B1477" s="9" t="s">
        <v>1474</v>
      </c>
      <c r="C1477" s="3" t="s">
        <v>5583</v>
      </c>
      <c r="D1477" s="5">
        <v>3000</v>
      </c>
      <c r="E1477" s="7">
        <v>3226</v>
      </c>
      <c r="F1477" t="s">
        <v>8217</v>
      </c>
      <c r="G1477" t="s">
        <v>8222</v>
      </c>
      <c r="H1477" t="s">
        <v>8244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8285</v>
      </c>
      <c r="O1477">
        <f t="shared" si="115"/>
        <v>108</v>
      </c>
      <c r="P1477">
        <f t="shared" si="116"/>
        <v>42.45</v>
      </c>
      <c r="Q1477" s="11" t="s">
        <v>8323</v>
      </c>
      <c r="R1477" t="s">
        <v>8343</v>
      </c>
      <c r="S1477" s="15">
        <f t="shared" si="117"/>
        <v>41500.727916666663</v>
      </c>
      <c r="T1477" s="15">
        <f t="shared" si="118"/>
        <v>41530.727916666663</v>
      </c>
      <c r="U1477">
        <f t="shared" si="119"/>
        <v>2013</v>
      </c>
    </row>
    <row r="1478" spans="1:21" ht="32" x14ac:dyDescent="0.2">
      <c r="A1478">
        <v>1476</v>
      </c>
      <c r="B1478" s="9" t="s">
        <v>1476</v>
      </c>
      <c r="C1478" s="3" t="s">
        <v>5585</v>
      </c>
      <c r="D1478" s="5">
        <v>6000</v>
      </c>
      <c r="E1478" s="7">
        <v>3225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54</v>
      </c>
      <c r="P1478">
        <f t="shared" si="116"/>
        <v>3.52</v>
      </c>
      <c r="Q1478" s="11" t="s">
        <v>8323</v>
      </c>
      <c r="R1478" t="s">
        <v>8343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1477</v>
      </c>
      <c r="C1479" s="3" t="s">
        <v>5586</v>
      </c>
      <c r="D1479" s="5">
        <v>30000</v>
      </c>
      <c r="E1479" s="7">
        <v>3223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</v>
      </c>
      <c r="P1479">
        <f t="shared" si="116"/>
        <v>8.73</v>
      </c>
      <c r="Q1479" s="11" t="s">
        <v>8323</v>
      </c>
      <c r="R1479" t="s">
        <v>8343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1478</v>
      </c>
      <c r="C1480" s="3" t="s">
        <v>5587</v>
      </c>
      <c r="D1480" s="5">
        <v>50000</v>
      </c>
      <c r="E1480" s="7">
        <v>3222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6</v>
      </c>
      <c r="P1480">
        <f t="shared" si="116"/>
        <v>0.16</v>
      </c>
      <c r="Q1480" s="11" t="s">
        <v>8323</v>
      </c>
      <c r="R1480" t="s">
        <v>8343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1479</v>
      </c>
      <c r="C1481" s="3" t="s">
        <v>5588</v>
      </c>
      <c r="D1481" s="5">
        <v>1600</v>
      </c>
      <c r="E1481" s="7">
        <v>3221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201</v>
      </c>
      <c r="P1481">
        <f t="shared" si="116"/>
        <v>45.37</v>
      </c>
      <c r="Q1481" s="11" t="s">
        <v>8323</v>
      </c>
      <c r="R1481" t="s">
        <v>8343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1480</v>
      </c>
      <c r="C1482" s="3" t="s">
        <v>5589</v>
      </c>
      <c r="D1482" s="5">
        <v>50000</v>
      </c>
      <c r="E1482" s="7">
        <v>3211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6</v>
      </c>
      <c r="P1482">
        <f t="shared" si="116"/>
        <v>5.0599999999999996</v>
      </c>
      <c r="Q1482" s="11" t="s">
        <v>8323</v>
      </c>
      <c r="R1482" t="s">
        <v>8343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1481</v>
      </c>
      <c r="C1483" s="3" t="s">
        <v>5590</v>
      </c>
      <c r="D1483" s="5">
        <v>5000</v>
      </c>
      <c r="E1483" s="7">
        <v>3211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64</v>
      </c>
      <c r="P1483">
        <f t="shared" si="116"/>
        <v>535.16999999999996</v>
      </c>
      <c r="Q1483" s="11" t="s">
        <v>8323</v>
      </c>
      <c r="R1483" t="s">
        <v>8325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1482</v>
      </c>
      <c r="C1484" s="3" t="s">
        <v>5591</v>
      </c>
      <c r="D1484" s="5">
        <v>5000</v>
      </c>
      <c r="E1484" s="7">
        <v>3210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64</v>
      </c>
      <c r="P1484">
        <f t="shared" si="116"/>
        <v>3210</v>
      </c>
      <c r="Q1484" s="11" t="s">
        <v>8323</v>
      </c>
      <c r="R1484" t="s">
        <v>8325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1483</v>
      </c>
      <c r="C1485" s="3" t="s">
        <v>5592</v>
      </c>
      <c r="D1485" s="5">
        <v>7000</v>
      </c>
      <c r="E1485" s="7">
        <v>3205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46</v>
      </c>
      <c r="P1485">
        <f t="shared" si="116"/>
        <v>1602.5</v>
      </c>
      <c r="Q1485" s="11" t="s">
        <v>8323</v>
      </c>
      <c r="R1485" t="s">
        <v>8325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1484</v>
      </c>
      <c r="C1486" s="3" t="s">
        <v>5593</v>
      </c>
      <c r="D1486" s="5">
        <v>2000</v>
      </c>
      <c r="E1486" s="7">
        <v>3201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160</v>
      </c>
      <c r="P1486">
        <f t="shared" si="116"/>
        <v>0</v>
      </c>
      <c r="Q1486" s="11" t="s">
        <v>8323</v>
      </c>
      <c r="R1486" t="s">
        <v>8325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1486</v>
      </c>
      <c r="B1487" s="9" t="s">
        <v>1486</v>
      </c>
      <c r="C1487" s="3" t="s">
        <v>5595</v>
      </c>
      <c r="D1487" s="5">
        <v>20000</v>
      </c>
      <c r="E1487" s="7">
        <v>3200</v>
      </c>
      <c r="F1487" t="s">
        <v>8219</v>
      </c>
      <c r="G1487" t="s">
        <v>8222</v>
      </c>
      <c r="H1487" t="s">
        <v>8244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16</v>
      </c>
      <c r="P1487">
        <f t="shared" si="116"/>
        <v>1066.67</v>
      </c>
      <c r="Q1487" s="11" t="s">
        <v>8323</v>
      </c>
      <c r="R1487" t="s">
        <v>8325</v>
      </c>
      <c r="S1487" s="15">
        <f t="shared" si="117"/>
        <v>42032.168530092589</v>
      </c>
      <c r="T1487" s="15">
        <f t="shared" si="118"/>
        <v>42062.168530092589</v>
      </c>
      <c r="U1487">
        <f t="shared" si="119"/>
        <v>2015</v>
      </c>
    </row>
    <row r="1488" spans="1:21" ht="48" x14ac:dyDescent="0.2">
      <c r="A1488">
        <v>1485</v>
      </c>
      <c r="B1488" s="9" t="s">
        <v>1485</v>
      </c>
      <c r="C1488" s="3" t="s">
        <v>5594</v>
      </c>
      <c r="D1488" s="5">
        <v>6700</v>
      </c>
      <c r="E1488" s="7">
        <v>3200</v>
      </c>
      <c r="F1488" t="s">
        <v>8219</v>
      </c>
      <c r="G1488" t="s">
        <v>8222</v>
      </c>
      <c r="H1488" t="s">
        <v>8244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48</v>
      </c>
      <c r="P1488">
        <f t="shared" si="116"/>
        <v>1066.67</v>
      </c>
      <c r="Q1488" s="11" t="s">
        <v>8323</v>
      </c>
      <c r="R1488" t="s">
        <v>8325</v>
      </c>
      <c r="S1488" s="15">
        <f t="shared" si="117"/>
        <v>42130.795983796299</v>
      </c>
      <c r="T1488" s="15">
        <f t="shared" si="118"/>
        <v>42175.795983796299</v>
      </c>
      <c r="U1488">
        <f t="shared" si="119"/>
        <v>2015</v>
      </c>
    </row>
    <row r="1489" spans="1:21" ht="48" x14ac:dyDescent="0.2">
      <c r="A1489">
        <v>1487</v>
      </c>
      <c r="B1489" s="9" t="s">
        <v>1487</v>
      </c>
      <c r="C1489" s="3" t="s">
        <v>5596</v>
      </c>
      <c r="D1489" s="5">
        <v>10000</v>
      </c>
      <c r="E1489" s="7">
        <v>3195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32</v>
      </c>
      <c r="P1489">
        <f t="shared" si="116"/>
        <v>0</v>
      </c>
      <c r="Q1489" s="11" t="s">
        <v>8323</v>
      </c>
      <c r="R1489" t="s">
        <v>8325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1488</v>
      </c>
      <c r="C1490" s="3" t="s">
        <v>5597</v>
      </c>
      <c r="D1490" s="5">
        <v>15000</v>
      </c>
      <c r="E1490" s="7">
        <v>3190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21</v>
      </c>
      <c r="P1490">
        <f t="shared" si="116"/>
        <v>531.66999999999996</v>
      </c>
      <c r="Q1490" s="11" t="s">
        <v>8323</v>
      </c>
      <c r="R1490" t="s">
        <v>8325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1489</v>
      </c>
      <c r="C1491" s="3" t="s">
        <v>5598</v>
      </c>
      <c r="D1491" s="5">
        <v>5000</v>
      </c>
      <c r="E1491" s="7">
        <v>3186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64</v>
      </c>
      <c r="P1491">
        <f t="shared" si="116"/>
        <v>0</v>
      </c>
      <c r="Q1491" s="11" t="s">
        <v>8323</v>
      </c>
      <c r="R1491" t="s">
        <v>8325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1490</v>
      </c>
      <c r="C1492" s="3" t="s">
        <v>5599</v>
      </c>
      <c r="D1492" s="5">
        <v>2900</v>
      </c>
      <c r="E1492" s="7">
        <v>3185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110</v>
      </c>
      <c r="P1492">
        <f t="shared" si="116"/>
        <v>167.63</v>
      </c>
      <c r="Q1492" s="11" t="s">
        <v>8323</v>
      </c>
      <c r="R1492" t="s">
        <v>8325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1491</v>
      </c>
      <c r="C1493" s="3" t="s">
        <v>5600</v>
      </c>
      <c r="D1493" s="5">
        <v>1200</v>
      </c>
      <c r="E1493" s="7">
        <v>3178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265</v>
      </c>
      <c r="P1493">
        <f t="shared" si="116"/>
        <v>3178</v>
      </c>
      <c r="Q1493" s="11" t="s">
        <v>8323</v>
      </c>
      <c r="R1493" t="s">
        <v>8325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1492</v>
      </c>
      <c r="C1494" s="3" t="s">
        <v>5601</v>
      </c>
      <c r="D1494" s="5">
        <v>4000</v>
      </c>
      <c r="E1494" s="7">
        <v>3175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79</v>
      </c>
      <c r="P1494">
        <f t="shared" si="116"/>
        <v>1587.5</v>
      </c>
      <c r="Q1494" s="11" t="s">
        <v>8323</v>
      </c>
      <c r="R1494" t="s">
        <v>8325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1493</v>
      </c>
      <c r="C1495" s="3" t="s">
        <v>5602</v>
      </c>
      <c r="D1495" s="5">
        <v>2400</v>
      </c>
      <c r="E1495" s="7">
        <v>3172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132</v>
      </c>
      <c r="P1495">
        <f t="shared" si="116"/>
        <v>0</v>
      </c>
      <c r="Q1495" s="11" t="s">
        <v>8323</v>
      </c>
      <c r="R1495" t="s">
        <v>8325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1494</v>
      </c>
      <c r="C1496" s="3" t="s">
        <v>5603</v>
      </c>
      <c r="D1496" s="5">
        <v>5000</v>
      </c>
      <c r="E1496" s="7">
        <v>3171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63</v>
      </c>
      <c r="P1496">
        <f t="shared" si="116"/>
        <v>288.27</v>
      </c>
      <c r="Q1496" s="11" t="s">
        <v>8323</v>
      </c>
      <c r="R1496" t="s">
        <v>8325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1495</v>
      </c>
      <c r="C1497" s="3" t="s">
        <v>5604</v>
      </c>
      <c r="D1497" s="5">
        <v>2000</v>
      </c>
      <c r="E1497" s="7">
        <v>3170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159</v>
      </c>
      <c r="P1497">
        <f t="shared" si="116"/>
        <v>0</v>
      </c>
      <c r="Q1497" s="11" t="s">
        <v>8323</v>
      </c>
      <c r="R1497" t="s">
        <v>8325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1496</v>
      </c>
      <c r="C1498" s="3" t="s">
        <v>5605</v>
      </c>
      <c r="D1498" s="5">
        <v>1500</v>
      </c>
      <c r="E1498" s="7">
        <v>3160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211</v>
      </c>
      <c r="P1498">
        <f t="shared" si="116"/>
        <v>0</v>
      </c>
      <c r="Q1498" s="11" t="s">
        <v>8323</v>
      </c>
      <c r="R1498" t="s">
        <v>8325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1497</v>
      </c>
      <c r="C1499" s="3" t="s">
        <v>5606</v>
      </c>
      <c r="D1499" s="5">
        <v>15000</v>
      </c>
      <c r="E1499" s="7">
        <v>3158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21</v>
      </c>
      <c r="P1499">
        <f t="shared" si="116"/>
        <v>3158</v>
      </c>
      <c r="Q1499" s="11" t="s">
        <v>8323</v>
      </c>
      <c r="R1499" t="s">
        <v>8325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1498</v>
      </c>
      <c r="C1500" s="3" t="s">
        <v>5607</v>
      </c>
      <c r="D1500" s="5">
        <v>3000</v>
      </c>
      <c r="E1500" s="7">
        <v>3155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105</v>
      </c>
      <c r="P1500">
        <f t="shared" si="116"/>
        <v>1051.67</v>
      </c>
      <c r="Q1500" s="11" t="s">
        <v>8323</v>
      </c>
      <c r="R1500" t="s">
        <v>8325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1499</v>
      </c>
      <c r="C1501" s="3" t="s">
        <v>5608</v>
      </c>
      <c r="D1501" s="5">
        <v>2000</v>
      </c>
      <c r="E1501" s="7">
        <v>3150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158</v>
      </c>
      <c r="P1501">
        <f t="shared" si="116"/>
        <v>3150</v>
      </c>
      <c r="Q1501" s="11" t="s">
        <v>8323</v>
      </c>
      <c r="R1501" t="s">
        <v>8325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1500</v>
      </c>
      <c r="C1502" s="3" t="s">
        <v>5609</v>
      </c>
      <c r="D1502" s="5">
        <v>2800</v>
      </c>
      <c r="E1502" s="7">
        <v>3148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112</v>
      </c>
      <c r="P1502">
        <f t="shared" si="116"/>
        <v>209.87</v>
      </c>
      <c r="Q1502" s="11" t="s">
        <v>8323</v>
      </c>
      <c r="R1502" t="s">
        <v>8325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1501</v>
      </c>
      <c r="C1503" s="3" t="s">
        <v>5610</v>
      </c>
      <c r="D1503" s="5">
        <v>52000</v>
      </c>
      <c r="E1503" s="7">
        <v>3145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6</v>
      </c>
      <c r="P1503">
        <f t="shared" si="116"/>
        <v>3.55</v>
      </c>
      <c r="Q1503" s="11" t="s">
        <v>8339</v>
      </c>
      <c r="R1503" t="s">
        <v>8340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1502</v>
      </c>
      <c r="C1504" s="3" t="s">
        <v>5611</v>
      </c>
      <c r="D1504" s="5">
        <v>22000</v>
      </c>
      <c r="E1504" s="7">
        <v>3135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14</v>
      </c>
      <c r="P1504">
        <f t="shared" si="116"/>
        <v>9.5299999999999994</v>
      </c>
      <c r="Q1504" s="11" t="s">
        <v>8339</v>
      </c>
      <c r="R1504" t="s">
        <v>8340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1503</v>
      </c>
      <c r="C1505" s="3" t="s">
        <v>5612</v>
      </c>
      <c r="D1505" s="5">
        <v>3750</v>
      </c>
      <c r="E1505" s="7">
        <v>3133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84</v>
      </c>
      <c r="P1505">
        <f t="shared" si="116"/>
        <v>44.13</v>
      </c>
      <c r="Q1505" s="11" t="s">
        <v>8339</v>
      </c>
      <c r="R1505" t="s">
        <v>8340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1504</v>
      </c>
      <c r="C1506" s="3" t="s">
        <v>5613</v>
      </c>
      <c r="D1506" s="5">
        <v>6500</v>
      </c>
      <c r="E1506" s="7">
        <v>3132.63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48</v>
      </c>
      <c r="P1506">
        <f t="shared" si="116"/>
        <v>11.65</v>
      </c>
      <c r="Q1506" s="11" t="s">
        <v>8339</v>
      </c>
      <c r="R1506" t="s">
        <v>8340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1505</v>
      </c>
      <c r="C1507" s="3" t="s">
        <v>5614</v>
      </c>
      <c r="D1507" s="5">
        <v>16000</v>
      </c>
      <c r="E1507" s="7">
        <v>3125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20</v>
      </c>
      <c r="P1507">
        <f t="shared" si="116"/>
        <v>9.06</v>
      </c>
      <c r="Q1507" s="11" t="s">
        <v>8339</v>
      </c>
      <c r="R1507" t="s">
        <v>8340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1506</v>
      </c>
      <c r="C1508" s="3" t="s">
        <v>5615</v>
      </c>
      <c r="D1508" s="5">
        <v>1500</v>
      </c>
      <c r="E1508" s="7">
        <v>3122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208</v>
      </c>
      <c r="P1508">
        <f t="shared" si="116"/>
        <v>72.599999999999994</v>
      </c>
      <c r="Q1508" s="11" t="s">
        <v>8339</v>
      </c>
      <c r="R1508" t="s">
        <v>8340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1508</v>
      </c>
      <c r="B1509" s="9" t="s">
        <v>1508</v>
      </c>
      <c r="C1509" s="3" t="s">
        <v>5617</v>
      </c>
      <c r="D1509" s="5">
        <v>18500</v>
      </c>
      <c r="E1509" s="7">
        <v>3120</v>
      </c>
      <c r="F1509" t="s">
        <v>8217</v>
      </c>
      <c r="G1509" t="s">
        <v>8222</v>
      </c>
      <c r="H1509" t="s">
        <v>8244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8282</v>
      </c>
      <c r="O1509">
        <f t="shared" si="115"/>
        <v>17</v>
      </c>
      <c r="P1509">
        <f t="shared" si="116"/>
        <v>14.79</v>
      </c>
      <c r="Q1509" s="11" t="s">
        <v>8339</v>
      </c>
      <c r="R1509" t="s">
        <v>8340</v>
      </c>
      <c r="S1509" s="15">
        <f t="shared" si="117"/>
        <v>41786.614363425928</v>
      </c>
      <c r="T1509" s="15">
        <f t="shared" si="118"/>
        <v>41817.614363425928</v>
      </c>
      <c r="U1509">
        <f t="shared" si="119"/>
        <v>2014</v>
      </c>
    </row>
    <row r="1510" spans="1:21" ht="48" x14ac:dyDescent="0.2">
      <c r="A1510">
        <v>1507</v>
      </c>
      <c r="B1510" s="9" t="s">
        <v>1507</v>
      </c>
      <c r="C1510" s="3" t="s">
        <v>5616</v>
      </c>
      <c r="D1510" s="5">
        <v>1200</v>
      </c>
      <c r="E1510" s="7">
        <v>3120</v>
      </c>
      <c r="F1510" t="s">
        <v>8217</v>
      </c>
      <c r="G1510" t="s">
        <v>8222</v>
      </c>
      <c r="H1510" t="s">
        <v>8244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8282</v>
      </c>
      <c r="O1510">
        <f t="shared" si="115"/>
        <v>260</v>
      </c>
      <c r="P1510">
        <f t="shared" si="116"/>
        <v>94.55</v>
      </c>
      <c r="Q1510" s="11" t="s">
        <v>8339</v>
      </c>
      <c r="R1510" t="s">
        <v>8340</v>
      </c>
      <c r="S1510" s="15">
        <f t="shared" si="117"/>
        <v>40254.450335648151</v>
      </c>
      <c r="T1510" s="15">
        <f t="shared" si="118"/>
        <v>40313.340277777781</v>
      </c>
      <c r="U1510">
        <f t="shared" si="119"/>
        <v>2010</v>
      </c>
    </row>
    <row r="1511" spans="1:21" ht="48" x14ac:dyDescent="0.2">
      <c r="A1511">
        <v>1509</v>
      </c>
      <c r="B1511" s="9" t="s">
        <v>1509</v>
      </c>
      <c r="C1511" s="3" t="s">
        <v>5618</v>
      </c>
      <c r="D1511" s="5">
        <v>17500</v>
      </c>
      <c r="E1511" s="7">
        <v>3105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18</v>
      </c>
      <c r="P1511">
        <f t="shared" si="116"/>
        <v>15.84</v>
      </c>
      <c r="Q1511" s="11" t="s">
        <v>8339</v>
      </c>
      <c r="R1511" t="s">
        <v>8340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1510</v>
      </c>
      <c r="C1512" s="3" t="s">
        <v>5619</v>
      </c>
      <c r="D1512" s="5">
        <v>16000</v>
      </c>
      <c r="E1512" s="7">
        <v>3105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19</v>
      </c>
      <c r="P1512">
        <f t="shared" si="116"/>
        <v>7.67</v>
      </c>
      <c r="Q1512" s="11" t="s">
        <v>8339</v>
      </c>
      <c r="R1512" t="s">
        <v>8340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1514</v>
      </c>
      <c r="B1513" s="9" t="s">
        <v>1514</v>
      </c>
      <c r="C1513" s="3" t="s">
        <v>5623</v>
      </c>
      <c r="D1513" s="5">
        <v>25000</v>
      </c>
      <c r="E1513" s="7">
        <v>3100</v>
      </c>
      <c r="F1513" t="s">
        <v>8217</v>
      </c>
      <c r="G1513" t="s">
        <v>8222</v>
      </c>
      <c r="H1513" t="s">
        <v>8244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t="s">
        <v>8282</v>
      </c>
      <c r="O1513">
        <f t="shared" si="115"/>
        <v>12</v>
      </c>
      <c r="P1513">
        <f t="shared" si="116"/>
        <v>17.61</v>
      </c>
      <c r="Q1513" s="11" t="s">
        <v>8339</v>
      </c>
      <c r="R1513" t="s">
        <v>8340</v>
      </c>
      <c r="S1513" s="15">
        <f t="shared" si="117"/>
        <v>42234.597685185188</v>
      </c>
      <c r="T1513" s="15">
        <f t="shared" si="118"/>
        <v>42274.597685185188</v>
      </c>
      <c r="U1513">
        <f t="shared" si="119"/>
        <v>2015</v>
      </c>
    </row>
    <row r="1514" spans="1:21" ht="48" x14ac:dyDescent="0.2">
      <c r="A1514">
        <v>1511</v>
      </c>
      <c r="B1514" s="9" t="s">
        <v>1511</v>
      </c>
      <c r="C1514" s="3" t="s">
        <v>5620</v>
      </c>
      <c r="D1514" s="5">
        <v>14000</v>
      </c>
      <c r="E1514" s="7">
        <v>3100</v>
      </c>
      <c r="F1514" t="s">
        <v>8217</v>
      </c>
      <c r="G1514" t="s">
        <v>8222</v>
      </c>
      <c r="H1514" t="s">
        <v>8244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8282</v>
      </c>
      <c r="O1514">
        <f t="shared" si="115"/>
        <v>22</v>
      </c>
      <c r="P1514">
        <f t="shared" si="116"/>
        <v>15.05</v>
      </c>
      <c r="Q1514" s="11" t="s">
        <v>8339</v>
      </c>
      <c r="R1514" t="s">
        <v>8340</v>
      </c>
      <c r="S1514" s="15">
        <f t="shared" si="117"/>
        <v>42296.583379629628</v>
      </c>
      <c r="T1514" s="15">
        <f t="shared" si="118"/>
        <v>42326.625046296293</v>
      </c>
      <c r="U1514">
        <f t="shared" si="119"/>
        <v>2015</v>
      </c>
    </row>
    <row r="1515" spans="1:21" ht="48" x14ac:dyDescent="0.2">
      <c r="A1515">
        <v>1513</v>
      </c>
      <c r="B1515" s="9" t="s">
        <v>1513</v>
      </c>
      <c r="C1515" s="3" t="s">
        <v>5622</v>
      </c>
      <c r="D1515" s="5">
        <v>8000</v>
      </c>
      <c r="E1515" s="7">
        <v>3100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39</v>
      </c>
      <c r="P1515">
        <f t="shared" si="116"/>
        <v>14.42</v>
      </c>
      <c r="Q1515" s="11" t="s">
        <v>8339</v>
      </c>
      <c r="R1515" t="s">
        <v>8340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1512</v>
      </c>
      <c r="B1516" s="9" t="s">
        <v>1512</v>
      </c>
      <c r="C1516" s="3" t="s">
        <v>5621</v>
      </c>
      <c r="D1516" s="5">
        <v>3500</v>
      </c>
      <c r="E1516" s="7">
        <v>3100</v>
      </c>
      <c r="F1516" t="s">
        <v>8217</v>
      </c>
      <c r="G1516" t="s">
        <v>8222</v>
      </c>
      <c r="H1516" t="s">
        <v>8244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t="s">
        <v>8282</v>
      </c>
      <c r="O1516">
        <f t="shared" si="115"/>
        <v>89</v>
      </c>
      <c r="P1516">
        <f t="shared" si="116"/>
        <v>9.25</v>
      </c>
      <c r="Q1516" s="11" t="s">
        <v>8339</v>
      </c>
      <c r="R1516" t="s">
        <v>8340</v>
      </c>
      <c r="S1516" s="15">
        <f t="shared" si="117"/>
        <v>42741.684479166666</v>
      </c>
      <c r="T1516" s="15">
        <f t="shared" si="118"/>
        <v>42771.684479166666</v>
      </c>
      <c r="U1516">
        <f t="shared" si="119"/>
        <v>2017</v>
      </c>
    </row>
    <row r="1517" spans="1:21" ht="48" x14ac:dyDescent="0.2">
      <c r="A1517">
        <v>1515</v>
      </c>
      <c r="B1517" s="9" t="s">
        <v>1515</v>
      </c>
      <c r="C1517" s="3" t="s">
        <v>5624</v>
      </c>
      <c r="D1517" s="5">
        <v>300000</v>
      </c>
      <c r="E1517" s="7">
        <v>3095.11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</v>
      </c>
      <c r="P1517">
        <f t="shared" si="116"/>
        <v>5.58</v>
      </c>
      <c r="Q1517" s="11" t="s">
        <v>8339</v>
      </c>
      <c r="R1517" t="s">
        <v>8340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1516</v>
      </c>
      <c r="C1518" s="3" t="s">
        <v>5625</v>
      </c>
      <c r="D1518" s="5">
        <v>17000</v>
      </c>
      <c r="E1518" s="7">
        <v>3084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18</v>
      </c>
      <c r="P1518">
        <f t="shared" si="116"/>
        <v>26.59</v>
      </c>
      <c r="Q1518" s="11" t="s">
        <v>8339</v>
      </c>
      <c r="R1518" t="s">
        <v>8340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1517</v>
      </c>
      <c r="C1519" s="3" t="s">
        <v>5626</v>
      </c>
      <c r="D1519" s="5">
        <v>15000</v>
      </c>
      <c r="E1519" s="7">
        <v>3081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21</v>
      </c>
      <c r="P1519">
        <f t="shared" si="116"/>
        <v>5.01</v>
      </c>
      <c r="Q1519" s="11" t="s">
        <v>8339</v>
      </c>
      <c r="R1519" t="s">
        <v>8340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1518</v>
      </c>
      <c r="C1520" s="3" t="s">
        <v>5627</v>
      </c>
      <c r="D1520" s="5">
        <v>15000</v>
      </c>
      <c r="E1520" s="7">
        <v>3080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21</v>
      </c>
      <c r="P1520">
        <f t="shared" si="116"/>
        <v>13.05</v>
      </c>
      <c r="Q1520" s="11" t="s">
        <v>8339</v>
      </c>
      <c r="R1520" t="s">
        <v>8340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1519</v>
      </c>
      <c r="C1521" s="3" t="s">
        <v>5628</v>
      </c>
      <c r="D1521" s="5">
        <v>9000</v>
      </c>
      <c r="E1521" s="7">
        <v>3080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34</v>
      </c>
      <c r="P1521">
        <f t="shared" si="116"/>
        <v>21.24</v>
      </c>
      <c r="Q1521" s="11" t="s">
        <v>8339</v>
      </c>
      <c r="R1521" t="s">
        <v>8340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1520</v>
      </c>
      <c r="C1522" s="3" t="s">
        <v>5629</v>
      </c>
      <c r="D1522" s="5">
        <v>18000</v>
      </c>
      <c r="E1522" s="7">
        <v>3067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17</v>
      </c>
      <c r="P1522">
        <f t="shared" si="116"/>
        <v>18.37</v>
      </c>
      <c r="Q1522" s="11" t="s">
        <v>8339</v>
      </c>
      <c r="R1522" t="s">
        <v>8340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1521</v>
      </c>
      <c r="C1523" s="3" t="s">
        <v>5630</v>
      </c>
      <c r="D1523" s="5">
        <v>37500</v>
      </c>
      <c r="E1523" s="7">
        <v>3062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8</v>
      </c>
      <c r="P1523">
        <f t="shared" si="116"/>
        <v>13.03</v>
      </c>
      <c r="Q1523" s="11" t="s">
        <v>8339</v>
      </c>
      <c r="R1523" t="s">
        <v>8340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1522</v>
      </c>
      <c r="C1524" s="3" t="s">
        <v>5631</v>
      </c>
      <c r="D1524" s="5">
        <v>43500</v>
      </c>
      <c r="E1524" s="7">
        <v>3061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7</v>
      </c>
      <c r="P1524">
        <f t="shared" si="116"/>
        <v>6.77</v>
      </c>
      <c r="Q1524" s="11" t="s">
        <v>8339</v>
      </c>
      <c r="R1524" t="s">
        <v>8340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1523</v>
      </c>
      <c r="C1525" s="3" t="s">
        <v>5632</v>
      </c>
      <c r="D1525" s="5">
        <v>18500</v>
      </c>
      <c r="E1525" s="7">
        <v>3060.22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17</v>
      </c>
      <c r="P1525">
        <f t="shared" si="116"/>
        <v>12.7</v>
      </c>
      <c r="Q1525" s="11" t="s">
        <v>8339</v>
      </c>
      <c r="R1525" t="s">
        <v>8340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1524</v>
      </c>
      <c r="C1526" s="3" t="s">
        <v>5633</v>
      </c>
      <c r="D1526" s="5">
        <v>3000</v>
      </c>
      <c r="E1526" s="7">
        <v>3060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102</v>
      </c>
      <c r="P1526">
        <f t="shared" si="116"/>
        <v>109.29</v>
      </c>
      <c r="Q1526" s="11" t="s">
        <v>8339</v>
      </c>
      <c r="R1526" t="s">
        <v>8340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1525</v>
      </c>
      <c r="C1527" s="3" t="s">
        <v>5634</v>
      </c>
      <c r="D1527" s="5">
        <v>2600</v>
      </c>
      <c r="E1527" s="7">
        <v>3058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118</v>
      </c>
      <c r="P1527">
        <f t="shared" si="116"/>
        <v>21.84</v>
      </c>
      <c r="Q1527" s="11" t="s">
        <v>8339</v>
      </c>
      <c r="R1527" t="s">
        <v>8340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1526</v>
      </c>
      <c r="C1528" s="3" t="s">
        <v>5635</v>
      </c>
      <c r="D1528" s="5">
        <v>23000</v>
      </c>
      <c r="E1528" s="7">
        <v>3055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13</v>
      </c>
      <c r="P1528">
        <f t="shared" si="116"/>
        <v>10.91</v>
      </c>
      <c r="Q1528" s="11" t="s">
        <v>8339</v>
      </c>
      <c r="R1528" t="s">
        <v>8340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1527</v>
      </c>
      <c r="C1529" s="3" t="s">
        <v>5636</v>
      </c>
      <c r="D1529" s="5">
        <v>3500</v>
      </c>
      <c r="E1529" s="7">
        <v>3055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87</v>
      </c>
      <c r="P1529">
        <f t="shared" si="116"/>
        <v>43.64</v>
      </c>
      <c r="Q1529" s="11" t="s">
        <v>8339</v>
      </c>
      <c r="R1529" t="s">
        <v>8340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1528</v>
      </c>
      <c r="C1530" s="3" t="s">
        <v>5637</v>
      </c>
      <c r="D1530" s="5">
        <v>3000</v>
      </c>
      <c r="E1530" s="7">
        <v>3048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102</v>
      </c>
      <c r="P1530">
        <f t="shared" si="116"/>
        <v>19.05</v>
      </c>
      <c r="Q1530" s="11" t="s">
        <v>8339</v>
      </c>
      <c r="R1530" t="s">
        <v>8340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1529</v>
      </c>
      <c r="C1531" s="3" t="s">
        <v>5638</v>
      </c>
      <c r="D1531" s="5">
        <v>19000</v>
      </c>
      <c r="E1531" s="7">
        <v>3046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16</v>
      </c>
      <c r="P1531">
        <f t="shared" si="116"/>
        <v>21.6</v>
      </c>
      <c r="Q1531" s="11" t="s">
        <v>8339</v>
      </c>
      <c r="R1531" t="s">
        <v>8340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1530</v>
      </c>
      <c r="C1532" s="3" t="s">
        <v>5639</v>
      </c>
      <c r="D1532" s="5">
        <v>35000</v>
      </c>
      <c r="E1532" s="7">
        <v>3045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9</v>
      </c>
      <c r="P1532">
        <f t="shared" si="116"/>
        <v>3.48</v>
      </c>
      <c r="Q1532" s="11" t="s">
        <v>8339</v>
      </c>
      <c r="R1532" t="s">
        <v>8340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1532</v>
      </c>
      <c r="B1533" s="9" t="s">
        <v>1532</v>
      </c>
      <c r="C1533" s="3" t="s">
        <v>5641</v>
      </c>
      <c r="D1533" s="5">
        <v>5000</v>
      </c>
      <c r="E1533" s="7">
        <v>3045</v>
      </c>
      <c r="F1533" t="s">
        <v>8217</v>
      </c>
      <c r="G1533" t="s">
        <v>8224</v>
      </c>
      <c r="H1533" t="s">
        <v>8246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8282</v>
      </c>
      <c r="O1533">
        <f t="shared" si="115"/>
        <v>61</v>
      </c>
      <c r="P1533">
        <f t="shared" si="116"/>
        <v>10.36</v>
      </c>
      <c r="Q1533" s="11" t="s">
        <v>8339</v>
      </c>
      <c r="R1533" t="s">
        <v>8340</v>
      </c>
      <c r="S1533" s="15">
        <f t="shared" si="117"/>
        <v>42391.475289351853</v>
      </c>
      <c r="T1533" s="15">
        <f t="shared" si="118"/>
        <v>42415.625</v>
      </c>
      <c r="U1533">
        <f t="shared" si="119"/>
        <v>2016</v>
      </c>
    </row>
    <row r="1534" spans="1:21" ht="48" x14ac:dyDescent="0.2">
      <c r="A1534">
        <v>1531</v>
      </c>
      <c r="B1534" s="9" t="s">
        <v>1531</v>
      </c>
      <c r="C1534" s="3" t="s">
        <v>5640</v>
      </c>
      <c r="D1534" s="5">
        <v>2350</v>
      </c>
      <c r="E1534" s="7">
        <v>3045</v>
      </c>
      <c r="F1534" t="s">
        <v>8217</v>
      </c>
      <c r="G1534" t="s">
        <v>8222</v>
      </c>
      <c r="H1534" t="s">
        <v>8244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8282</v>
      </c>
      <c r="O1534">
        <f t="shared" si="115"/>
        <v>130</v>
      </c>
      <c r="P1534">
        <f t="shared" si="116"/>
        <v>41.71</v>
      </c>
      <c r="Q1534" s="11" t="s">
        <v>8339</v>
      </c>
      <c r="R1534" t="s">
        <v>8340</v>
      </c>
      <c r="S1534" s="15">
        <f t="shared" si="117"/>
        <v>41941.802384259259</v>
      </c>
      <c r="T1534" s="15">
        <f t="shared" si="118"/>
        <v>41974.125</v>
      </c>
      <c r="U1534">
        <f t="shared" si="119"/>
        <v>2014</v>
      </c>
    </row>
    <row r="1535" spans="1:21" ht="32" x14ac:dyDescent="0.2">
      <c r="A1535">
        <v>1533</v>
      </c>
      <c r="B1535" s="9" t="s">
        <v>1533</v>
      </c>
      <c r="C1535" s="3" t="s">
        <v>5642</v>
      </c>
      <c r="D1535" s="5">
        <v>45000</v>
      </c>
      <c r="E1535" s="7">
        <v>3036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7</v>
      </c>
      <c r="P1535">
        <f t="shared" si="116"/>
        <v>4.0999999999999996</v>
      </c>
      <c r="Q1535" s="11" t="s">
        <v>8339</v>
      </c>
      <c r="R1535" t="s">
        <v>8340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1534</v>
      </c>
      <c r="C1536" s="3" t="s">
        <v>5643</v>
      </c>
      <c r="D1536" s="5">
        <v>7500</v>
      </c>
      <c r="E1536" s="7">
        <v>3035.05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40</v>
      </c>
      <c r="P1536">
        <f t="shared" si="116"/>
        <v>8.23</v>
      </c>
      <c r="Q1536" s="11" t="s">
        <v>8339</v>
      </c>
      <c r="R1536" t="s">
        <v>8340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1536</v>
      </c>
      <c r="B1537" s="9" t="s">
        <v>1536</v>
      </c>
      <c r="C1537" s="3" t="s">
        <v>5645</v>
      </c>
      <c r="D1537" s="5">
        <v>12000</v>
      </c>
      <c r="E1537" s="7">
        <v>3035</v>
      </c>
      <c r="F1537" t="s">
        <v>8217</v>
      </c>
      <c r="G1537" t="s">
        <v>8222</v>
      </c>
      <c r="H1537" t="s">
        <v>8244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8282</v>
      </c>
      <c r="O1537">
        <f t="shared" si="115"/>
        <v>25</v>
      </c>
      <c r="P1537">
        <f t="shared" si="116"/>
        <v>6.67</v>
      </c>
      <c r="Q1537" s="11" t="s">
        <v>8339</v>
      </c>
      <c r="R1537" t="s">
        <v>8340</v>
      </c>
      <c r="S1537" s="15">
        <f t="shared" si="117"/>
        <v>42213.802199074074</v>
      </c>
      <c r="T1537" s="15">
        <f t="shared" si="118"/>
        <v>42243.802199074074</v>
      </c>
      <c r="U1537">
        <f t="shared" si="119"/>
        <v>2015</v>
      </c>
    </row>
    <row r="1538" spans="1:21" ht="48" x14ac:dyDescent="0.2">
      <c r="A1538">
        <v>1537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8217</v>
      </c>
      <c r="G1538" t="s">
        <v>8234</v>
      </c>
      <c r="H1538" t="s">
        <v>8247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8282</v>
      </c>
      <c r="O1538">
        <f t="shared" ref="O1538:O1601" si="120">ROUND(E1538/D1538*100,0)</f>
        <v>25</v>
      </c>
      <c r="P1538">
        <f t="shared" ref="P1538:P1601" si="121">IFERROR(ROUND(E1538/L1538,2),0)</f>
        <v>13.55</v>
      </c>
      <c r="Q1538" s="11" t="s">
        <v>8339</v>
      </c>
      <c r="R1538" t="s">
        <v>8340</v>
      </c>
      <c r="S1538" s="15">
        <f t="shared" ref="S1538:S1601" si="122">(((J1538/60)/60)/24)+DATE(1970,1,1)</f>
        <v>42552.315127314811</v>
      </c>
      <c r="T1538" s="15">
        <f t="shared" ref="T1538:T1601" si="123">(((I1538/60)/60)/24)+DATE(1970,1,1)</f>
        <v>42588.75</v>
      </c>
      <c r="U1538">
        <f t="shared" si="119"/>
        <v>2016</v>
      </c>
    </row>
    <row r="1539" spans="1:21" ht="48" x14ac:dyDescent="0.2">
      <c r="A1539">
        <v>1535</v>
      </c>
      <c r="B1539" s="9" t="s">
        <v>1535</v>
      </c>
      <c r="C1539" s="3" t="s">
        <v>5644</v>
      </c>
      <c r="D1539" s="5">
        <v>4000</v>
      </c>
      <c r="E1539" s="7">
        <v>3035</v>
      </c>
      <c r="F1539" t="s">
        <v>8217</v>
      </c>
      <c r="G1539" t="s">
        <v>8222</v>
      </c>
      <c r="H1539" t="s">
        <v>8244</v>
      </c>
      <c r="I1539">
        <v>1464040800</v>
      </c>
      <c r="J1539">
        <v>1461527631</v>
      </c>
      <c r="K1539" t="b">
        <v>1</v>
      </c>
      <c r="L1539">
        <v>110</v>
      </c>
      <c r="M1539" t="b">
        <v>1</v>
      </c>
      <c r="N1539" t="s">
        <v>8282</v>
      </c>
      <c r="O1539">
        <f t="shared" si="120"/>
        <v>76</v>
      </c>
      <c r="P1539">
        <f t="shared" si="121"/>
        <v>27.59</v>
      </c>
      <c r="Q1539" s="11" t="s">
        <v>8339</v>
      </c>
      <c r="R1539" t="s">
        <v>8340</v>
      </c>
      <c r="S1539" s="15">
        <f t="shared" si="122"/>
        <v>42484.829062500001</v>
      </c>
      <c r="T1539" s="15">
        <f t="shared" si="123"/>
        <v>42513.916666666672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1538</v>
      </c>
      <c r="C1540" s="3" t="s">
        <v>5647</v>
      </c>
      <c r="D1540" s="5">
        <v>7000</v>
      </c>
      <c r="E1540" s="7">
        <v>3034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43</v>
      </c>
      <c r="P1540">
        <f t="shared" si="121"/>
        <v>65.959999999999994</v>
      </c>
      <c r="Q1540" s="11" t="s">
        <v>8339</v>
      </c>
      <c r="R1540" t="s">
        <v>8340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1539</v>
      </c>
      <c r="C1541" s="3" t="s">
        <v>5648</v>
      </c>
      <c r="D1541" s="5">
        <v>20000</v>
      </c>
      <c r="E1541" s="7">
        <v>3030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15</v>
      </c>
      <c r="P1541">
        <f t="shared" si="121"/>
        <v>10.67</v>
      </c>
      <c r="Q1541" s="11" t="s">
        <v>8339</v>
      </c>
      <c r="R1541" t="s">
        <v>8340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1541</v>
      </c>
      <c r="B1542" s="9" t="s">
        <v>1541</v>
      </c>
      <c r="C1542" s="3" t="s">
        <v>5650</v>
      </c>
      <c r="D1542" s="5">
        <v>18000</v>
      </c>
      <c r="E1542" s="7">
        <v>3030</v>
      </c>
      <c r="F1542" t="s">
        <v>8219</v>
      </c>
      <c r="G1542" t="s">
        <v>8222</v>
      </c>
      <c r="H1542" t="s">
        <v>8244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8286</v>
      </c>
      <c r="O1542">
        <f t="shared" si="120"/>
        <v>17</v>
      </c>
      <c r="P1542">
        <f t="shared" si="121"/>
        <v>1515</v>
      </c>
      <c r="Q1542" s="11" t="s">
        <v>8339</v>
      </c>
      <c r="R1542" t="s">
        <v>8344</v>
      </c>
      <c r="S1542" s="15">
        <f t="shared" si="122"/>
        <v>41974.712245370371</v>
      </c>
      <c r="T1542" s="15">
        <f t="shared" si="123"/>
        <v>42004.712245370371</v>
      </c>
      <c r="U1542">
        <f t="shared" si="124"/>
        <v>2014</v>
      </c>
    </row>
    <row r="1543" spans="1:21" ht="48" x14ac:dyDescent="0.2">
      <c r="A1543">
        <v>1540</v>
      </c>
      <c r="B1543" s="9" t="s">
        <v>1540</v>
      </c>
      <c r="C1543" s="3" t="s">
        <v>5649</v>
      </c>
      <c r="D1543" s="5">
        <v>15000</v>
      </c>
      <c r="E1543" s="7">
        <v>3030</v>
      </c>
      <c r="F1543" t="s">
        <v>8217</v>
      </c>
      <c r="G1543" t="s">
        <v>8222</v>
      </c>
      <c r="H1543" t="s">
        <v>8244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8282</v>
      </c>
      <c r="O1543">
        <f t="shared" si="120"/>
        <v>20</v>
      </c>
      <c r="P1543">
        <f t="shared" si="121"/>
        <v>30.92</v>
      </c>
      <c r="Q1543" s="11" t="s">
        <v>8339</v>
      </c>
      <c r="R1543" t="s">
        <v>8340</v>
      </c>
      <c r="S1543" s="15">
        <f t="shared" si="122"/>
        <v>41939.00712962963</v>
      </c>
      <c r="T1543" s="15">
        <f t="shared" si="123"/>
        <v>41969.052083333328</v>
      </c>
      <c r="U1543">
        <f t="shared" si="124"/>
        <v>2014</v>
      </c>
    </row>
    <row r="1544" spans="1:21" ht="48" x14ac:dyDescent="0.2">
      <c r="A1544">
        <v>1542</v>
      </c>
      <c r="B1544" s="9" t="s">
        <v>1542</v>
      </c>
      <c r="C1544" s="3" t="s">
        <v>5651</v>
      </c>
      <c r="D1544" s="5">
        <v>500</v>
      </c>
      <c r="E1544" s="7">
        <v>3025.66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605</v>
      </c>
      <c r="P1544">
        <f t="shared" si="121"/>
        <v>3025.66</v>
      </c>
      <c r="Q1544" s="11" t="s">
        <v>8339</v>
      </c>
      <c r="R1544" t="s">
        <v>8344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1543</v>
      </c>
      <c r="C1545" s="3" t="s">
        <v>5652</v>
      </c>
      <c r="D1545" s="5">
        <v>2250</v>
      </c>
      <c r="E1545" s="7">
        <v>3022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134</v>
      </c>
      <c r="P1545">
        <f t="shared" si="121"/>
        <v>3022</v>
      </c>
      <c r="Q1545" s="11" t="s">
        <v>8339</v>
      </c>
      <c r="R1545" t="s">
        <v>8344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1545</v>
      </c>
      <c r="B1546" s="9" t="s">
        <v>1545</v>
      </c>
      <c r="C1546" s="3" t="s">
        <v>5654</v>
      </c>
      <c r="D1546" s="5">
        <v>3000</v>
      </c>
      <c r="E1546" s="7">
        <v>3017</v>
      </c>
      <c r="F1546" t="s">
        <v>8219</v>
      </c>
      <c r="G1546" t="s">
        <v>8222</v>
      </c>
      <c r="H1546" t="s">
        <v>8244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8286</v>
      </c>
      <c r="O1546">
        <f t="shared" si="120"/>
        <v>101</v>
      </c>
      <c r="P1546">
        <f t="shared" si="121"/>
        <v>3017</v>
      </c>
      <c r="Q1546" s="11" t="s">
        <v>8339</v>
      </c>
      <c r="R1546" t="s">
        <v>8344</v>
      </c>
      <c r="S1546" s="15">
        <f t="shared" si="122"/>
        <v>42031.884652777779</v>
      </c>
      <c r="T1546" s="15">
        <f t="shared" si="123"/>
        <v>42065.886111111111</v>
      </c>
      <c r="U1546">
        <f t="shared" si="124"/>
        <v>2015</v>
      </c>
    </row>
    <row r="1547" spans="1:21" ht="48" x14ac:dyDescent="0.2">
      <c r="A1547">
        <v>1544</v>
      </c>
      <c r="B1547" s="9" t="s">
        <v>1544</v>
      </c>
      <c r="C1547" s="3" t="s">
        <v>5653</v>
      </c>
      <c r="D1547" s="5">
        <v>1000</v>
      </c>
      <c r="E1547" s="7">
        <v>3017</v>
      </c>
      <c r="F1547" t="s">
        <v>8219</v>
      </c>
      <c r="G1547" t="s">
        <v>8222</v>
      </c>
      <c r="H1547" t="s">
        <v>8244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8286</v>
      </c>
      <c r="O1547">
        <f t="shared" si="120"/>
        <v>302</v>
      </c>
      <c r="P1547">
        <f t="shared" si="121"/>
        <v>0</v>
      </c>
      <c r="Q1547" s="11" t="s">
        <v>8339</v>
      </c>
      <c r="R1547" t="s">
        <v>8344</v>
      </c>
      <c r="S1547" s="15">
        <f t="shared" si="122"/>
        <v>42053.051203703704</v>
      </c>
      <c r="T1547" s="15">
        <f t="shared" si="123"/>
        <v>42095.012499999997</v>
      </c>
      <c r="U1547">
        <f t="shared" si="124"/>
        <v>2015</v>
      </c>
    </row>
    <row r="1548" spans="1:21" ht="48" x14ac:dyDescent="0.2">
      <c r="A1548">
        <v>1546</v>
      </c>
      <c r="B1548" s="9" t="s">
        <v>1546</v>
      </c>
      <c r="C1548" s="3" t="s">
        <v>5655</v>
      </c>
      <c r="D1548" s="5">
        <v>1000</v>
      </c>
      <c r="E1548" s="7">
        <v>3015.73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302</v>
      </c>
      <c r="P1548">
        <f t="shared" si="121"/>
        <v>274.16000000000003</v>
      </c>
      <c r="Q1548" s="11" t="s">
        <v>8339</v>
      </c>
      <c r="R1548" t="s">
        <v>8344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32" x14ac:dyDescent="0.2">
      <c r="A1549">
        <v>1548</v>
      </c>
      <c r="B1549" s="9" t="s">
        <v>1548</v>
      </c>
      <c r="C1549" s="3" t="s">
        <v>5657</v>
      </c>
      <c r="D1549" s="5">
        <v>700</v>
      </c>
      <c r="E1549" s="7">
        <v>3015</v>
      </c>
      <c r="F1549" t="s">
        <v>8219</v>
      </c>
      <c r="G1549" t="s">
        <v>8222</v>
      </c>
      <c r="H1549" t="s">
        <v>8244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8286</v>
      </c>
      <c r="O1549">
        <f t="shared" si="120"/>
        <v>431</v>
      </c>
      <c r="P1549">
        <f t="shared" si="121"/>
        <v>3015</v>
      </c>
      <c r="Q1549" s="11" t="s">
        <v>8339</v>
      </c>
      <c r="R1549" t="s">
        <v>8344</v>
      </c>
      <c r="S1549" s="15">
        <f t="shared" si="122"/>
        <v>42286.88217592593</v>
      </c>
      <c r="T1549" s="15">
        <f t="shared" si="123"/>
        <v>42316.923842592587</v>
      </c>
      <c r="U1549">
        <f t="shared" si="124"/>
        <v>2015</v>
      </c>
    </row>
    <row r="1550" spans="1:21" ht="48" x14ac:dyDescent="0.2">
      <c r="A1550">
        <v>1547</v>
      </c>
      <c r="B1550" s="9" t="s">
        <v>1547</v>
      </c>
      <c r="C1550" s="3" t="s">
        <v>5656</v>
      </c>
      <c r="D1550" s="5">
        <v>20</v>
      </c>
      <c r="E1550" s="7">
        <v>3015</v>
      </c>
      <c r="F1550" t="s">
        <v>8219</v>
      </c>
      <c r="G1550" t="s">
        <v>8222</v>
      </c>
      <c r="H1550" t="s">
        <v>8244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8286</v>
      </c>
      <c r="O1550">
        <f t="shared" si="120"/>
        <v>15075</v>
      </c>
      <c r="P1550">
        <f t="shared" si="121"/>
        <v>0</v>
      </c>
      <c r="Q1550" s="11" t="s">
        <v>8339</v>
      </c>
      <c r="R1550" t="s">
        <v>8344</v>
      </c>
      <c r="S1550" s="15">
        <f t="shared" si="122"/>
        <v>42782.426875000005</v>
      </c>
      <c r="T1550" s="15">
        <f t="shared" si="123"/>
        <v>42789.426875000005</v>
      </c>
      <c r="U1550">
        <f t="shared" si="124"/>
        <v>2017</v>
      </c>
    </row>
    <row r="1551" spans="1:21" ht="48" x14ac:dyDescent="0.2">
      <c r="A1551">
        <v>1549</v>
      </c>
      <c r="B1551" s="9" t="s">
        <v>1549</v>
      </c>
      <c r="C1551" s="3" t="s">
        <v>5658</v>
      </c>
      <c r="D1551" s="5">
        <v>500</v>
      </c>
      <c r="E1551" s="7">
        <v>3014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603</v>
      </c>
      <c r="P1551">
        <f t="shared" si="121"/>
        <v>502.33</v>
      </c>
      <c r="Q1551" s="11" t="s">
        <v>8339</v>
      </c>
      <c r="R1551" t="s">
        <v>8344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1550</v>
      </c>
      <c r="C1552" s="3" t="s">
        <v>5659</v>
      </c>
      <c r="D1552" s="5">
        <v>750</v>
      </c>
      <c r="E1552" s="7">
        <v>3012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402</v>
      </c>
      <c r="P1552">
        <f t="shared" si="121"/>
        <v>430.29</v>
      </c>
      <c r="Q1552" s="11" t="s">
        <v>8339</v>
      </c>
      <c r="R1552" t="s">
        <v>8344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1551</v>
      </c>
      <c r="C1553" s="3" t="s">
        <v>5660</v>
      </c>
      <c r="D1553" s="5">
        <v>3500</v>
      </c>
      <c r="E1553" s="7">
        <v>3010.01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86</v>
      </c>
      <c r="P1553">
        <f t="shared" si="121"/>
        <v>0</v>
      </c>
      <c r="Q1553" s="11" t="s">
        <v>8339</v>
      </c>
      <c r="R1553" t="s">
        <v>8344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1552</v>
      </c>
      <c r="C1554" s="3" t="s">
        <v>5661</v>
      </c>
      <c r="D1554" s="5">
        <v>4300</v>
      </c>
      <c r="E1554" s="7">
        <v>3005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70</v>
      </c>
      <c r="P1554">
        <f t="shared" si="121"/>
        <v>187.81</v>
      </c>
      <c r="Q1554" s="11" t="s">
        <v>8339</v>
      </c>
      <c r="R1554" t="s">
        <v>8344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1553</v>
      </c>
      <c r="C1555" s="3" t="s">
        <v>5662</v>
      </c>
      <c r="D1555" s="5">
        <v>6000</v>
      </c>
      <c r="E1555" s="7">
        <v>3003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50</v>
      </c>
      <c r="P1555">
        <f t="shared" si="121"/>
        <v>0</v>
      </c>
      <c r="Q1555" s="11" t="s">
        <v>8339</v>
      </c>
      <c r="R1555" t="s">
        <v>8344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1554</v>
      </c>
      <c r="C1556" s="3" t="s">
        <v>5663</v>
      </c>
      <c r="D1556" s="5">
        <v>20000</v>
      </c>
      <c r="E1556" s="7">
        <v>3002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15</v>
      </c>
      <c r="P1556">
        <f t="shared" si="121"/>
        <v>0</v>
      </c>
      <c r="Q1556" s="11" t="s">
        <v>8339</v>
      </c>
      <c r="R1556" t="s">
        <v>8344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1555</v>
      </c>
      <c r="C1557" s="3" t="s">
        <v>5664</v>
      </c>
      <c r="D1557" s="5">
        <v>750</v>
      </c>
      <c r="E1557" s="7">
        <v>3001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400</v>
      </c>
      <c r="P1557">
        <f t="shared" si="121"/>
        <v>0</v>
      </c>
      <c r="Q1557" s="11" t="s">
        <v>8339</v>
      </c>
      <c r="R1557" t="s">
        <v>8344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32" x14ac:dyDescent="0.2">
      <c r="A1558">
        <v>1559</v>
      </c>
      <c r="B1558" s="9" t="s">
        <v>1559</v>
      </c>
      <c r="C1558" s="3" t="s">
        <v>5668</v>
      </c>
      <c r="D1558" s="5">
        <v>15000</v>
      </c>
      <c r="E1558" s="7">
        <v>3000</v>
      </c>
      <c r="F1558" t="s">
        <v>8219</v>
      </c>
      <c r="G1558" t="s">
        <v>8222</v>
      </c>
      <c r="H1558" t="s">
        <v>8244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t="s">
        <v>8286</v>
      </c>
      <c r="O1558">
        <f t="shared" si="120"/>
        <v>20</v>
      </c>
      <c r="P1558">
        <f t="shared" si="121"/>
        <v>3000</v>
      </c>
      <c r="Q1558" s="11" t="s">
        <v>8339</v>
      </c>
      <c r="R1558" t="s">
        <v>8344</v>
      </c>
      <c r="S1558" s="15">
        <f t="shared" si="122"/>
        <v>42108.05322916666</v>
      </c>
      <c r="T1558" s="15">
        <f t="shared" si="123"/>
        <v>42123.05322916666</v>
      </c>
      <c r="U1558">
        <f t="shared" si="124"/>
        <v>2015</v>
      </c>
    </row>
    <row r="1559" spans="1:21" ht="48" x14ac:dyDescent="0.2">
      <c r="A1559">
        <v>1561</v>
      </c>
      <c r="B1559" s="9" t="s">
        <v>1561</v>
      </c>
      <c r="C1559" s="3" t="s">
        <v>5670</v>
      </c>
      <c r="D1559" s="5">
        <v>10000</v>
      </c>
      <c r="E1559" s="7">
        <v>3000</v>
      </c>
      <c r="F1559" t="s">
        <v>8218</v>
      </c>
      <c r="G1559" t="s">
        <v>8222</v>
      </c>
      <c r="H1559" t="s">
        <v>8244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30</v>
      </c>
      <c r="P1559">
        <f t="shared" si="121"/>
        <v>3000</v>
      </c>
      <c r="Q1559" s="11" t="s">
        <v>8323</v>
      </c>
      <c r="R1559" t="s">
        <v>8345</v>
      </c>
      <c r="S1559" s="15">
        <f t="shared" si="122"/>
        <v>41555.041701388887</v>
      </c>
      <c r="T1559" s="15">
        <f t="shared" si="123"/>
        <v>41585.083368055559</v>
      </c>
      <c r="U1559">
        <f t="shared" si="124"/>
        <v>2013</v>
      </c>
    </row>
    <row r="1560" spans="1:21" ht="48" x14ac:dyDescent="0.2">
      <c r="A1560">
        <v>1564</v>
      </c>
      <c r="B1560" s="9" t="s">
        <v>1564</v>
      </c>
      <c r="C1560" s="3" t="s">
        <v>5673</v>
      </c>
      <c r="D1560" s="5">
        <v>10000</v>
      </c>
      <c r="E1560" s="7">
        <v>3000</v>
      </c>
      <c r="F1560" t="s">
        <v>8218</v>
      </c>
      <c r="G1560" t="s">
        <v>8222</v>
      </c>
      <c r="H1560" t="s">
        <v>8244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t="s">
        <v>8287</v>
      </c>
      <c r="O1560">
        <f t="shared" si="120"/>
        <v>30</v>
      </c>
      <c r="P1560">
        <f t="shared" si="121"/>
        <v>3000</v>
      </c>
      <c r="Q1560" s="11" t="s">
        <v>8323</v>
      </c>
      <c r="R1560" t="s">
        <v>8345</v>
      </c>
      <c r="S1560" s="15">
        <f t="shared" si="122"/>
        <v>42121.367002314815</v>
      </c>
      <c r="T1560" s="15">
        <f t="shared" si="123"/>
        <v>42152.836805555555</v>
      </c>
      <c r="U1560">
        <f t="shared" si="124"/>
        <v>2015</v>
      </c>
    </row>
    <row r="1561" spans="1:21" ht="48" x14ac:dyDescent="0.2">
      <c r="A1561">
        <v>1563</v>
      </c>
      <c r="B1561" s="9" t="s">
        <v>1563</v>
      </c>
      <c r="C1561" s="3" t="s">
        <v>5672</v>
      </c>
      <c r="D1561" s="5">
        <v>6000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1394815751</v>
      </c>
      <c r="J1561">
        <v>1389635351</v>
      </c>
      <c r="K1561" t="b">
        <v>0</v>
      </c>
      <c r="L1561">
        <v>2</v>
      </c>
      <c r="M1561" t="b">
        <v>0</v>
      </c>
      <c r="N1561" t="s">
        <v>8287</v>
      </c>
      <c r="O1561">
        <f t="shared" si="120"/>
        <v>50</v>
      </c>
      <c r="P1561">
        <f t="shared" si="121"/>
        <v>1500</v>
      </c>
      <c r="Q1561" s="11" t="s">
        <v>8323</v>
      </c>
      <c r="R1561" t="s">
        <v>8345</v>
      </c>
      <c r="S1561" s="15">
        <f t="shared" si="122"/>
        <v>41652.742488425924</v>
      </c>
      <c r="T1561" s="15">
        <f t="shared" si="123"/>
        <v>41712.700821759259</v>
      </c>
      <c r="U1561">
        <f t="shared" si="124"/>
        <v>2014</v>
      </c>
    </row>
    <row r="1562" spans="1:21" ht="48" x14ac:dyDescent="0.2">
      <c r="A1562">
        <v>1562</v>
      </c>
      <c r="B1562" s="9" t="s">
        <v>1562</v>
      </c>
      <c r="C1562" s="3" t="s">
        <v>5671</v>
      </c>
      <c r="D1562" s="5">
        <v>4000</v>
      </c>
      <c r="E1562" s="7">
        <v>3000</v>
      </c>
      <c r="F1562" t="s">
        <v>8218</v>
      </c>
      <c r="G1562" t="s">
        <v>8222</v>
      </c>
      <c r="H1562" t="s">
        <v>8244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t="s">
        <v>8287</v>
      </c>
      <c r="O1562">
        <f t="shared" si="120"/>
        <v>75</v>
      </c>
      <c r="P1562">
        <f t="shared" si="121"/>
        <v>0</v>
      </c>
      <c r="Q1562" s="11" t="s">
        <v>8323</v>
      </c>
      <c r="R1562" t="s">
        <v>8345</v>
      </c>
      <c r="S1562" s="15">
        <f t="shared" si="122"/>
        <v>40079.566157407404</v>
      </c>
      <c r="T1562" s="15">
        <f t="shared" si="123"/>
        <v>40149.034722222219</v>
      </c>
      <c r="U1562">
        <f t="shared" si="124"/>
        <v>2009</v>
      </c>
    </row>
    <row r="1563" spans="1:21" ht="48" x14ac:dyDescent="0.2">
      <c r="A1563">
        <v>1557</v>
      </c>
      <c r="B1563" s="9" t="s">
        <v>1557</v>
      </c>
      <c r="C1563" s="3" t="s">
        <v>5666</v>
      </c>
      <c r="D1563" s="5">
        <v>2500</v>
      </c>
      <c r="E1563" s="7">
        <v>3000</v>
      </c>
      <c r="F1563" t="s">
        <v>8219</v>
      </c>
      <c r="G1563" t="s">
        <v>8222</v>
      </c>
      <c r="H1563" t="s">
        <v>8244</v>
      </c>
      <c r="I1563">
        <v>1411227633</v>
      </c>
      <c r="J1563">
        <v>1408549233</v>
      </c>
      <c r="K1563" t="b">
        <v>0</v>
      </c>
      <c r="L1563">
        <v>1</v>
      </c>
      <c r="M1563" t="b">
        <v>0</v>
      </c>
      <c r="N1563" t="s">
        <v>8286</v>
      </c>
      <c r="O1563">
        <f t="shared" si="120"/>
        <v>120</v>
      </c>
      <c r="P1563">
        <f t="shared" si="121"/>
        <v>3000</v>
      </c>
      <c r="Q1563" s="11" t="s">
        <v>8339</v>
      </c>
      <c r="R1563" t="s">
        <v>8344</v>
      </c>
      <c r="S1563" s="15">
        <f t="shared" si="122"/>
        <v>41871.65315972222</v>
      </c>
      <c r="T1563" s="15">
        <f t="shared" si="123"/>
        <v>41902.65315972222</v>
      </c>
      <c r="U1563">
        <f t="shared" si="124"/>
        <v>2014</v>
      </c>
    </row>
    <row r="1564" spans="1:21" ht="48" x14ac:dyDescent="0.2">
      <c r="A1564">
        <v>1560</v>
      </c>
      <c r="B1564" s="9" t="s">
        <v>1560</v>
      </c>
      <c r="C1564" s="3" t="s">
        <v>5669</v>
      </c>
      <c r="D1564" s="5">
        <v>2500</v>
      </c>
      <c r="E1564" s="7">
        <v>3000</v>
      </c>
      <c r="F1564" t="s">
        <v>8219</v>
      </c>
      <c r="G1564" t="s">
        <v>8222</v>
      </c>
      <c r="H1564" t="s">
        <v>8244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t="s">
        <v>8286</v>
      </c>
      <c r="O1564">
        <f t="shared" si="120"/>
        <v>120</v>
      </c>
      <c r="P1564">
        <f t="shared" si="121"/>
        <v>750</v>
      </c>
      <c r="Q1564" s="11" t="s">
        <v>8339</v>
      </c>
      <c r="R1564" t="s">
        <v>8344</v>
      </c>
      <c r="S1564" s="15">
        <f t="shared" si="122"/>
        <v>41936.020752314813</v>
      </c>
      <c r="T1564" s="15">
        <f t="shared" si="123"/>
        <v>41956.062418981484</v>
      </c>
      <c r="U1564">
        <f t="shared" si="124"/>
        <v>2014</v>
      </c>
    </row>
    <row r="1565" spans="1:21" ht="48" x14ac:dyDescent="0.2">
      <c r="A1565">
        <v>1556</v>
      </c>
      <c r="B1565" s="9" t="s">
        <v>1556</v>
      </c>
      <c r="C1565" s="3" t="s">
        <v>5665</v>
      </c>
      <c r="D1565" s="5">
        <v>1500</v>
      </c>
      <c r="E1565" s="7">
        <v>3000</v>
      </c>
      <c r="F1565" t="s">
        <v>8219</v>
      </c>
      <c r="G1565" t="s">
        <v>8227</v>
      </c>
      <c r="H1565" t="s">
        <v>8249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t="s">
        <v>8286</v>
      </c>
      <c r="O1565">
        <f t="shared" si="120"/>
        <v>200</v>
      </c>
      <c r="P1565">
        <f t="shared" si="121"/>
        <v>250</v>
      </c>
      <c r="Q1565" s="11" t="s">
        <v>8339</v>
      </c>
      <c r="R1565" t="s">
        <v>8344</v>
      </c>
      <c r="S1565" s="15">
        <f t="shared" si="122"/>
        <v>42525.153055555551</v>
      </c>
      <c r="T1565" s="15">
        <f t="shared" si="123"/>
        <v>42555.153055555551</v>
      </c>
      <c r="U1565">
        <f t="shared" si="124"/>
        <v>2016</v>
      </c>
    </row>
    <row r="1566" spans="1:21" ht="32" x14ac:dyDescent="0.2">
      <c r="A1566">
        <v>1558</v>
      </c>
      <c r="B1566" s="9" t="s">
        <v>1558</v>
      </c>
      <c r="C1566" s="3" t="s">
        <v>5667</v>
      </c>
      <c r="D1566" s="5">
        <v>750</v>
      </c>
      <c r="E1566" s="7">
        <v>3000</v>
      </c>
      <c r="F1566" t="s">
        <v>8219</v>
      </c>
      <c r="G1566" t="s">
        <v>8223</v>
      </c>
      <c r="H1566" t="s">
        <v>8245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t="s">
        <v>8286</v>
      </c>
      <c r="O1566">
        <f t="shared" si="120"/>
        <v>400</v>
      </c>
      <c r="P1566">
        <f t="shared" si="121"/>
        <v>1000</v>
      </c>
      <c r="Q1566" s="11" t="s">
        <v>8339</v>
      </c>
      <c r="R1566" t="s">
        <v>8344</v>
      </c>
      <c r="S1566" s="15">
        <f t="shared" si="122"/>
        <v>42185.397673611107</v>
      </c>
      <c r="T1566" s="15">
        <f t="shared" si="123"/>
        <v>42244.508333333331</v>
      </c>
      <c r="U1566">
        <f t="shared" si="124"/>
        <v>2015</v>
      </c>
    </row>
    <row r="1567" spans="1:21" ht="48" x14ac:dyDescent="0.2">
      <c r="A1567">
        <v>1565</v>
      </c>
      <c r="B1567" s="9" t="s">
        <v>1565</v>
      </c>
      <c r="C1567" s="3" t="s">
        <v>5674</v>
      </c>
      <c r="D1567" s="5">
        <v>4000</v>
      </c>
      <c r="E1567" s="7">
        <v>2994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75</v>
      </c>
      <c r="P1567">
        <f t="shared" si="121"/>
        <v>2994</v>
      </c>
      <c r="Q1567" s="11" t="s">
        <v>8323</v>
      </c>
      <c r="R1567" t="s">
        <v>8345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1566</v>
      </c>
      <c r="C1568" s="3" t="s">
        <v>5675</v>
      </c>
      <c r="D1568" s="5">
        <v>30000</v>
      </c>
      <c r="E1568" s="7">
        <v>2993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10</v>
      </c>
      <c r="P1568">
        <f t="shared" si="121"/>
        <v>50.73</v>
      </c>
      <c r="Q1568" s="11" t="s">
        <v>8323</v>
      </c>
      <c r="R1568" t="s">
        <v>8345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1567</v>
      </c>
      <c r="C1569" s="3" t="s">
        <v>5676</v>
      </c>
      <c r="D1569" s="5">
        <v>8500</v>
      </c>
      <c r="E1569" s="7">
        <v>2990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35</v>
      </c>
      <c r="P1569">
        <f t="shared" si="121"/>
        <v>230</v>
      </c>
      <c r="Q1569" s="11" t="s">
        <v>8323</v>
      </c>
      <c r="R1569" t="s">
        <v>8345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1568</v>
      </c>
      <c r="C1570" s="3" t="s">
        <v>5677</v>
      </c>
      <c r="D1570" s="5">
        <v>25000</v>
      </c>
      <c r="E1570" s="7">
        <v>2971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12</v>
      </c>
      <c r="P1570">
        <f t="shared" si="121"/>
        <v>135.05000000000001</v>
      </c>
      <c r="Q1570" s="11" t="s">
        <v>8323</v>
      </c>
      <c r="R1570" t="s">
        <v>8345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1569</v>
      </c>
      <c r="C1571" s="3" t="s">
        <v>5678</v>
      </c>
      <c r="D1571" s="5">
        <v>30000</v>
      </c>
      <c r="E1571" s="7">
        <v>2965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10</v>
      </c>
      <c r="P1571">
        <f t="shared" si="121"/>
        <v>0</v>
      </c>
      <c r="Q1571" s="11" t="s">
        <v>8323</v>
      </c>
      <c r="R1571" t="s">
        <v>8345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1570</v>
      </c>
      <c r="C1572" s="3" t="s">
        <v>5679</v>
      </c>
      <c r="D1572" s="5">
        <v>6000</v>
      </c>
      <c r="E1572" s="7">
        <v>2960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49</v>
      </c>
      <c r="P1572">
        <f t="shared" si="121"/>
        <v>56.92</v>
      </c>
      <c r="Q1572" s="11" t="s">
        <v>8323</v>
      </c>
      <c r="R1572" t="s">
        <v>8345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1571</v>
      </c>
      <c r="C1573" s="3" t="s">
        <v>5680</v>
      </c>
      <c r="D1573" s="5">
        <v>12100</v>
      </c>
      <c r="E1573" s="7">
        <v>2954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24</v>
      </c>
      <c r="P1573">
        <f t="shared" si="121"/>
        <v>738.5</v>
      </c>
      <c r="Q1573" s="11" t="s">
        <v>8323</v>
      </c>
      <c r="R1573" t="s">
        <v>8345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1572</v>
      </c>
      <c r="C1574" s="3" t="s">
        <v>5681</v>
      </c>
      <c r="D1574" s="5">
        <v>2500</v>
      </c>
      <c r="E1574" s="7">
        <v>2946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118</v>
      </c>
      <c r="P1574">
        <f t="shared" si="121"/>
        <v>982</v>
      </c>
      <c r="Q1574" s="11" t="s">
        <v>8323</v>
      </c>
      <c r="R1574" t="s">
        <v>8345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1573</v>
      </c>
      <c r="C1575" s="3" t="s">
        <v>5682</v>
      </c>
      <c r="D1575" s="5">
        <v>9000</v>
      </c>
      <c r="E1575" s="7">
        <v>2945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33</v>
      </c>
      <c r="P1575">
        <f t="shared" si="121"/>
        <v>981.67</v>
      </c>
      <c r="Q1575" s="11" t="s">
        <v>8323</v>
      </c>
      <c r="R1575" t="s">
        <v>8345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1574</v>
      </c>
      <c r="C1576" s="3" t="s">
        <v>5683</v>
      </c>
      <c r="D1576" s="5">
        <v>10000</v>
      </c>
      <c r="E1576" s="7">
        <v>2935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29</v>
      </c>
      <c r="P1576">
        <f t="shared" si="121"/>
        <v>489.17</v>
      </c>
      <c r="Q1576" s="11" t="s">
        <v>8323</v>
      </c>
      <c r="R1576" t="s">
        <v>8345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1575</v>
      </c>
      <c r="C1577" s="3" t="s">
        <v>5684</v>
      </c>
      <c r="D1577" s="5">
        <v>10000</v>
      </c>
      <c r="E1577" s="7">
        <v>2932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29</v>
      </c>
      <c r="P1577">
        <f t="shared" si="121"/>
        <v>83.77</v>
      </c>
      <c r="Q1577" s="11" t="s">
        <v>8323</v>
      </c>
      <c r="R1577" t="s">
        <v>8345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1576</v>
      </c>
      <c r="C1578" s="3" t="s">
        <v>5685</v>
      </c>
      <c r="D1578" s="5">
        <v>5000</v>
      </c>
      <c r="E1578" s="7">
        <v>2930.69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59</v>
      </c>
      <c r="P1578">
        <f t="shared" si="121"/>
        <v>293.07</v>
      </c>
      <c r="Q1578" s="11" t="s">
        <v>8323</v>
      </c>
      <c r="R1578" t="s">
        <v>8345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1577</v>
      </c>
      <c r="C1579" s="3" t="s">
        <v>5686</v>
      </c>
      <c r="D1579" s="5">
        <v>10000</v>
      </c>
      <c r="E1579" s="7">
        <v>2930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29</v>
      </c>
      <c r="P1579">
        <f t="shared" si="121"/>
        <v>1465</v>
      </c>
      <c r="Q1579" s="11" t="s">
        <v>8323</v>
      </c>
      <c r="R1579" t="s">
        <v>8345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1578</v>
      </c>
      <c r="C1580" s="3" t="s">
        <v>5687</v>
      </c>
      <c r="D1580" s="5">
        <v>1897</v>
      </c>
      <c r="E1580" s="7">
        <v>2929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154</v>
      </c>
      <c r="P1580">
        <f t="shared" si="121"/>
        <v>732.25</v>
      </c>
      <c r="Q1580" s="11" t="s">
        <v>8323</v>
      </c>
      <c r="R1580" t="s">
        <v>8345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1579</v>
      </c>
      <c r="C1581" s="3" t="s">
        <v>5688</v>
      </c>
      <c r="D1581" s="5">
        <v>3333</v>
      </c>
      <c r="E1581" s="7">
        <v>2925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88</v>
      </c>
      <c r="P1581">
        <f t="shared" si="121"/>
        <v>1462.5</v>
      </c>
      <c r="Q1581" s="11" t="s">
        <v>8323</v>
      </c>
      <c r="R1581" t="s">
        <v>8345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1580</v>
      </c>
      <c r="C1582" s="3" t="s">
        <v>5689</v>
      </c>
      <c r="D1582" s="5">
        <v>1750</v>
      </c>
      <c r="E1582" s="7">
        <v>2923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167</v>
      </c>
      <c r="P1582">
        <f t="shared" si="121"/>
        <v>0</v>
      </c>
      <c r="Q1582" s="11" t="s">
        <v>8323</v>
      </c>
      <c r="R1582" t="s">
        <v>8345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1581</v>
      </c>
      <c r="C1583" s="3" t="s">
        <v>5690</v>
      </c>
      <c r="D1583" s="5">
        <v>1000</v>
      </c>
      <c r="E1583" s="7">
        <v>2908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291</v>
      </c>
      <c r="P1583">
        <f t="shared" si="121"/>
        <v>2908</v>
      </c>
      <c r="Q1583" s="11" t="s">
        <v>8339</v>
      </c>
      <c r="R1583" t="s">
        <v>8346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1582</v>
      </c>
      <c r="C1584" s="3" t="s">
        <v>5691</v>
      </c>
      <c r="D1584" s="5">
        <v>1000</v>
      </c>
      <c r="E1584" s="7">
        <v>2889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289</v>
      </c>
      <c r="P1584">
        <f t="shared" si="121"/>
        <v>963</v>
      </c>
      <c r="Q1584" s="11" t="s">
        <v>8339</v>
      </c>
      <c r="R1584" t="s">
        <v>8346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1583</v>
      </c>
      <c r="C1585" s="3" t="s">
        <v>5692</v>
      </c>
      <c r="D1585" s="5">
        <v>20000</v>
      </c>
      <c r="E1585" s="7">
        <v>2885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14</v>
      </c>
      <c r="P1585">
        <f t="shared" si="121"/>
        <v>2885</v>
      </c>
      <c r="Q1585" s="11" t="s">
        <v>8339</v>
      </c>
      <c r="R1585" t="s">
        <v>8346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1584</v>
      </c>
      <c r="C1586" s="3" t="s">
        <v>5693</v>
      </c>
      <c r="D1586" s="5">
        <v>1200</v>
      </c>
      <c r="E1586" s="7">
        <v>2881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240</v>
      </c>
      <c r="P1586">
        <f t="shared" si="121"/>
        <v>0</v>
      </c>
      <c r="Q1586" s="11" t="s">
        <v>8339</v>
      </c>
      <c r="R1586" t="s">
        <v>8346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1585</v>
      </c>
      <c r="C1587" s="3" t="s">
        <v>5694</v>
      </c>
      <c r="D1587" s="5">
        <v>2000</v>
      </c>
      <c r="E1587" s="7">
        <v>2879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144</v>
      </c>
      <c r="P1587">
        <f t="shared" si="121"/>
        <v>239.92</v>
      </c>
      <c r="Q1587" s="11" t="s">
        <v>8339</v>
      </c>
      <c r="R1587" t="s">
        <v>8346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1586</v>
      </c>
      <c r="C1588" s="3" t="s">
        <v>5695</v>
      </c>
      <c r="D1588" s="5">
        <v>1500</v>
      </c>
      <c r="E1588" s="7">
        <v>2876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192</v>
      </c>
      <c r="P1588">
        <f t="shared" si="121"/>
        <v>0</v>
      </c>
      <c r="Q1588" s="11" t="s">
        <v>8339</v>
      </c>
      <c r="R1588" t="s">
        <v>8346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1587</v>
      </c>
      <c r="C1589" s="3" t="s">
        <v>5696</v>
      </c>
      <c r="D1589" s="5">
        <v>7500</v>
      </c>
      <c r="E1589" s="7">
        <v>2871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38</v>
      </c>
      <c r="P1589">
        <f t="shared" si="121"/>
        <v>2871</v>
      </c>
      <c r="Q1589" s="11" t="s">
        <v>8339</v>
      </c>
      <c r="R1589" t="s">
        <v>8346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1588</v>
      </c>
      <c r="C1590" s="3" t="s">
        <v>5697</v>
      </c>
      <c r="D1590" s="5">
        <v>516</v>
      </c>
      <c r="E1590" s="7">
        <v>2870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556</v>
      </c>
      <c r="P1590">
        <f t="shared" si="121"/>
        <v>0</v>
      </c>
      <c r="Q1590" s="11" t="s">
        <v>8339</v>
      </c>
      <c r="R1590" t="s">
        <v>8346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1589</v>
      </c>
      <c r="C1591" s="3" t="s">
        <v>5698</v>
      </c>
      <c r="D1591" s="5">
        <v>1200</v>
      </c>
      <c r="E1591" s="7">
        <v>2867.99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239</v>
      </c>
      <c r="P1591">
        <f t="shared" si="121"/>
        <v>0</v>
      </c>
      <c r="Q1591" s="11" t="s">
        <v>8339</v>
      </c>
      <c r="R1591" t="s">
        <v>8346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1590</v>
      </c>
      <c r="C1592" s="3" t="s">
        <v>5699</v>
      </c>
      <c r="D1592" s="5">
        <v>60000</v>
      </c>
      <c r="E1592" s="7">
        <v>2864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5</v>
      </c>
      <c r="P1592">
        <f t="shared" si="121"/>
        <v>1432</v>
      </c>
      <c r="Q1592" s="11" t="s">
        <v>8339</v>
      </c>
      <c r="R1592" t="s">
        <v>8346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1591</v>
      </c>
      <c r="C1593" s="3" t="s">
        <v>5700</v>
      </c>
      <c r="D1593" s="5">
        <v>14000</v>
      </c>
      <c r="E1593" s="7">
        <v>2857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20</v>
      </c>
      <c r="P1593">
        <f t="shared" si="121"/>
        <v>31.05</v>
      </c>
      <c r="Q1593" s="11" t="s">
        <v>8339</v>
      </c>
      <c r="R1593" t="s">
        <v>8346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1592</v>
      </c>
      <c r="C1594" s="3" t="s">
        <v>5701</v>
      </c>
      <c r="D1594" s="5">
        <v>25</v>
      </c>
      <c r="E1594" s="7">
        <v>2856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11424</v>
      </c>
      <c r="P1594">
        <f t="shared" si="121"/>
        <v>0</v>
      </c>
      <c r="Q1594" s="11" t="s">
        <v>8339</v>
      </c>
      <c r="R1594" t="s">
        <v>8346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1593</v>
      </c>
      <c r="C1595" s="3" t="s">
        <v>5702</v>
      </c>
      <c r="D1595" s="5">
        <v>22000</v>
      </c>
      <c r="E1595" s="7">
        <v>2842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13</v>
      </c>
      <c r="P1595">
        <f t="shared" si="121"/>
        <v>947.33</v>
      </c>
      <c r="Q1595" s="11" t="s">
        <v>8339</v>
      </c>
      <c r="R1595" t="s">
        <v>8346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1594</v>
      </c>
      <c r="C1596" s="3" t="s">
        <v>5703</v>
      </c>
      <c r="D1596" s="5">
        <v>1000</v>
      </c>
      <c r="E1596" s="7">
        <v>2842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284</v>
      </c>
      <c r="P1596">
        <f t="shared" si="121"/>
        <v>284.2</v>
      </c>
      <c r="Q1596" s="11" t="s">
        <v>8339</v>
      </c>
      <c r="R1596" t="s">
        <v>8346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1595</v>
      </c>
      <c r="C1597" s="3" t="s">
        <v>5704</v>
      </c>
      <c r="D1597" s="5">
        <v>100000</v>
      </c>
      <c r="E1597" s="7">
        <v>2841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3</v>
      </c>
      <c r="P1597">
        <f t="shared" si="121"/>
        <v>405.86</v>
      </c>
      <c r="Q1597" s="11" t="s">
        <v>8339</v>
      </c>
      <c r="R1597" t="s">
        <v>8346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1596</v>
      </c>
      <c r="C1598" s="3" t="s">
        <v>5705</v>
      </c>
      <c r="D1598" s="5">
        <v>3250</v>
      </c>
      <c r="E1598" s="7">
        <v>2836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87</v>
      </c>
      <c r="P1598">
        <f t="shared" si="121"/>
        <v>945.33</v>
      </c>
      <c r="Q1598" s="11" t="s">
        <v>8339</v>
      </c>
      <c r="R1598" t="s">
        <v>8346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1597</v>
      </c>
      <c r="C1599" s="3" t="s">
        <v>5706</v>
      </c>
      <c r="D1599" s="5">
        <v>15000</v>
      </c>
      <c r="E1599" s="7">
        <v>2835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19</v>
      </c>
      <c r="P1599">
        <f t="shared" si="121"/>
        <v>0</v>
      </c>
      <c r="Q1599" s="11" t="s">
        <v>8339</v>
      </c>
      <c r="R1599" t="s">
        <v>8346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1598</v>
      </c>
      <c r="C1600" s="3" t="s">
        <v>5707</v>
      </c>
      <c r="D1600" s="5">
        <v>800</v>
      </c>
      <c r="E1600" s="7">
        <v>2833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354</v>
      </c>
      <c r="P1600">
        <f t="shared" si="121"/>
        <v>2833</v>
      </c>
      <c r="Q1600" s="11" t="s">
        <v>8339</v>
      </c>
      <c r="R1600" t="s">
        <v>8346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1599</v>
      </c>
      <c r="C1601" s="3" t="s">
        <v>5708</v>
      </c>
      <c r="D1601" s="5">
        <v>500</v>
      </c>
      <c r="E1601" s="7">
        <v>2831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566</v>
      </c>
      <c r="P1601">
        <f t="shared" si="121"/>
        <v>0</v>
      </c>
      <c r="Q1601" s="11" t="s">
        <v>8339</v>
      </c>
      <c r="R1601" t="s">
        <v>8346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1600</v>
      </c>
      <c r="C1602" s="3" t="s">
        <v>5709</v>
      </c>
      <c r="D1602" s="5">
        <v>5000</v>
      </c>
      <c r="E1602" s="7">
        <v>2826.43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57</v>
      </c>
      <c r="P1602">
        <f t="shared" ref="P1602:P1665" si="126">IFERROR(ROUND(E1602/L1602,2),0)</f>
        <v>314.05</v>
      </c>
      <c r="Q1602" s="11" t="s">
        <v>8339</v>
      </c>
      <c r="R1602" t="s">
        <v>8346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1601</v>
      </c>
      <c r="C1603" s="3" t="s">
        <v>5710</v>
      </c>
      <c r="D1603" s="5">
        <v>2500</v>
      </c>
      <c r="E1603" s="7">
        <v>2823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113</v>
      </c>
      <c r="P1603">
        <f t="shared" si="126"/>
        <v>50.41</v>
      </c>
      <c r="Q1603" s="11" t="s">
        <v>8326</v>
      </c>
      <c r="R1603" t="s">
        <v>8327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1602</v>
      </c>
      <c r="C1604" s="3" t="s">
        <v>5711</v>
      </c>
      <c r="D1604" s="5">
        <v>1500</v>
      </c>
      <c r="E1604" s="7">
        <v>2804.16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187</v>
      </c>
      <c r="P1604">
        <f t="shared" si="126"/>
        <v>87.63</v>
      </c>
      <c r="Q1604" s="11" t="s">
        <v>8326</v>
      </c>
      <c r="R1604" t="s">
        <v>8327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1603</v>
      </c>
      <c r="C1605" s="3" t="s">
        <v>5712</v>
      </c>
      <c r="D1605" s="5">
        <v>2000</v>
      </c>
      <c r="E1605" s="7">
        <v>2804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140</v>
      </c>
      <c r="P1605">
        <f t="shared" si="126"/>
        <v>93.47</v>
      </c>
      <c r="Q1605" s="11" t="s">
        <v>8326</v>
      </c>
      <c r="R1605" t="s">
        <v>8327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1605</v>
      </c>
      <c r="B1606" s="9" t="s">
        <v>1605</v>
      </c>
      <c r="C1606" s="3" t="s">
        <v>5714</v>
      </c>
      <c r="D1606" s="5">
        <v>6000</v>
      </c>
      <c r="E1606" s="7">
        <v>2800</v>
      </c>
      <c r="F1606" t="s">
        <v>8217</v>
      </c>
      <c r="G1606" t="s">
        <v>8222</v>
      </c>
      <c r="H1606" t="s">
        <v>8244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8273</v>
      </c>
      <c r="O1606">
        <f t="shared" si="125"/>
        <v>47</v>
      </c>
      <c r="P1606">
        <f t="shared" si="126"/>
        <v>63.64</v>
      </c>
      <c r="Q1606" s="11" t="s">
        <v>8326</v>
      </c>
      <c r="R1606" t="s">
        <v>8327</v>
      </c>
      <c r="S1606" s="15">
        <f t="shared" si="127"/>
        <v>40747.012881944444</v>
      </c>
      <c r="T1606" s="15">
        <f t="shared" si="128"/>
        <v>40756.291666666664</v>
      </c>
      <c r="U1606">
        <f t="shared" si="129"/>
        <v>2011</v>
      </c>
    </row>
    <row r="1607" spans="1:21" ht="48" x14ac:dyDescent="0.2">
      <c r="A1607">
        <v>1604</v>
      </c>
      <c r="B1607" s="9" t="s">
        <v>1604</v>
      </c>
      <c r="C1607" s="3" t="s">
        <v>5713</v>
      </c>
      <c r="D1607" s="5">
        <v>2800</v>
      </c>
      <c r="E1607" s="7">
        <v>2800</v>
      </c>
      <c r="F1607" t="s">
        <v>8217</v>
      </c>
      <c r="G1607" t="s">
        <v>8222</v>
      </c>
      <c r="H1607" t="s">
        <v>8244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8273</v>
      </c>
      <c r="O1607">
        <f t="shared" si="125"/>
        <v>100</v>
      </c>
      <c r="P1607">
        <f t="shared" si="126"/>
        <v>40</v>
      </c>
      <c r="Q1607" s="11" t="s">
        <v>8326</v>
      </c>
      <c r="R1607" t="s">
        <v>8327</v>
      </c>
      <c r="S1607" s="15">
        <f t="shared" si="127"/>
        <v>40945.845312500001</v>
      </c>
      <c r="T1607" s="15">
        <f t="shared" si="128"/>
        <v>40985.80364583333</v>
      </c>
      <c r="U1607">
        <f t="shared" si="129"/>
        <v>2012</v>
      </c>
    </row>
    <row r="1608" spans="1:21" ht="48" x14ac:dyDescent="0.2">
      <c r="A1608">
        <v>1606</v>
      </c>
      <c r="B1608" s="9" t="s">
        <v>1606</v>
      </c>
      <c r="C1608" s="3" t="s">
        <v>5715</v>
      </c>
      <c r="D1608" s="5">
        <v>8000</v>
      </c>
      <c r="E1608" s="7">
        <v>2795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35</v>
      </c>
      <c r="P1608">
        <f t="shared" si="126"/>
        <v>30.38</v>
      </c>
      <c r="Q1608" s="11" t="s">
        <v>8326</v>
      </c>
      <c r="R1608" t="s">
        <v>8327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1607</v>
      </c>
      <c r="C1609" s="3" t="s">
        <v>5716</v>
      </c>
      <c r="D1609" s="5">
        <v>10000</v>
      </c>
      <c r="E1609" s="7">
        <v>2788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28</v>
      </c>
      <c r="P1609">
        <f t="shared" si="126"/>
        <v>13.6</v>
      </c>
      <c r="Q1609" s="11" t="s">
        <v>8326</v>
      </c>
      <c r="R1609" t="s">
        <v>8327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1608</v>
      </c>
      <c r="C1610" s="3" t="s">
        <v>5717</v>
      </c>
      <c r="D1610" s="5">
        <v>1200</v>
      </c>
      <c r="E1610" s="7">
        <v>2755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230</v>
      </c>
      <c r="P1610">
        <f t="shared" si="126"/>
        <v>119.78</v>
      </c>
      <c r="Q1610" s="11" t="s">
        <v>8326</v>
      </c>
      <c r="R1610" t="s">
        <v>8327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1609</v>
      </c>
      <c r="C1611" s="3" t="s">
        <v>5718</v>
      </c>
      <c r="D1611" s="5">
        <v>1500</v>
      </c>
      <c r="E1611" s="7">
        <v>2751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183</v>
      </c>
      <c r="P1611">
        <f t="shared" si="126"/>
        <v>687.75</v>
      </c>
      <c r="Q1611" s="11" t="s">
        <v>8326</v>
      </c>
      <c r="R1611" t="s">
        <v>8327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1610</v>
      </c>
      <c r="C1612" s="3" t="s">
        <v>5719</v>
      </c>
      <c r="D1612" s="5">
        <v>2000</v>
      </c>
      <c r="E1612" s="7">
        <v>2750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138</v>
      </c>
      <c r="P1612">
        <f t="shared" si="126"/>
        <v>24.55</v>
      </c>
      <c r="Q1612" s="11" t="s">
        <v>8326</v>
      </c>
      <c r="R1612" t="s">
        <v>8327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1611</v>
      </c>
      <c r="C1613" s="3" t="s">
        <v>5720</v>
      </c>
      <c r="D1613" s="5">
        <v>800</v>
      </c>
      <c r="E1613" s="7">
        <v>2746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343</v>
      </c>
      <c r="P1613">
        <f t="shared" si="126"/>
        <v>101.7</v>
      </c>
      <c r="Q1613" s="11" t="s">
        <v>8326</v>
      </c>
      <c r="R1613" t="s">
        <v>8327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1612</v>
      </c>
      <c r="C1614" s="3" t="s">
        <v>5721</v>
      </c>
      <c r="D1614" s="5">
        <v>500</v>
      </c>
      <c r="E1614" s="7">
        <v>2746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549</v>
      </c>
      <c r="P1614">
        <f t="shared" si="126"/>
        <v>249.64</v>
      </c>
      <c r="Q1614" s="11" t="s">
        <v>8326</v>
      </c>
      <c r="R1614" t="s">
        <v>8327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1613</v>
      </c>
      <c r="C1615" s="3" t="s">
        <v>5722</v>
      </c>
      <c r="D1615" s="5">
        <v>1000</v>
      </c>
      <c r="E1615" s="7">
        <v>2735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274</v>
      </c>
      <c r="P1615">
        <f t="shared" si="126"/>
        <v>105.19</v>
      </c>
      <c r="Q1615" s="11" t="s">
        <v>8326</v>
      </c>
      <c r="R1615" t="s">
        <v>8327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1614</v>
      </c>
      <c r="C1616" s="3" t="s">
        <v>5723</v>
      </c>
      <c r="D1616" s="5">
        <v>5000</v>
      </c>
      <c r="E1616" s="7">
        <v>2734.11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55</v>
      </c>
      <c r="P1616">
        <f t="shared" si="126"/>
        <v>35.51</v>
      </c>
      <c r="Q1616" s="11" t="s">
        <v>8326</v>
      </c>
      <c r="R1616" t="s">
        <v>8327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1615</v>
      </c>
      <c r="C1617" s="3" t="s">
        <v>5724</v>
      </c>
      <c r="D1617" s="5">
        <v>8000</v>
      </c>
      <c r="E1617" s="7">
        <v>2729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34</v>
      </c>
      <c r="P1617">
        <f t="shared" si="126"/>
        <v>20.07</v>
      </c>
      <c r="Q1617" s="11" t="s">
        <v>8326</v>
      </c>
      <c r="R1617" t="s">
        <v>8327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1616</v>
      </c>
      <c r="C1618" s="3" t="s">
        <v>5725</v>
      </c>
      <c r="D1618" s="5">
        <v>10000</v>
      </c>
      <c r="E1618" s="7">
        <v>2726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27</v>
      </c>
      <c r="P1618">
        <f t="shared" si="126"/>
        <v>17.36</v>
      </c>
      <c r="Q1618" s="11" t="s">
        <v>8326</v>
      </c>
      <c r="R1618" t="s">
        <v>8327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1617</v>
      </c>
      <c r="C1619" s="3" t="s">
        <v>5726</v>
      </c>
      <c r="D1619" s="5">
        <v>7000</v>
      </c>
      <c r="E1619" s="7">
        <v>2725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39</v>
      </c>
      <c r="P1619">
        <f t="shared" si="126"/>
        <v>17.25</v>
      </c>
      <c r="Q1619" s="11" t="s">
        <v>8326</v>
      </c>
      <c r="R1619" t="s">
        <v>8327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1618</v>
      </c>
      <c r="C1620" s="3" t="s">
        <v>5727</v>
      </c>
      <c r="D1620" s="5">
        <v>1500</v>
      </c>
      <c r="E1620" s="7">
        <v>2725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182</v>
      </c>
      <c r="P1620">
        <f t="shared" si="126"/>
        <v>100.93</v>
      </c>
      <c r="Q1620" s="11" t="s">
        <v>8326</v>
      </c>
      <c r="R1620" t="s">
        <v>8327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1619</v>
      </c>
      <c r="C1621" s="3" t="s">
        <v>5728</v>
      </c>
      <c r="D1621" s="5">
        <v>1500</v>
      </c>
      <c r="E1621" s="7">
        <v>2716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181</v>
      </c>
      <c r="P1621">
        <f t="shared" si="126"/>
        <v>118.09</v>
      </c>
      <c r="Q1621" s="11" t="s">
        <v>8326</v>
      </c>
      <c r="R1621" t="s">
        <v>8327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1620</v>
      </c>
      <c r="C1622" s="3" t="s">
        <v>5729</v>
      </c>
      <c r="D1622" s="5">
        <v>1000</v>
      </c>
      <c r="E1622" s="7">
        <v>2713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271</v>
      </c>
      <c r="P1622">
        <f t="shared" si="126"/>
        <v>159.59</v>
      </c>
      <c r="Q1622" s="11" t="s">
        <v>8326</v>
      </c>
      <c r="R1622" t="s">
        <v>8327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1621</v>
      </c>
      <c r="C1623" s="3" t="s">
        <v>5730</v>
      </c>
      <c r="D1623" s="5">
        <v>5000</v>
      </c>
      <c r="E1623" s="7">
        <v>2710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54</v>
      </c>
      <c r="P1623">
        <f t="shared" si="126"/>
        <v>73.239999999999995</v>
      </c>
      <c r="Q1623" s="11" t="s">
        <v>8326</v>
      </c>
      <c r="R1623" t="s">
        <v>8327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1622</v>
      </c>
      <c r="C1624" s="3" t="s">
        <v>5731</v>
      </c>
      <c r="D1624" s="5">
        <v>6900</v>
      </c>
      <c r="E1624" s="7">
        <v>2706.23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39</v>
      </c>
      <c r="P1624">
        <f t="shared" si="126"/>
        <v>41.63</v>
      </c>
      <c r="Q1624" s="11" t="s">
        <v>8326</v>
      </c>
      <c r="R1624" t="s">
        <v>8327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1623</v>
      </c>
      <c r="C1625" s="3" t="s">
        <v>5732</v>
      </c>
      <c r="D1625" s="5">
        <v>750</v>
      </c>
      <c r="E1625" s="7">
        <v>2705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361</v>
      </c>
      <c r="P1625">
        <f t="shared" si="126"/>
        <v>150.28</v>
      </c>
      <c r="Q1625" s="11" t="s">
        <v>8326</v>
      </c>
      <c r="R1625" t="s">
        <v>8327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8" x14ac:dyDescent="0.2">
      <c r="A1626">
        <v>1626</v>
      </c>
      <c r="B1626" s="9" t="s">
        <v>1626</v>
      </c>
      <c r="C1626" s="3" t="s">
        <v>5735</v>
      </c>
      <c r="D1626" s="5">
        <v>8000</v>
      </c>
      <c r="E1626" s="7">
        <v>2700</v>
      </c>
      <c r="F1626" t="s">
        <v>8217</v>
      </c>
      <c r="G1626" t="s">
        <v>8222</v>
      </c>
      <c r="H1626" t="s">
        <v>8244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t="s">
        <v>8273</v>
      </c>
      <c r="O1626">
        <f t="shared" si="125"/>
        <v>34</v>
      </c>
      <c r="P1626">
        <f t="shared" si="126"/>
        <v>25</v>
      </c>
      <c r="Q1626" s="11" t="s">
        <v>8326</v>
      </c>
      <c r="R1626" t="s">
        <v>8327</v>
      </c>
      <c r="S1626" s="15">
        <f t="shared" si="127"/>
        <v>41579.847997685189</v>
      </c>
      <c r="T1626" s="15">
        <f t="shared" si="128"/>
        <v>41609.889664351853</v>
      </c>
      <c r="U1626">
        <f t="shared" si="129"/>
        <v>2013</v>
      </c>
    </row>
    <row r="1627" spans="1:21" ht="48" x14ac:dyDescent="0.2">
      <c r="A1627">
        <v>1625</v>
      </c>
      <c r="B1627" s="9" t="s">
        <v>1625</v>
      </c>
      <c r="C1627" s="3" t="s">
        <v>5734</v>
      </c>
      <c r="D1627" s="5">
        <v>7500</v>
      </c>
      <c r="E1627" s="7">
        <v>2700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36</v>
      </c>
      <c r="P1627">
        <f t="shared" si="126"/>
        <v>25.96</v>
      </c>
      <c r="Q1627" s="11" t="s">
        <v>8326</v>
      </c>
      <c r="R1627" t="s">
        <v>8327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32" x14ac:dyDescent="0.2">
      <c r="A1628">
        <v>1624</v>
      </c>
      <c r="B1628" s="9" t="s">
        <v>1624</v>
      </c>
      <c r="C1628" s="3" t="s">
        <v>5733</v>
      </c>
      <c r="D1628" s="5">
        <v>1000</v>
      </c>
      <c r="E1628" s="7">
        <v>2700</v>
      </c>
      <c r="F1628" t="s">
        <v>8217</v>
      </c>
      <c r="G1628" t="s">
        <v>8222</v>
      </c>
      <c r="H1628" t="s">
        <v>8244</v>
      </c>
      <c r="I1628">
        <v>1357721335</v>
      </c>
      <c r="J1628">
        <v>1354265335</v>
      </c>
      <c r="K1628" t="b">
        <v>0</v>
      </c>
      <c r="L1628">
        <v>25</v>
      </c>
      <c r="M1628" t="b">
        <v>1</v>
      </c>
      <c r="N1628" t="s">
        <v>8273</v>
      </c>
      <c r="O1628">
        <f t="shared" si="125"/>
        <v>270</v>
      </c>
      <c r="P1628">
        <f t="shared" si="126"/>
        <v>108</v>
      </c>
      <c r="Q1628" s="11" t="s">
        <v>8326</v>
      </c>
      <c r="R1628" t="s">
        <v>8327</v>
      </c>
      <c r="S1628" s="15">
        <f t="shared" si="127"/>
        <v>41243.367303240739</v>
      </c>
      <c r="T1628" s="15">
        <f t="shared" si="128"/>
        <v>41283.367303240739</v>
      </c>
      <c r="U1628">
        <f t="shared" si="129"/>
        <v>2012</v>
      </c>
    </row>
    <row r="1629" spans="1:21" ht="48" x14ac:dyDescent="0.2">
      <c r="A1629">
        <v>1627</v>
      </c>
      <c r="B1629" s="9" t="s">
        <v>1627</v>
      </c>
      <c r="C1629" s="3" t="s">
        <v>5736</v>
      </c>
      <c r="D1629" s="5">
        <v>2000</v>
      </c>
      <c r="E1629" s="7">
        <v>2693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135</v>
      </c>
      <c r="P1629">
        <f t="shared" si="126"/>
        <v>70.87</v>
      </c>
      <c r="Q1629" s="11" t="s">
        <v>8326</v>
      </c>
      <c r="R1629" t="s">
        <v>8327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1628</v>
      </c>
      <c r="C1630" s="3" t="s">
        <v>5737</v>
      </c>
      <c r="D1630" s="5">
        <v>4000</v>
      </c>
      <c r="E1630" s="7">
        <v>2690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67</v>
      </c>
      <c r="P1630">
        <f t="shared" si="126"/>
        <v>30.57</v>
      </c>
      <c r="Q1630" s="11" t="s">
        <v>8326</v>
      </c>
      <c r="R1630" t="s">
        <v>8327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1629</v>
      </c>
      <c r="C1631" s="3" t="s">
        <v>5738</v>
      </c>
      <c r="D1631" s="5">
        <v>6000</v>
      </c>
      <c r="E1631" s="7">
        <v>2689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45</v>
      </c>
      <c r="P1631">
        <f t="shared" si="126"/>
        <v>32.79</v>
      </c>
      <c r="Q1631" s="11" t="s">
        <v>8326</v>
      </c>
      <c r="R1631" t="s">
        <v>8327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1631</v>
      </c>
      <c r="B1632" s="9" t="s">
        <v>1631</v>
      </c>
      <c r="C1632" s="3" t="s">
        <v>5740</v>
      </c>
      <c r="D1632" s="5">
        <v>10000</v>
      </c>
      <c r="E1632" s="7">
        <v>2681</v>
      </c>
      <c r="F1632" t="s">
        <v>8217</v>
      </c>
      <c r="G1632" t="s">
        <v>8222</v>
      </c>
      <c r="H1632" t="s">
        <v>8244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8273</v>
      </c>
      <c r="O1632">
        <f t="shared" si="125"/>
        <v>27</v>
      </c>
      <c r="P1632">
        <f t="shared" si="126"/>
        <v>20.16</v>
      </c>
      <c r="Q1632" s="11" t="s">
        <v>8326</v>
      </c>
      <c r="R1632" t="s">
        <v>8327</v>
      </c>
      <c r="S1632" s="15">
        <f t="shared" si="127"/>
        <v>41164.859502314815</v>
      </c>
      <c r="T1632" s="15">
        <f t="shared" si="128"/>
        <v>41194.859502314815</v>
      </c>
      <c r="U1632">
        <f t="shared" si="129"/>
        <v>2012</v>
      </c>
    </row>
    <row r="1633" spans="1:21" ht="48" x14ac:dyDescent="0.2">
      <c r="A1633">
        <v>1630</v>
      </c>
      <c r="B1633" s="9" t="s">
        <v>1630</v>
      </c>
      <c r="C1633" s="3" t="s">
        <v>5739</v>
      </c>
      <c r="D1633" s="5">
        <v>4000</v>
      </c>
      <c r="E1633" s="7">
        <v>2681</v>
      </c>
      <c r="F1633" t="s">
        <v>8217</v>
      </c>
      <c r="G1633" t="s">
        <v>8222</v>
      </c>
      <c r="H1633" t="s">
        <v>8244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8273</v>
      </c>
      <c r="O1633">
        <f t="shared" si="125"/>
        <v>67</v>
      </c>
      <c r="P1633">
        <f t="shared" si="126"/>
        <v>21.28</v>
      </c>
      <c r="Q1633" s="11" t="s">
        <v>8326</v>
      </c>
      <c r="R1633" t="s">
        <v>8327</v>
      </c>
      <c r="S1633" s="15">
        <f t="shared" si="127"/>
        <v>40939.837673611109</v>
      </c>
      <c r="T1633" s="15">
        <f t="shared" si="128"/>
        <v>40970.290972222225</v>
      </c>
      <c r="U1633">
        <f t="shared" si="129"/>
        <v>2012</v>
      </c>
    </row>
    <row r="1634" spans="1:21" ht="48" x14ac:dyDescent="0.2">
      <c r="A1634">
        <v>1633</v>
      </c>
      <c r="B1634" s="9" t="s">
        <v>1633</v>
      </c>
      <c r="C1634" s="3" t="s">
        <v>5742</v>
      </c>
      <c r="D1634" s="5">
        <v>10000</v>
      </c>
      <c r="E1634" s="7">
        <v>2670</v>
      </c>
      <c r="F1634" t="s">
        <v>8217</v>
      </c>
      <c r="G1634" t="s">
        <v>8222</v>
      </c>
      <c r="H1634" t="s">
        <v>8244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8273</v>
      </c>
      <c r="O1634">
        <f t="shared" si="125"/>
        <v>27</v>
      </c>
      <c r="P1634">
        <f t="shared" si="126"/>
        <v>46.03</v>
      </c>
      <c r="Q1634" s="11" t="s">
        <v>8326</v>
      </c>
      <c r="R1634" t="s">
        <v>8327</v>
      </c>
      <c r="S1634" s="15">
        <f t="shared" si="127"/>
        <v>40896.883750000001</v>
      </c>
      <c r="T1634" s="15">
        <f t="shared" si="128"/>
        <v>40924.208333333336</v>
      </c>
      <c r="U1634">
        <f t="shared" si="129"/>
        <v>2011</v>
      </c>
    </row>
    <row r="1635" spans="1:21" ht="48" x14ac:dyDescent="0.2">
      <c r="A1635">
        <v>1632</v>
      </c>
      <c r="B1635" s="9" t="s">
        <v>1632</v>
      </c>
      <c r="C1635" s="3" t="s">
        <v>5741</v>
      </c>
      <c r="D1635" s="5">
        <v>4000</v>
      </c>
      <c r="E1635" s="7">
        <v>2670</v>
      </c>
      <c r="F1635" t="s">
        <v>8217</v>
      </c>
      <c r="G1635" t="s">
        <v>8222</v>
      </c>
      <c r="H1635" t="s">
        <v>8244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8273</v>
      </c>
      <c r="O1635">
        <f t="shared" si="125"/>
        <v>67</v>
      </c>
      <c r="P1635">
        <f t="shared" si="126"/>
        <v>56.81</v>
      </c>
      <c r="Q1635" s="11" t="s">
        <v>8326</v>
      </c>
      <c r="R1635" t="s">
        <v>8327</v>
      </c>
      <c r="S1635" s="15">
        <f t="shared" si="127"/>
        <v>40750.340902777774</v>
      </c>
      <c r="T1635" s="15">
        <f t="shared" si="128"/>
        <v>40810.340902777774</v>
      </c>
      <c r="U1635">
        <f t="shared" si="129"/>
        <v>2011</v>
      </c>
    </row>
    <row r="1636" spans="1:21" ht="32" x14ac:dyDescent="0.2">
      <c r="A1636">
        <v>1634</v>
      </c>
      <c r="B1636" s="9" t="s">
        <v>1634</v>
      </c>
      <c r="C1636" s="3" t="s">
        <v>5743</v>
      </c>
      <c r="D1636" s="5">
        <v>2000</v>
      </c>
      <c r="E1636" s="7">
        <v>2669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133</v>
      </c>
      <c r="P1636">
        <f t="shared" si="126"/>
        <v>83.41</v>
      </c>
      <c r="Q1636" s="11" t="s">
        <v>8326</v>
      </c>
      <c r="R1636" t="s">
        <v>8327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1635</v>
      </c>
      <c r="C1637" s="3" t="s">
        <v>5744</v>
      </c>
      <c r="D1637" s="5">
        <v>2000</v>
      </c>
      <c r="E1637" s="7">
        <v>2663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133</v>
      </c>
      <c r="P1637">
        <f t="shared" si="126"/>
        <v>71.97</v>
      </c>
      <c r="Q1637" s="11" t="s">
        <v>8326</v>
      </c>
      <c r="R1637" t="s">
        <v>8327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1636</v>
      </c>
      <c r="C1638" s="3" t="s">
        <v>5745</v>
      </c>
      <c r="D1638" s="5">
        <v>4500</v>
      </c>
      <c r="E1638" s="7">
        <v>2650.5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59</v>
      </c>
      <c r="P1638">
        <f t="shared" si="126"/>
        <v>30.47</v>
      </c>
      <c r="Q1638" s="11" t="s">
        <v>8326</v>
      </c>
      <c r="R1638" t="s">
        <v>8327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1637</v>
      </c>
      <c r="C1639" s="3" t="s">
        <v>5746</v>
      </c>
      <c r="D1639" s="5">
        <v>500</v>
      </c>
      <c r="E1639" s="7">
        <v>2650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530</v>
      </c>
      <c r="P1639">
        <f t="shared" si="126"/>
        <v>176.67</v>
      </c>
      <c r="Q1639" s="11" t="s">
        <v>8326</v>
      </c>
      <c r="R1639" t="s">
        <v>8327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1638</v>
      </c>
      <c r="C1640" s="3" t="s">
        <v>5747</v>
      </c>
      <c r="D1640" s="5">
        <v>1000</v>
      </c>
      <c r="E1640" s="7">
        <v>2646.5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265</v>
      </c>
      <c r="P1640">
        <f t="shared" si="126"/>
        <v>98.02</v>
      </c>
      <c r="Q1640" s="11" t="s">
        <v>8326</v>
      </c>
      <c r="R1640" t="s">
        <v>8327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1639</v>
      </c>
      <c r="C1641" s="3" t="s">
        <v>5748</v>
      </c>
      <c r="D1641" s="5">
        <v>1800</v>
      </c>
      <c r="E1641" s="7">
        <v>2636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146</v>
      </c>
      <c r="P1641">
        <f t="shared" si="126"/>
        <v>138.74</v>
      </c>
      <c r="Q1641" s="11" t="s">
        <v>8326</v>
      </c>
      <c r="R1641" t="s">
        <v>8327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1640</v>
      </c>
      <c r="C1642" s="3" t="s">
        <v>5749</v>
      </c>
      <c r="D1642" s="5">
        <v>400</v>
      </c>
      <c r="E1642" s="7">
        <v>2635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659</v>
      </c>
      <c r="P1642">
        <f t="shared" si="126"/>
        <v>155</v>
      </c>
      <c r="Q1642" s="11" t="s">
        <v>8326</v>
      </c>
      <c r="R1642" t="s">
        <v>8327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1643</v>
      </c>
      <c r="B1643" s="9" t="s">
        <v>1643</v>
      </c>
      <c r="C1643" s="3" t="s">
        <v>5752</v>
      </c>
      <c r="D1643" s="5">
        <v>5000</v>
      </c>
      <c r="E1643" s="7">
        <v>2630</v>
      </c>
      <c r="F1643" t="s">
        <v>8217</v>
      </c>
      <c r="G1643" t="s">
        <v>8222</v>
      </c>
      <c r="H1643" t="s">
        <v>8244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t="s">
        <v>8289</v>
      </c>
      <c r="O1643">
        <f t="shared" si="125"/>
        <v>53</v>
      </c>
      <c r="P1643">
        <f t="shared" si="126"/>
        <v>71.08</v>
      </c>
      <c r="Q1643" s="11" t="s">
        <v>8326</v>
      </c>
      <c r="R1643" t="s">
        <v>8347</v>
      </c>
      <c r="S1643" s="15">
        <f t="shared" si="127"/>
        <v>41146.824212962965</v>
      </c>
      <c r="T1643" s="15">
        <f t="shared" si="128"/>
        <v>41176.824212962965</v>
      </c>
      <c r="U1643">
        <f t="shared" si="129"/>
        <v>2012</v>
      </c>
    </row>
    <row r="1644" spans="1:21" ht="32" x14ac:dyDescent="0.2">
      <c r="A1644">
        <v>1641</v>
      </c>
      <c r="B1644" s="9" t="s">
        <v>1641</v>
      </c>
      <c r="C1644" s="3" t="s">
        <v>5750</v>
      </c>
      <c r="D1644" s="5">
        <v>2500</v>
      </c>
      <c r="E1644" s="7">
        <v>2630</v>
      </c>
      <c r="F1644" t="s">
        <v>8217</v>
      </c>
      <c r="G1644" t="s">
        <v>8222</v>
      </c>
      <c r="H1644" t="s">
        <v>8244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8289</v>
      </c>
      <c r="O1644">
        <f t="shared" si="125"/>
        <v>105</v>
      </c>
      <c r="P1644">
        <f t="shared" si="126"/>
        <v>101.15</v>
      </c>
      <c r="Q1644" s="11" t="s">
        <v>8326</v>
      </c>
      <c r="R1644" t="s">
        <v>8347</v>
      </c>
      <c r="S1644" s="15">
        <f t="shared" si="127"/>
        <v>41962.596574074079</v>
      </c>
      <c r="T1644" s="15">
        <f t="shared" si="128"/>
        <v>41992.596574074079</v>
      </c>
      <c r="U1644">
        <f t="shared" si="129"/>
        <v>2014</v>
      </c>
    </row>
    <row r="1645" spans="1:21" ht="48" x14ac:dyDescent="0.2">
      <c r="A1645">
        <v>1642</v>
      </c>
      <c r="B1645" s="9" t="s">
        <v>1642</v>
      </c>
      <c r="C1645" s="3" t="s">
        <v>5751</v>
      </c>
      <c r="D1645" s="5">
        <v>1200</v>
      </c>
      <c r="E1645" s="7">
        <v>2630</v>
      </c>
      <c r="F1645" t="s">
        <v>8217</v>
      </c>
      <c r="G1645" t="s">
        <v>8222</v>
      </c>
      <c r="H1645" t="s">
        <v>8244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8289</v>
      </c>
      <c r="O1645">
        <f t="shared" si="125"/>
        <v>219</v>
      </c>
      <c r="P1645">
        <f t="shared" si="126"/>
        <v>93.93</v>
      </c>
      <c r="Q1645" s="11" t="s">
        <v>8326</v>
      </c>
      <c r="R1645" t="s">
        <v>8347</v>
      </c>
      <c r="S1645" s="15">
        <f t="shared" si="127"/>
        <v>40688.024618055555</v>
      </c>
      <c r="T1645" s="15">
        <f t="shared" si="128"/>
        <v>40708.024618055555</v>
      </c>
      <c r="U1645">
        <f t="shared" si="129"/>
        <v>2011</v>
      </c>
    </row>
    <row r="1646" spans="1:21" ht="48" x14ac:dyDescent="0.2">
      <c r="A1646">
        <v>1644</v>
      </c>
      <c r="B1646" s="9" t="s">
        <v>1644</v>
      </c>
      <c r="C1646" s="3" t="s">
        <v>5753</v>
      </c>
      <c r="D1646" s="5">
        <v>10000</v>
      </c>
      <c r="E1646" s="7">
        <v>2620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26</v>
      </c>
      <c r="P1646">
        <f t="shared" si="126"/>
        <v>20.47</v>
      </c>
      <c r="Q1646" s="11" t="s">
        <v>8326</v>
      </c>
      <c r="R1646" t="s">
        <v>8347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1645</v>
      </c>
      <c r="C1647" s="3" t="s">
        <v>5754</v>
      </c>
      <c r="D1647" s="5">
        <v>5000</v>
      </c>
      <c r="E1647" s="7">
        <v>2618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52</v>
      </c>
      <c r="P1647">
        <f t="shared" si="126"/>
        <v>261.8</v>
      </c>
      <c r="Q1647" s="11" t="s">
        <v>8326</v>
      </c>
      <c r="R1647" t="s">
        <v>8347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1646</v>
      </c>
      <c r="C1648" s="3" t="s">
        <v>5755</v>
      </c>
      <c r="D1648" s="5">
        <v>2000</v>
      </c>
      <c r="E1648" s="7">
        <v>2616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131</v>
      </c>
      <c r="P1648">
        <f t="shared" si="126"/>
        <v>31.52</v>
      </c>
      <c r="Q1648" s="11" t="s">
        <v>8326</v>
      </c>
      <c r="R1648" t="s">
        <v>8347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1647</v>
      </c>
      <c r="C1649" s="3" t="s">
        <v>5756</v>
      </c>
      <c r="D1649" s="5">
        <v>5000</v>
      </c>
      <c r="E1649" s="7">
        <v>2615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52</v>
      </c>
      <c r="P1649">
        <f t="shared" si="126"/>
        <v>56.85</v>
      </c>
      <c r="Q1649" s="11" t="s">
        <v>8326</v>
      </c>
      <c r="R1649" t="s">
        <v>8347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1648</v>
      </c>
      <c r="C1650" s="3" t="s">
        <v>5757</v>
      </c>
      <c r="D1650" s="5">
        <v>2300</v>
      </c>
      <c r="E1650" s="7">
        <v>2609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113</v>
      </c>
      <c r="P1650">
        <f t="shared" si="126"/>
        <v>28.99</v>
      </c>
      <c r="Q1650" s="11" t="s">
        <v>8326</v>
      </c>
      <c r="R1650" t="s">
        <v>8347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1649</v>
      </c>
      <c r="C1651" s="3" t="s">
        <v>5758</v>
      </c>
      <c r="D1651" s="5">
        <v>3800</v>
      </c>
      <c r="E1651" s="7">
        <v>2608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69</v>
      </c>
      <c r="P1651">
        <f t="shared" si="126"/>
        <v>32.200000000000003</v>
      </c>
      <c r="Q1651" s="11" t="s">
        <v>8326</v>
      </c>
      <c r="R1651" t="s">
        <v>8347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1650</v>
      </c>
      <c r="C1652" s="3" t="s">
        <v>5759</v>
      </c>
      <c r="D1652" s="5">
        <v>2000</v>
      </c>
      <c r="E1652" s="7">
        <v>2608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130</v>
      </c>
      <c r="P1652">
        <f t="shared" si="126"/>
        <v>81.5</v>
      </c>
      <c r="Q1652" s="11" t="s">
        <v>8326</v>
      </c>
      <c r="R1652" t="s">
        <v>8347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1651</v>
      </c>
      <c r="C1653" s="3" t="s">
        <v>5760</v>
      </c>
      <c r="D1653" s="5">
        <v>2000</v>
      </c>
      <c r="E1653" s="7">
        <v>2607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130</v>
      </c>
      <c r="P1653">
        <f t="shared" si="126"/>
        <v>130.35</v>
      </c>
      <c r="Q1653" s="11" t="s">
        <v>8326</v>
      </c>
      <c r="R1653" t="s">
        <v>8347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1652</v>
      </c>
      <c r="C1654" s="3" t="s">
        <v>5761</v>
      </c>
      <c r="D1654" s="5">
        <v>4500</v>
      </c>
      <c r="E1654" s="7">
        <v>2606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58</v>
      </c>
      <c r="P1654">
        <f t="shared" si="126"/>
        <v>37.229999999999997</v>
      </c>
      <c r="Q1654" s="11" t="s">
        <v>8326</v>
      </c>
      <c r="R1654" t="s">
        <v>8347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1653</v>
      </c>
      <c r="C1655" s="3" t="s">
        <v>5762</v>
      </c>
      <c r="D1655" s="5">
        <v>5000</v>
      </c>
      <c r="E1655" s="7">
        <v>2605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52</v>
      </c>
      <c r="P1655">
        <f t="shared" si="126"/>
        <v>15.51</v>
      </c>
      <c r="Q1655" s="11" t="s">
        <v>8326</v>
      </c>
      <c r="R1655" t="s">
        <v>8347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4" x14ac:dyDescent="0.2">
      <c r="A1656">
        <v>1656</v>
      </c>
      <c r="B1656" s="9" t="s">
        <v>1656</v>
      </c>
      <c r="C1656" s="3" t="s">
        <v>5765</v>
      </c>
      <c r="D1656" s="5">
        <v>7500</v>
      </c>
      <c r="E1656" s="7">
        <v>2600</v>
      </c>
      <c r="F1656" t="s">
        <v>8217</v>
      </c>
      <c r="G1656" t="s">
        <v>8222</v>
      </c>
      <c r="H1656" t="s">
        <v>8244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t="s">
        <v>8289</v>
      </c>
      <c r="O1656">
        <f t="shared" si="125"/>
        <v>35</v>
      </c>
      <c r="P1656">
        <f t="shared" si="126"/>
        <v>54.17</v>
      </c>
      <c r="Q1656" s="11" t="s">
        <v>8326</v>
      </c>
      <c r="R1656" t="s">
        <v>8347</v>
      </c>
      <c r="S1656" s="15">
        <f t="shared" si="127"/>
        <v>41226.928842592592</v>
      </c>
      <c r="T1656" s="15">
        <f t="shared" si="128"/>
        <v>41256.928842592592</v>
      </c>
      <c r="U1656">
        <f t="shared" si="129"/>
        <v>2012</v>
      </c>
    </row>
    <row r="1657" spans="1:21" ht="32" x14ac:dyDescent="0.2">
      <c r="A1657">
        <v>1655</v>
      </c>
      <c r="B1657" s="9" t="s">
        <v>1655</v>
      </c>
      <c r="C1657" s="3" t="s">
        <v>5764</v>
      </c>
      <c r="D1657" s="5">
        <v>1500</v>
      </c>
      <c r="E1657" s="7">
        <v>2600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173</v>
      </c>
      <c r="P1657">
        <f t="shared" si="126"/>
        <v>54.17</v>
      </c>
      <c r="Q1657" s="11" t="s">
        <v>8326</v>
      </c>
      <c r="R1657" t="s">
        <v>8347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8" x14ac:dyDescent="0.2">
      <c r="A1658">
        <v>1654</v>
      </c>
      <c r="B1658" s="9" t="s">
        <v>1654</v>
      </c>
      <c r="C1658" s="3" t="s">
        <v>5763</v>
      </c>
      <c r="D1658" s="5">
        <v>1100</v>
      </c>
      <c r="E1658" s="7">
        <v>2600</v>
      </c>
      <c r="F1658" t="s">
        <v>8217</v>
      </c>
      <c r="G1658" t="s">
        <v>8222</v>
      </c>
      <c r="H1658" t="s">
        <v>8244</v>
      </c>
      <c r="I1658">
        <v>1334784160</v>
      </c>
      <c r="J1658">
        <v>1332192160</v>
      </c>
      <c r="K1658" t="b">
        <v>0</v>
      </c>
      <c r="L1658">
        <v>34</v>
      </c>
      <c r="M1658" t="b">
        <v>1</v>
      </c>
      <c r="N1658" t="s">
        <v>8289</v>
      </c>
      <c r="O1658">
        <f t="shared" si="125"/>
        <v>236</v>
      </c>
      <c r="P1658">
        <f t="shared" si="126"/>
        <v>76.47</v>
      </c>
      <c r="Q1658" s="11" t="s">
        <v>8326</v>
      </c>
      <c r="R1658" t="s">
        <v>8347</v>
      </c>
      <c r="S1658" s="15">
        <f t="shared" si="127"/>
        <v>40987.890740740739</v>
      </c>
      <c r="T1658" s="15">
        <f t="shared" si="128"/>
        <v>41017.890740740739</v>
      </c>
      <c r="U1658">
        <f t="shared" si="129"/>
        <v>2012</v>
      </c>
    </row>
    <row r="1659" spans="1:21" ht="48" x14ac:dyDescent="0.2">
      <c r="A1659">
        <v>1657</v>
      </c>
      <c r="B1659" s="9" t="s">
        <v>1657</v>
      </c>
      <c r="C1659" s="3" t="s">
        <v>5766</v>
      </c>
      <c r="D1659" s="5">
        <v>25000</v>
      </c>
      <c r="E1659" s="7">
        <v>2598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</v>
      </c>
      <c r="P1659">
        <f t="shared" si="126"/>
        <v>11.76</v>
      </c>
      <c r="Q1659" s="11" t="s">
        <v>8326</v>
      </c>
      <c r="R1659" t="s">
        <v>8347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1658</v>
      </c>
      <c r="C1660" s="3" t="s">
        <v>5767</v>
      </c>
      <c r="D1660" s="5">
        <v>6000</v>
      </c>
      <c r="E1660" s="7">
        <v>2596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43</v>
      </c>
      <c r="P1660">
        <f t="shared" si="126"/>
        <v>24.26</v>
      </c>
      <c r="Q1660" s="11" t="s">
        <v>8326</v>
      </c>
      <c r="R1660" t="s">
        <v>8347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1659</v>
      </c>
      <c r="C1661" s="3" t="s">
        <v>5768</v>
      </c>
      <c r="D1661" s="5">
        <v>500</v>
      </c>
      <c r="E1661" s="7">
        <v>2594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519</v>
      </c>
      <c r="P1661">
        <f t="shared" si="126"/>
        <v>57.64</v>
      </c>
      <c r="Q1661" s="11" t="s">
        <v>8326</v>
      </c>
      <c r="R1661" t="s">
        <v>8347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4" x14ac:dyDescent="0.2">
      <c r="A1662">
        <v>1661</v>
      </c>
      <c r="B1662" s="9" t="s">
        <v>1661</v>
      </c>
      <c r="C1662" s="3" t="s">
        <v>5770</v>
      </c>
      <c r="D1662" s="5">
        <v>7900</v>
      </c>
      <c r="E1662" s="7">
        <v>2585</v>
      </c>
      <c r="F1662" t="s">
        <v>8217</v>
      </c>
      <c r="G1662" t="s">
        <v>8237</v>
      </c>
      <c r="H1662" t="s">
        <v>8247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8289</v>
      </c>
      <c r="O1662">
        <f t="shared" si="125"/>
        <v>33</v>
      </c>
      <c r="P1662">
        <f t="shared" si="126"/>
        <v>25.59</v>
      </c>
      <c r="Q1662" s="11" t="s">
        <v>8326</v>
      </c>
      <c r="R1662" t="s">
        <v>8347</v>
      </c>
      <c r="S1662" s="15">
        <f t="shared" si="127"/>
        <v>42343.998043981483</v>
      </c>
      <c r="T1662" s="15">
        <f t="shared" si="128"/>
        <v>42386.875</v>
      </c>
      <c r="U1662">
        <f t="shared" si="129"/>
        <v>2015</v>
      </c>
    </row>
    <row r="1663" spans="1:21" ht="48" x14ac:dyDescent="0.2">
      <c r="A1663">
        <v>1660</v>
      </c>
      <c r="B1663" s="9" t="s">
        <v>1660</v>
      </c>
      <c r="C1663" s="3" t="s">
        <v>5769</v>
      </c>
      <c r="D1663" s="5">
        <v>80</v>
      </c>
      <c r="E1663" s="7">
        <v>2585</v>
      </c>
      <c r="F1663" t="s">
        <v>8217</v>
      </c>
      <c r="G1663" t="s">
        <v>8235</v>
      </c>
      <c r="H1663" t="s">
        <v>8247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8289</v>
      </c>
      <c r="O1663">
        <f t="shared" si="125"/>
        <v>3231</v>
      </c>
      <c r="P1663">
        <f t="shared" si="126"/>
        <v>71.81</v>
      </c>
      <c r="Q1663" s="11" t="s">
        <v>8326</v>
      </c>
      <c r="R1663" t="s">
        <v>8347</v>
      </c>
      <c r="S1663" s="15">
        <f t="shared" si="127"/>
        <v>42459.693865740745</v>
      </c>
      <c r="T1663" s="15">
        <f t="shared" si="128"/>
        <v>42490.915972222225</v>
      </c>
      <c r="U1663">
        <f t="shared" si="129"/>
        <v>2016</v>
      </c>
    </row>
    <row r="1664" spans="1:21" ht="48" x14ac:dyDescent="0.2">
      <c r="A1664">
        <v>1662</v>
      </c>
      <c r="B1664" s="9" t="s">
        <v>1662</v>
      </c>
      <c r="C1664" s="3" t="s">
        <v>5771</v>
      </c>
      <c r="D1664" s="5">
        <v>8000</v>
      </c>
      <c r="E1664" s="7">
        <v>2580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32</v>
      </c>
      <c r="P1664">
        <f t="shared" si="126"/>
        <v>41.61</v>
      </c>
      <c r="Q1664" s="11" t="s">
        <v>8326</v>
      </c>
      <c r="R1664" t="s">
        <v>8347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1663</v>
      </c>
      <c r="C1665" s="3" t="s">
        <v>5772</v>
      </c>
      <c r="D1665" s="5">
        <v>1000</v>
      </c>
      <c r="E1665" s="7">
        <v>2576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258</v>
      </c>
      <c r="P1665">
        <f t="shared" si="126"/>
        <v>80.5</v>
      </c>
      <c r="Q1665" s="11" t="s">
        <v>8326</v>
      </c>
      <c r="R1665" t="s">
        <v>8347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1664</v>
      </c>
      <c r="C1666" s="3" t="s">
        <v>5773</v>
      </c>
      <c r="D1666" s="5">
        <v>2500</v>
      </c>
      <c r="E1666" s="7">
        <v>2575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103</v>
      </c>
      <c r="P1666">
        <f t="shared" ref="P1666:P1729" si="131">IFERROR(ROUND(E1666/L1666,2),0)</f>
        <v>28.93</v>
      </c>
      <c r="Q1666" s="11" t="s">
        <v>8326</v>
      </c>
      <c r="R1666" t="s">
        <v>8347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1665</v>
      </c>
      <c r="C1667" s="3" t="s">
        <v>5774</v>
      </c>
      <c r="D1667" s="5">
        <v>3500</v>
      </c>
      <c r="E1667" s="7">
        <v>2569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73</v>
      </c>
      <c r="P1667">
        <f t="shared" si="131"/>
        <v>27.62</v>
      </c>
      <c r="Q1667" s="11" t="s">
        <v>8326</v>
      </c>
      <c r="R1667" t="s">
        <v>8347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1666</v>
      </c>
      <c r="C1668" s="3" t="s">
        <v>5775</v>
      </c>
      <c r="D1668" s="5">
        <v>2500</v>
      </c>
      <c r="E1668" s="7">
        <v>2569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103</v>
      </c>
      <c r="P1668">
        <f t="shared" si="131"/>
        <v>26.21</v>
      </c>
      <c r="Q1668" s="11" t="s">
        <v>8326</v>
      </c>
      <c r="R1668" t="s">
        <v>8347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1668</v>
      </c>
      <c r="B1669" s="9" t="s">
        <v>1668</v>
      </c>
      <c r="C1669" s="3" t="s">
        <v>5777</v>
      </c>
      <c r="D1669" s="5">
        <v>8000</v>
      </c>
      <c r="E1669" s="7">
        <v>2565</v>
      </c>
      <c r="F1669" t="s">
        <v>8217</v>
      </c>
      <c r="G1669" t="s">
        <v>8222</v>
      </c>
      <c r="H1669" t="s">
        <v>8244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8289</v>
      </c>
      <c r="O1669">
        <f t="shared" si="130"/>
        <v>32</v>
      </c>
      <c r="P1669">
        <f t="shared" si="131"/>
        <v>22.11</v>
      </c>
      <c r="Q1669" s="11" t="s">
        <v>8326</v>
      </c>
      <c r="R1669" t="s">
        <v>8347</v>
      </c>
      <c r="S1669" s="15">
        <f t="shared" si="132"/>
        <v>40845.14975694444</v>
      </c>
      <c r="T1669" s="15">
        <f t="shared" si="133"/>
        <v>40875.191423611112</v>
      </c>
      <c r="U1669">
        <f t="shared" si="134"/>
        <v>2011</v>
      </c>
    </row>
    <row r="1670" spans="1:21" ht="48" x14ac:dyDescent="0.2">
      <c r="A1670">
        <v>1667</v>
      </c>
      <c r="B1670" s="9" t="s">
        <v>1667</v>
      </c>
      <c r="C1670" s="3" t="s">
        <v>5776</v>
      </c>
      <c r="D1670" s="5">
        <v>3400</v>
      </c>
      <c r="E1670" s="7">
        <v>2565</v>
      </c>
      <c r="F1670" t="s">
        <v>8217</v>
      </c>
      <c r="G1670" t="s">
        <v>8222</v>
      </c>
      <c r="H1670" t="s">
        <v>8244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8289</v>
      </c>
      <c r="O1670">
        <f t="shared" si="130"/>
        <v>75</v>
      </c>
      <c r="P1670">
        <f t="shared" si="131"/>
        <v>31.28</v>
      </c>
      <c r="Q1670" s="11" t="s">
        <v>8326</v>
      </c>
      <c r="R1670" t="s">
        <v>8347</v>
      </c>
      <c r="S1670" s="15">
        <f t="shared" si="132"/>
        <v>41682.0705787037</v>
      </c>
      <c r="T1670" s="15">
        <f t="shared" si="133"/>
        <v>41709.290972222225</v>
      </c>
      <c r="U1670">
        <f t="shared" si="134"/>
        <v>2014</v>
      </c>
    </row>
    <row r="1671" spans="1:21" ht="48" x14ac:dyDescent="0.2">
      <c r="A1671">
        <v>1669</v>
      </c>
      <c r="B1671" s="9" t="s">
        <v>1669</v>
      </c>
      <c r="C1671" s="3" t="s">
        <v>5778</v>
      </c>
      <c r="D1671" s="5">
        <v>2000</v>
      </c>
      <c r="E1671" s="7">
        <v>2565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128</v>
      </c>
      <c r="P1671">
        <f t="shared" si="131"/>
        <v>49.33</v>
      </c>
      <c r="Q1671" s="11" t="s">
        <v>8326</v>
      </c>
      <c r="R1671" t="s">
        <v>8347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48" x14ac:dyDescent="0.2">
      <c r="A1672">
        <v>1673</v>
      </c>
      <c r="B1672" s="9" t="s">
        <v>1673</v>
      </c>
      <c r="C1672" s="3" t="s">
        <v>5782</v>
      </c>
      <c r="D1672" s="5">
        <v>2100</v>
      </c>
      <c r="E1672" s="7">
        <v>2560</v>
      </c>
      <c r="F1672" t="s">
        <v>8217</v>
      </c>
      <c r="G1672" t="s">
        <v>8222</v>
      </c>
      <c r="H1672" t="s">
        <v>8244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t="s">
        <v>8289</v>
      </c>
      <c r="O1672">
        <f t="shared" si="130"/>
        <v>122</v>
      </c>
      <c r="P1672">
        <f t="shared" si="131"/>
        <v>43.39</v>
      </c>
      <c r="Q1672" s="11" t="s">
        <v>8326</v>
      </c>
      <c r="R1672" t="s">
        <v>8347</v>
      </c>
      <c r="S1672" s="15">
        <f t="shared" si="132"/>
        <v>42039.878379629634</v>
      </c>
      <c r="T1672" s="15">
        <f t="shared" si="133"/>
        <v>42069.878379629634</v>
      </c>
      <c r="U1672">
        <f t="shared" si="134"/>
        <v>2015</v>
      </c>
    </row>
    <row r="1673" spans="1:21" ht="32" x14ac:dyDescent="0.2">
      <c r="A1673">
        <v>1671</v>
      </c>
      <c r="B1673" s="9" t="s">
        <v>1671</v>
      </c>
      <c r="C1673" s="3" t="s">
        <v>5780</v>
      </c>
      <c r="D1673" s="5">
        <v>2000</v>
      </c>
      <c r="E1673" s="7">
        <v>2560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128</v>
      </c>
      <c r="P1673">
        <f t="shared" si="131"/>
        <v>33.25</v>
      </c>
      <c r="Q1673" s="11" t="s">
        <v>8326</v>
      </c>
      <c r="R1673" t="s">
        <v>8347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1672</v>
      </c>
      <c r="C1674" s="3" t="s">
        <v>5781</v>
      </c>
      <c r="D1674" s="5">
        <v>1700</v>
      </c>
      <c r="E1674" s="7">
        <v>2560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151</v>
      </c>
      <c r="P1674">
        <f t="shared" si="131"/>
        <v>52.24</v>
      </c>
      <c r="Q1674" s="11" t="s">
        <v>8326</v>
      </c>
      <c r="R1674" t="s">
        <v>8347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64" x14ac:dyDescent="0.2">
      <c r="A1675">
        <v>1670</v>
      </c>
      <c r="B1675" s="9" t="s">
        <v>1670</v>
      </c>
      <c r="C1675" s="3" t="s">
        <v>5779</v>
      </c>
      <c r="D1675" s="5">
        <v>1000</v>
      </c>
      <c r="E1675" s="7">
        <v>2560</v>
      </c>
      <c r="F1675" t="s">
        <v>8217</v>
      </c>
      <c r="G1675" t="s">
        <v>8222</v>
      </c>
      <c r="H1675" t="s">
        <v>8244</v>
      </c>
      <c r="I1675">
        <v>1278302400</v>
      </c>
      <c r="J1675">
        <v>1273961999</v>
      </c>
      <c r="K1675" t="b">
        <v>0</v>
      </c>
      <c r="L1675">
        <v>23</v>
      </c>
      <c r="M1675" t="b">
        <v>1</v>
      </c>
      <c r="N1675" t="s">
        <v>8289</v>
      </c>
      <c r="O1675">
        <f t="shared" si="130"/>
        <v>256</v>
      </c>
      <c r="P1675">
        <f t="shared" si="131"/>
        <v>111.3</v>
      </c>
      <c r="Q1675" s="11" t="s">
        <v>8326</v>
      </c>
      <c r="R1675" t="s">
        <v>8347</v>
      </c>
      <c r="S1675" s="15">
        <f t="shared" si="132"/>
        <v>40313.930543981485</v>
      </c>
      <c r="T1675" s="15">
        <f t="shared" si="133"/>
        <v>40364.166666666664</v>
      </c>
      <c r="U1675">
        <f t="shared" si="134"/>
        <v>2010</v>
      </c>
    </row>
    <row r="1676" spans="1:21" ht="48" x14ac:dyDescent="0.2">
      <c r="A1676">
        <v>1674</v>
      </c>
      <c r="B1676" s="9" t="s">
        <v>1674</v>
      </c>
      <c r="C1676" s="3" t="s">
        <v>5783</v>
      </c>
      <c r="D1676" s="5">
        <v>5000</v>
      </c>
      <c r="E1676" s="7">
        <v>2555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51</v>
      </c>
      <c r="P1676">
        <f t="shared" si="131"/>
        <v>22.61</v>
      </c>
      <c r="Q1676" s="11" t="s">
        <v>8326</v>
      </c>
      <c r="R1676" t="s">
        <v>8347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1675</v>
      </c>
      <c r="C1677" s="3" t="s">
        <v>5784</v>
      </c>
      <c r="D1677" s="5">
        <v>1000</v>
      </c>
      <c r="E1677" s="7">
        <v>2555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256</v>
      </c>
      <c r="P1677">
        <f t="shared" si="131"/>
        <v>75.150000000000006</v>
      </c>
      <c r="Q1677" s="11" t="s">
        <v>8326</v>
      </c>
      <c r="R1677" t="s">
        <v>8347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8" x14ac:dyDescent="0.2">
      <c r="A1678">
        <v>1677</v>
      </c>
      <c r="B1678" s="9" t="s">
        <v>1677</v>
      </c>
      <c r="C1678" s="3" t="s">
        <v>5786</v>
      </c>
      <c r="D1678" s="5">
        <v>6000</v>
      </c>
      <c r="E1678" s="7">
        <v>2550</v>
      </c>
      <c r="F1678" t="s">
        <v>8217</v>
      </c>
      <c r="G1678" t="s">
        <v>8225</v>
      </c>
      <c r="H1678" t="s">
        <v>8247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43</v>
      </c>
      <c r="P1678">
        <f t="shared" si="131"/>
        <v>60.71</v>
      </c>
      <c r="Q1678" s="11" t="s">
        <v>8326</v>
      </c>
      <c r="R1678" t="s">
        <v>8347</v>
      </c>
      <c r="S1678" s="15">
        <f t="shared" si="132"/>
        <v>42416.407129629632</v>
      </c>
      <c r="T1678" s="15">
        <f t="shared" si="133"/>
        <v>42476.249305555553</v>
      </c>
      <c r="U1678">
        <f t="shared" si="134"/>
        <v>2016</v>
      </c>
    </row>
    <row r="1679" spans="1:21" ht="32" x14ac:dyDescent="0.2">
      <c r="A1679">
        <v>1676</v>
      </c>
      <c r="B1679" s="9" t="s">
        <v>1676</v>
      </c>
      <c r="C1679" s="3" t="s">
        <v>5785</v>
      </c>
      <c r="D1679" s="5">
        <v>3000</v>
      </c>
      <c r="E1679" s="7">
        <v>2550</v>
      </c>
      <c r="F1679" t="s">
        <v>8217</v>
      </c>
      <c r="G1679" t="s">
        <v>8222</v>
      </c>
      <c r="H1679" t="s">
        <v>8244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85</v>
      </c>
      <c r="P1679">
        <f t="shared" si="131"/>
        <v>60.71</v>
      </c>
      <c r="Q1679" s="11" t="s">
        <v>8326</v>
      </c>
      <c r="R1679" t="s">
        <v>8347</v>
      </c>
      <c r="S1679" s="15">
        <f t="shared" si="132"/>
        <v>40973.72623842593</v>
      </c>
      <c r="T1679" s="15">
        <f t="shared" si="133"/>
        <v>41020.165972222225</v>
      </c>
      <c r="U1679">
        <f t="shared" si="134"/>
        <v>2012</v>
      </c>
    </row>
    <row r="1680" spans="1:21" ht="32" x14ac:dyDescent="0.2">
      <c r="A1680">
        <v>1678</v>
      </c>
      <c r="B1680" s="9" t="s">
        <v>1678</v>
      </c>
      <c r="C1680" s="3" t="s">
        <v>5787</v>
      </c>
      <c r="D1680" s="5">
        <v>1500</v>
      </c>
      <c r="E1680" s="7">
        <v>2550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170</v>
      </c>
      <c r="P1680">
        <f t="shared" si="131"/>
        <v>52.04</v>
      </c>
      <c r="Q1680" s="11" t="s">
        <v>8326</v>
      </c>
      <c r="R1680" t="s">
        <v>8347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1679</v>
      </c>
      <c r="C1681" s="3" t="s">
        <v>5788</v>
      </c>
      <c r="D1681" s="5">
        <v>2000</v>
      </c>
      <c r="E1681" s="7">
        <v>2549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127</v>
      </c>
      <c r="P1681">
        <f t="shared" si="131"/>
        <v>45.52</v>
      </c>
      <c r="Q1681" s="11" t="s">
        <v>8326</v>
      </c>
      <c r="R1681" t="s">
        <v>8347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1680</v>
      </c>
      <c r="C1682" s="3" t="s">
        <v>5789</v>
      </c>
      <c r="D1682" s="5">
        <v>1000</v>
      </c>
      <c r="E1682" s="7">
        <v>2547.69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255</v>
      </c>
      <c r="P1682">
        <f t="shared" si="131"/>
        <v>101.91</v>
      </c>
      <c r="Q1682" s="11" t="s">
        <v>8326</v>
      </c>
      <c r="R1682" t="s">
        <v>8347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1681</v>
      </c>
      <c r="C1683" s="3" t="s">
        <v>5790</v>
      </c>
      <c r="D1683" s="5">
        <v>65000</v>
      </c>
      <c r="E1683" s="7">
        <v>2545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4</v>
      </c>
      <c r="P1683">
        <f t="shared" si="131"/>
        <v>2.88</v>
      </c>
      <c r="Q1683" s="11" t="s">
        <v>8326</v>
      </c>
      <c r="R1683" t="s">
        <v>8348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1682</v>
      </c>
      <c r="C1684" s="3" t="s">
        <v>5791</v>
      </c>
      <c r="D1684" s="5">
        <v>6000</v>
      </c>
      <c r="E1684" s="7">
        <v>2540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42</v>
      </c>
      <c r="P1684">
        <f t="shared" si="131"/>
        <v>0</v>
      </c>
      <c r="Q1684" s="11" t="s">
        <v>8326</v>
      </c>
      <c r="R1684" t="s">
        <v>8348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1683</v>
      </c>
      <c r="C1685" s="3" t="s">
        <v>5792</v>
      </c>
      <c r="D1685" s="5">
        <v>3500</v>
      </c>
      <c r="E1685" s="7">
        <v>2537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72</v>
      </c>
      <c r="P1685">
        <f t="shared" si="131"/>
        <v>253.7</v>
      </c>
      <c r="Q1685" s="11" t="s">
        <v>8326</v>
      </c>
      <c r="R1685" t="s">
        <v>8348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1684</v>
      </c>
      <c r="C1686" s="3" t="s">
        <v>5793</v>
      </c>
      <c r="D1686" s="5">
        <v>8000</v>
      </c>
      <c r="E1686" s="7">
        <v>2535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32</v>
      </c>
      <c r="P1686">
        <f t="shared" si="131"/>
        <v>25.1</v>
      </c>
      <c r="Q1686" s="11" t="s">
        <v>8326</v>
      </c>
      <c r="R1686" t="s">
        <v>8348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1685</v>
      </c>
      <c r="C1687" s="3" t="s">
        <v>5794</v>
      </c>
      <c r="D1687" s="5">
        <v>350</v>
      </c>
      <c r="E1687" s="7">
        <v>2535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724</v>
      </c>
      <c r="P1687">
        <f t="shared" si="131"/>
        <v>169</v>
      </c>
      <c r="Q1687" s="11" t="s">
        <v>8326</v>
      </c>
      <c r="R1687" t="s">
        <v>8348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1686</v>
      </c>
      <c r="C1688" s="3" t="s">
        <v>5795</v>
      </c>
      <c r="D1688" s="5">
        <v>5000</v>
      </c>
      <c r="E1688" s="7">
        <v>2532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51</v>
      </c>
      <c r="P1688">
        <f t="shared" si="131"/>
        <v>2532</v>
      </c>
      <c r="Q1688" s="11" t="s">
        <v>8326</v>
      </c>
      <c r="R1688" t="s">
        <v>8348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1687</v>
      </c>
      <c r="C1689" s="3" t="s">
        <v>5796</v>
      </c>
      <c r="D1689" s="5">
        <v>10000</v>
      </c>
      <c r="E1689" s="7">
        <v>2526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25</v>
      </c>
      <c r="P1689">
        <f t="shared" si="131"/>
        <v>64.77</v>
      </c>
      <c r="Q1689" s="11" t="s">
        <v>8326</v>
      </c>
      <c r="R1689" t="s">
        <v>8348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1688</v>
      </c>
      <c r="C1690" s="3" t="s">
        <v>5797</v>
      </c>
      <c r="D1690" s="5">
        <v>4000</v>
      </c>
      <c r="E1690" s="7">
        <v>2525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63</v>
      </c>
      <c r="P1690">
        <f t="shared" si="131"/>
        <v>360.71</v>
      </c>
      <c r="Q1690" s="11" t="s">
        <v>8326</v>
      </c>
      <c r="R1690" t="s">
        <v>8348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1689</v>
      </c>
      <c r="C1691" s="3" t="s">
        <v>5798</v>
      </c>
      <c r="D1691" s="5">
        <v>2400</v>
      </c>
      <c r="E1691" s="7">
        <v>2524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105</v>
      </c>
      <c r="P1691">
        <f t="shared" si="131"/>
        <v>180.29</v>
      </c>
      <c r="Q1691" s="11" t="s">
        <v>8326</v>
      </c>
      <c r="R1691" t="s">
        <v>8348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1691</v>
      </c>
      <c r="B1692" s="9" t="s">
        <v>1691</v>
      </c>
      <c r="C1692" s="3" t="s">
        <v>5800</v>
      </c>
      <c r="D1692" s="5">
        <v>30000</v>
      </c>
      <c r="E1692" s="7">
        <v>2521</v>
      </c>
      <c r="F1692" t="s">
        <v>8220</v>
      </c>
      <c r="G1692" t="s">
        <v>8222</v>
      </c>
      <c r="H1692" t="s">
        <v>8244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8290</v>
      </c>
      <c r="O1692">
        <f t="shared" si="130"/>
        <v>8</v>
      </c>
      <c r="P1692">
        <f t="shared" si="131"/>
        <v>66.34</v>
      </c>
      <c r="Q1692" s="11" t="s">
        <v>8326</v>
      </c>
      <c r="R1692" t="s">
        <v>8348</v>
      </c>
      <c r="S1692" s="15">
        <f t="shared" si="132"/>
        <v>42795.701481481476</v>
      </c>
      <c r="T1692" s="15">
        <f t="shared" si="133"/>
        <v>42828.041666666672</v>
      </c>
      <c r="U1692">
        <f t="shared" si="134"/>
        <v>2017</v>
      </c>
    </row>
    <row r="1693" spans="1:21" ht="48" x14ac:dyDescent="0.2">
      <c r="A1693">
        <v>1690</v>
      </c>
      <c r="B1693" s="9" t="s">
        <v>1690</v>
      </c>
      <c r="C1693" s="3" t="s">
        <v>5799</v>
      </c>
      <c r="D1693" s="5">
        <v>2500</v>
      </c>
      <c r="E1693" s="7">
        <v>2521</v>
      </c>
      <c r="F1693" t="s">
        <v>8220</v>
      </c>
      <c r="G1693" t="s">
        <v>8222</v>
      </c>
      <c r="H1693" t="s">
        <v>8244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8290</v>
      </c>
      <c r="O1693">
        <f t="shared" si="130"/>
        <v>101</v>
      </c>
      <c r="P1693">
        <f t="shared" si="131"/>
        <v>229.18</v>
      </c>
      <c r="Q1693" s="11" t="s">
        <v>8326</v>
      </c>
      <c r="R1693" t="s">
        <v>8348</v>
      </c>
      <c r="S1693" s="15">
        <f t="shared" si="132"/>
        <v>42801.43104166667</v>
      </c>
      <c r="T1693" s="15">
        <f t="shared" si="133"/>
        <v>42831.389374999999</v>
      </c>
      <c r="U1693">
        <f t="shared" si="134"/>
        <v>2017</v>
      </c>
    </row>
    <row r="1694" spans="1:21" ht="48" x14ac:dyDescent="0.2">
      <c r="A1694">
        <v>1692</v>
      </c>
      <c r="B1694" s="9" t="s">
        <v>1692</v>
      </c>
      <c r="C1694" s="3" t="s">
        <v>5801</v>
      </c>
      <c r="D1694" s="5">
        <v>5000</v>
      </c>
      <c r="E1694" s="7">
        <v>2520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50</v>
      </c>
      <c r="P1694">
        <f t="shared" si="131"/>
        <v>168</v>
      </c>
      <c r="Q1694" s="11" t="s">
        <v>8326</v>
      </c>
      <c r="R1694" t="s">
        <v>8348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1693</v>
      </c>
      <c r="C1695" s="3" t="s">
        <v>5802</v>
      </c>
      <c r="D1695" s="5">
        <v>3000</v>
      </c>
      <c r="E1695" s="7">
        <v>2520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84</v>
      </c>
      <c r="P1695">
        <f t="shared" si="131"/>
        <v>315</v>
      </c>
      <c r="Q1695" s="11" t="s">
        <v>8326</v>
      </c>
      <c r="R1695" t="s">
        <v>8348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1694</v>
      </c>
      <c r="C1696" s="3" t="s">
        <v>5803</v>
      </c>
      <c r="D1696" s="5">
        <v>10000</v>
      </c>
      <c r="E1696" s="7">
        <v>2512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25</v>
      </c>
      <c r="P1696">
        <f t="shared" si="131"/>
        <v>2512</v>
      </c>
      <c r="Q1696" s="11" t="s">
        <v>8326</v>
      </c>
      <c r="R1696" t="s">
        <v>8348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1695</v>
      </c>
      <c r="C1697" s="3" t="s">
        <v>5804</v>
      </c>
      <c r="D1697" s="5">
        <v>12000</v>
      </c>
      <c r="E1697" s="7">
        <v>2511.11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21</v>
      </c>
      <c r="P1697">
        <f t="shared" si="131"/>
        <v>109.18</v>
      </c>
      <c r="Q1697" s="11" t="s">
        <v>8326</v>
      </c>
      <c r="R1697" t="s">
        <v>8348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1696</v>
      </c>
      <c r="C1698" s="3" t="s">
        <v>5805</v>
      </c>
      <c r="D1698" s="5">
        <v>300000</v>
      </c>
      <c r="E1698" s="7">
        <v>2506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1</v>
      </c>
      <c r="P1698">
        <f t="shared" si="131"/>
        <v>0</v>
      </c>
      <c r="Q1698" s="11" t="s">
        <v>8326</v>
      </c>
      <c r="R1698" t="s">
        <v>8348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1697</v>
      </c>
      <c r="C1699" s="3" t="s">
        <v>5806</v>
      </c>
      <c r="D1699" s="5">
        <v>12500</v>
      </c>
      <c r="E1699" s="7">
        <v>2506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113.91</v>
      </c>
      <c r="Q1699" s="11" t="s">
        <v>8326</v>
      </c>
      <c r="R1699" t="s">
        <v>8348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1698</v>
      </c>
      <c r="C1700" s="3" t="s">
        <v>5807</v>
      </c>
      <c r="D1700" s="5">
        <v>125000</v>
      </c>
      <c r="E1700" s="7">
        <v>2505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2</v>
      </c>
      <c r="P1700">
        <f t="shared" si="131"/>
        <v>0</v>
      </c>
      <c r="Q1700" s="11" t="s">
        <v>8326</v>
      </c>
      <c r="R1700" t="s">
        <v>8348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1700</v>
      </c>
      <c r="B1701" s="9" t="s">
        <v>1700</v>
      </c>
      <c r="C1701" s="3" t="s">
        <v>5809</v>
      </c>
      <c r="D1701" s="5">
        <v>20000</v>
      </c>
      <c r="E1701" s="7">
        <v>2503</v>
      </c>
      <c r="F1701" t="s">
        <v>8220</v>
      </c>
      <c r="G1701" t="s">
        <v>8222</v>
      </c>
      <c r="H1701" t="s">
        <v>8244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8290</v>
      </c>
      <c r="O1701">
        <f t="shared" si="130"/>
        <v>13</v>
      </c>
      <c r="P1701">
        <f t="shared" si="131"/>
        <v>31.68</v>
      </c>
      <c r="Q1701" s="11" t="s">
        <v>8326</v>
      </c>
      <c r="R1701" t="s">
        <v>8348</v>
      </c>
      <c r="S1701" s="15">
        <f t="shared" si="132"/>
        <v>42796.071643518517</v>
      </c>
      <c r="T1701" s="15">
        <f t="shared" si="133"/>
        <v>42826.166666666672</v>
      </c>
      <c r="U1701">
        <f t="shared" si="134"/>
        <v>2017</v>
      </c>
    </row>
    <row r="1702" spans="1:21" ht="48" x14ac:dyDescent="0.2">
      <c r="A1702">
        <v>1699</v>
      </c>
      <c r="B1702" s="9" t="s">
        <v>1699</v>
      </c>
      <c r="C1702" s="3" t="s">
        <v>5808</v>
      </c>
      <c r="D1702" s="5">
        <v>5105</v>
      </c>
      <c r="E1702" s="7">
        <v>2503</v>
      </c>
      <c r="F1702" t="s">
        <v>8220</v>
      </c>
      <c r="G1702" t="s">
        <v>8222</v>
      </c>
      <c r="H1702" t="s">
        <v>8244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8290</v>
      </c>
      <c r="O1702">
        <f t="shared" si="130"/>
        <v>49</v>
      </c>
      <c r="P1702">
        <f t="shared" si="131"/>
        <v>625.75</v>
      </c>
      <c r="Q1702" s="11" t="s">
        <v>8326</v>
      </c>
      <c r="R1702" t="s">
        <v>8348</v>
      </c>
      <c r="S1702" s="15">
        <f t="shared" si="132"/>
        <v>42806.863946759258</v>
      </c>
      <c r="T1702" s="15">
        <f t="shared" si="133"/>
        <v>42836.863946759258</v>
      </c>
      <c r="U1702">
        <f t="shared" si="134"/>
        <v>2017</v>
      </c>
    </row>
    <row r="1703" spans="1:21" ht="16" x14ac:dyDescent="0.2">
      <c r="A1703">
        <v>1702</v>
      </c>
      <c r="B1703" s="9" t="s">
        <v>1702</v>
      </c>
      <c r="C1703" s="3" t="s">
        <v>5811</v>
      </c>
      <c r="D1703" s="5">
        <v>16500</v>
      </c>
      <c r="E1703" s="7">
        <v>2501</v>
      </c>
      <c r="F1703" t="s">
        <v>8219</v>
      </c>
      <c r="G1703" t="s">
        <v>8222</v>
      </c>
      <c r="H1703" t="s">
        <v>8244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8290</v>
      </c>
      <c r="O1703">
        <f t="shared" si="130"/>
        <v>15</v>
      </c>
      <c r="P1703">
        <f t="shared" si="131"/>
        <v>2501</v>
      </c>
      <c r="Q1703" s="11" t="s">
        <v>8326</v>
      </c>
      <c r="R1703" t="s">
        <v>8348</v>
      </c>
      <c r="S1703" s="15">
        <f t="shared" si="132"/>
        <v>42063.869791666672</v>
      </c>
      <c r="T1703" s="15">
        <f t="shared" si="133"/>
        <v>42093.828125</v>
      </c>
      <c r="U1703">
        <f t="shared" si="134"/>
        <v>2015</v>
      </c>
    </row>
    <row r="1704" spans="1:21" ht="48" x14ac:dyDescent="0.2">
      <c r="A1704">
        <v>1701</v>
      </c>
      <c r="B1704" s="9" t="s">
        <v>1701</v>
      </c>
      <c r="C1704" s="3" t="s">
        <v>5810</v>
      </c>
      <c r="D1704" s="5">
        <v>5050</v>
      </c>
      <c r="E1704" s="7">
        <v>2501</v>
      </c>
      <c r="F1704" t="s">
        <v>8219</v>
      </c>
      <c r="G1704" t="s">
        <v>8222</v>
      </c>
      <c r="H1704" t="s">
        <v>8244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8290</v>
      </c>
      <c r="O1704">
        <f t="shared" si="130"/>
        <v>50</v>
      </c>
      <c r="P1704">
        <f t="shared" si="131"/>
        <v>1250.5</v>
      </c>
      <c r="Q1704" s="11" t="s">
        <v>8326</v>
      </c>
      <c r="R1704" t="s">
        <v>8348</v>
      </c>
      <c r="S1704" s="15">
        <f t="shared" si="132"/>
        <v>41989.664409722223</v>
      </c>
      <c r="T1704" s="15">
        <f t="shared" si="133"/>
        <v>42019.664409722223</v>
      </c>
      <c r="U1704">
        <f t="shared" si="134"/>
        <v>2014</v>
      </c>
    </row>
    <row r="1705" spans="1:21" ht="48" x14ac:dyDescent="0.2">
      <c r="A1705">
        <v>1703</v>
      </c>
      <c r="B1705" s="9" t="s">
        <v>1703</v>
      </c>
      <c r="C1705" s="3" t="s">
        <v>5812</v>
      </c>
      <c r="D1705" s="5">
        <v>5000</v>
      </c>
      <c r="E1705" s="7">
        <v>2500.25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50</v>
      </c>
      <c r="P1705">
        <f t="shared" si="131"/>
        <v>1250.1300000000001</v>
      </c>
      <c r="Q1705" s="11" t="s">
        <v>8326</v>
      </c>
      <c r="R1705" t="s">
        <v>8348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8" x14ac:dyDescent="0.2">
      <c r="A1706">
        <v>1711</v>
      </c>
      <c r="B1706" s="9" t="s">
        <v>1711</v>
      </c>
      <c r="C1706" s="3" t="s">
        <v>5820</v>
      </c>
      <c r="D1706" s="5">
        <v>10000</v>
      </c>
      <c r="E1706" s="7">
        <v>2500</v>
      </c>
      <c r="F1706" t="s">
        <v>8219</v>
      </c>
      <c r="G1706" t="s">
        <v>8222</v>
      </c>
      <c r="H1706" t="s">
        <v>8244</v>
      </c>
      <c r="I1706">
        <v>1409585434</v>
      </c>
      <c r="J1706">
        <v>1406907034</v>
      </c>
      <c r="K1706" t="b">
        <v>0</v>
      </c>
      <c r="L1706">
        <v>2</v>
      </c>
      <c r="M1706" t="b">
        <v>0</v>
      </c>
      <c r="N1706" t="s">
        <v>8290</v>
      </c>
      <c r="O1706">
        <f t="shared" si="130"/>
        <v>25</v>
      </c>
      <c r="P1706">
        <f t="shared" si="131"/>
        <v>1250</v>
      </c>
      <c r="Q1706" s="11" t="s">
        <v>8326</v>
      </c>
      <c r="R1706" t="s">
        <v>8348</v>
      </c>
      <c r="S1706" s="15">
        <f t="shared" si="132"/>
        <v>41852.646226851852</v>
      </c>
      <c r="T1706" s="15">
        <f t="shared" si="133"/>
        <v>41883.646226851852</v>
      </c>
      <c r="U1706">
        <f t="shared" si="134"/>
        <v>2014</v>
      </c>
    </row>
    <row r="1707" spans="1:21" ht="48" x14ac:dyDescent="0.2">
      <c r="A1707">
        <v>1708</v>
      </c>
      <c r="B1707" s="9" t="s">
        <v>1708</v>
      </c>
      <c r="C1707" s="3" t="s">
        <v>5817</v>
      </c>
      <c r="D1707" s="5">
        <v>7000</v>
      </c>
      <c r="E1707" s="7">
        <v>2500</v>
      </c>
      <c r="F1707" t="s">
        <v>8219</v>
      </c>
      <c r="G1707" t="s">
        <v>8222</v>
      </c>
      <c r="H1707" t="s">
        <v>8244</v>
      </c>
      <c r="I1707">
        <v>1462135706</v>
      </c>
      <c r="J1707">
        <v>1458679706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36</v>
      </c>
      <c r="P1707">
        <f t="shared" si="131"/>
        <v>0</v>
      </c>
      <c r="Q1707" s="11" t="s">
        <v>8326</v>
      </c>
      <c r="R1707" t="s">
        <v>8348</v>
      </c>
      <c r="S1707" s="15">
        <f t="shared" si="132"/>
        <v>42451.866967592592</v>
      </c>
      <c r="T1707" s="15">
        <f t="shared" si="133"/>
        <v>42491.866967592592</v>
      </c>
      <c r="U1707">
        <f t="shared" si="134"/>
        <v>2016</v>
      </c>
    </row>
    <row r="1708" spans="1:21" ht="48" x14ac:dyDescent="0.2">
      <c r="A1708">
        <v>1706</v>
      </c>
      <c r="B1708" s="9" t="s">
        <v>1706</v>
      </c>
      <c r="C1708" s="3" t="s">
        <v>5815</v>
      </c>
      <c r="D1708" s="5">
        <v>5500</v>
      </c>
      <c r="E1708" s="7">
        <v>2500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45</v>
      </c>
      <c r="P1708">
        <f t="shared" si="131"/>
        <v>0</v>
      </c>
      <c r="Q1708" s="11" t="s">
        <v>8326</v>
      </c>
      <c r="R1708" t="s">
        <v>8348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1707</v>
      </c>
      <c r="C1709" s="3" t="s">
        <v>5816</v>
      </c>
      <c r="D1709" s="5">
        <v>5000</v>
      </c>
      <c r="E1709" s="7">
        <v>2500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50</v>
      </c>
      <c r="P1709">
        <f t="shared" si="131"/>
        <v>277.77999999999997</v>
      </c>
      <c r="Q1709" s="11" t="s">
        <v>8326</v>
      </c>
      <c r="R1709" t="s">
        <v>8348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32" x14ac:dyDescent="0.2">
      <c r="A1710">
        <v>1710</v>
      </c>
      <c r="B1710" s="9" t="s">
        <v>1710</v>
      </c>
      <c r="C1710" s="3" t="s">
        <v>5819</v>
      </c>
      <c r="D1710" s="5">
        <v>5000</v>
      </c>
      <c r="E1710" s="7">
        <v>2500</v>
      </c>
      <c r="F1710" t="s">
        <v>8219</v>
      </c>
      <c r="G1710" t="s">
        <v>8234</v>
      </c>
      <c r="H1710" t="s">
        <v>8247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t="s">
        <v>8290</v>
      </c>
      <c r="O1710">
        <f t="shared" si="130"/>
        <v>50</v>
      </c>
      <c r="P1710">
        <f t="shared" si="131"/>
        <v>2500</v>
      </c>
      <c r="Q1710" s="11" t="s">
        <v>8326</v>
      </c>
      <c r="R1710" t="s">
        <v>8348</v>
      </c>
      <c r="S1710" s="15">
        <f t="shared" si="132"/>
        <v>42341.59129629629</v>
      </c>
      <c r="T1710" s="15">
        <f t="shared" si="133"/>
        <v>42387.541666666672</v>
      </c>
      <c r="U1710">
        <f t="shared" si="134"/>
        <v>2015</v>
      </c>
    </row>
    <row r="1711" spans="1:21" ht="32" x14ac:dyDescent="0.2">
      <c r="A1711">
        <v>1704</v>
      </c>
      <c r="B1711" s="9" t="s">
        <v>1704</v>
      </c>
      <c r="C1711" s="3" t="s">
        <v>5813</v>
      </c>
      <c r="D1711" s="5">
        <v>2000</v>
      </c>
      <c r="E1711" s="7">
        <v>2500</v>
      </c>
      <c r="F1711" t="s">
        <v>8219</v>
      </c>
      <c r="G1711" t="s">
        <v>8222</v>
      </c>
      <c r="H1711" t="s">
        <v>8244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t="s">
        <v>8290</v>
      </c>
      <c r="O1711">
        <f t="shared" si="130"/>
        <v>125</v>
      </c>
      <c r="P1711">
        <f t="shared" si="131"/>
        <v>227.27</v>
      </c>
      <c r="Q1711" s="11" t="s">
        <v>8326</v>
      </c>
      <c r="R1711" t="s">
        <v>8348</v>
      </c>
      <c r="S1711" s="15">
        <f t="shared" si="132"/>
        <v>42021.139733796299</v>
      </c>
      <c r="T1711" s="15">
        <f t="shared" si="133"/>
        <v>42051.139733796299</v>
      </c>
      <c r="U1711">
        <f t="shared" si="134"/>
        <v>2015</v>
      </c>
    </row>
    <row r="1712" spans="1:21" ht="48" x14ac:dyDescent="0.2">
      <c r="A1712">
        <v>1705</v>
      </c>
      <c r="B1712" s="9" t="s">
        <v>1705</v>
      </c>
      <c r="C1712" s="3" t="s">
        <v>5814</v>
      </c>
      <c r="D1712" s="5">
        <v>2000</v>
      </c>
      <c r="E1712" s="7">
        <v>2500</v>
      </c>
      <c r="F1712" t="s">
        <v>8219</v>
      </c>
      <c r="G1712" t="s">
        <v>8222</v>
      </c>
      <c r="H1712" t="s">
        <v>8244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t="s">
        <v>8290</v>
      </c>
      <c r="O1712">
        <f t="shared" si="130"/>
        <v>125</v>
      </c>
      <c r="P1712">
        <f t="shared" si="131"/>
        <v>0</v>
      </c>
      <c r="Q1712" s="11" t="s">
        <v>8326</v>
      </c>
      <c r="R1712" t="s">
        <v>8348</v>
      </c>
      <c r="S1712" s="15">
        <f t="shared" si="132"/>
        <v>42245.016736111109</v>
      </c>
      <c r="T1712" s="15">
        <f t="shared" si="133"/>
        <v>42256.666666666672</v>
      </c>
      <c r="U1712">
        <f t="shared" si="134"/>
        <v>2015</v>
      </c>
    </row>
    <row r="1713" spans="1:21" ht="48" x14ac:dyDescent="0.2">
      <c r="A1713">
        <v>1709</v>
      </c>
      <c r="B1713" s="9" t="s">
        <v>1709</v>
      </c>
      <c r="C1713" s="3" t="s">
        <v>5818</v>
      </c>
      <c r="D1713" s="5">
        <v>1750</v>
      </c>
      <c r="E1713" s="7">
        <v>2500</v>
      </c>
      <c r="F1713" t="s">
        <v>8219</v>
      </c>
      <c r="G1713" t="s">
        <v>8222</v>
      </c>
      <c r="H1713" t="s">
        <v>8244</v>
      </c>
      <c r="I1713">
        <v>1409513940</v>
      </c>
      <c r="J1713">
        <v>1405949514</v>
      </c>
      <c r="K1713" t="b">
        <v>0</v>
      </c>
      <c r="L1713">
        <v>4</v>
      </c>
      <c r="M1713" t="b">
        <v>0</v>
      </c>
      <c r="N1713" t="s">
        <v>8290</v>
      </c>
      <c r="O1713">
        <f t="shared" si="130"/>
        <v>143</v>
      </c>
      <c r="P1713">
        <f t="shared" si="131"/>
        <v>625</v>
      </c>
      <c r="Q1713" s="11" t="s">
        <v>8326</v>
      </c>
      <c r="R1713" t="s">
        <v>8348</v>
      </c>
      <c r="S1713" s="15">
        <f t="shared" si="132"/>
        <v>41841.56381944444</v>
      </c>
      <c r="T1713" s="15">
        <f t="shared" si="133"/>
        <v>41882.818749999999</v>
      </c>
      <c r="U1713">
        <f t="shared" si="134"/>
        <v>2014</v>
      </c>
    </row>
    <row r="1714" spans="1:21" ht="48" x14ac:dyDescent="0.2">
      <c r="A1714">
        <v>1712</v>
      </c>
      <c r="B1714" s="9" t="s">
        <v>1712</v>
      </c>
      <c r="C1714" s="3" t="s">
        <v>5821</v>
      </c>
      <c r="D1714" s="5">
        <v>5000</v>
      </c>
      <c r="E1714" s="7">
        <v>2495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50</v>
      </c>
      <c r="P1714">
        <f t="shared" si="131"/>
        <v>0</v>
      </c>
      <c r="Q1714" s="11" t="s">
        <v>8326</v>
      </c>
      <c r="R1714" t="s">
        <v>8348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1713</v>
      </c>
      <c r="C1715" s="3" t="s">
        <v>5822</v>
      </c>
      <c r="D1715" s="5">
        <v>3000</v>
      </c>
      <c r="E1715" s="7">
        <v>2485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83</v>
      </c>
      <c r="P1715">
        <f t="shared" si="131"/>
        <v>2485</v>
      </c>
      <c r="Q1715" s="11" t="s">
        <v>8326</v>
      </c>
      <c r="R1715" t="s">
        <v>8348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1714</v>
      </c>
      <c r="C1716" s="3" t="s">
        <v>5823</v>
      </c>
      <c r="D1716" s="5">
        <v>25000</v>
      </c>
      <c r="E1716" s="7">
        <v>2484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10</v>
      </c>
      <c r="P1716">
        <f t="shared" si="131"/>
        <v>146.12</v>
      </c>
      <c r="Q1716" s="11" t="s">
        <v>8326</v>
      </c>
      <c r="R1716" t="s">
        <v>8348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1715</v>
      </c>
      <c r="C1717" s="3" t="s">
        <v>5824</v>
      </c>
      <c r="D1717" s="5">
        <v>5000</v>
      </c>
      <c r="E1717" s="7">
        <v>2484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50</v>
      </c>
      <c r="P1717">
        <f t="shared" si="131"/>
        <v>1242</v>
      </c>
      <c r="Q1717" s="11" t="s">
        <v>8326</v>
      </c>
      <c r="R1717" t="s">
        <v>8348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1716</v>
      </c>
      <c r="C1718" s="3" t="s">
        <v>5825</v>
      </c>
      <c r="D1718" s="5">
        <v>2000</v>
      </c>
      <c r="E1718" s="7">
        <v>2476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124</v>
      </c>
      <c r="P1718">
        <f t="shared" si="131"/>
        <v>825.33</v>
      </c>
      <c r="Q1718" s="11" t="s">
        <v>8326</v>
      </c>
      <c r="R1718" t="s">
        <v>8348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1717</v>
      </c>
      <c r="C1719" s="3" t="s">
        <v>5826</v>
      </c>
      <c r="D1719" s="5">
        <v>3265</v>
      </c>
      <c r="E1719" s="7">
        <v>2468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76</v>
      </c>
      <c r="P1719">
        <f t="shared" si="131"/>
        <v>60.2</v>
      </c>
      <c r="Q1719" s="11" t="s">
        <v>8326</v>
      </c>
      <c r="R1719" t="s">
        <v>8348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1718</v>
      </c>
      <c r="C1720" s="3" t="s">
        <v>5827</v>
      </c>
      <c r="D1720" s="5">
        <v>35000</v>
      </c>
      <c r="E1720" s="7">
        <v>2456.66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7</v>
      </c>
      <c r="P1720">
        <f t="shared" si="131"/>
        <v>1228.33</v>
      </c>
      <c r="Q1720" s="11" t="s">
        <v>8326</v>
      </c>
      <c r="R1720" t="s">
        <v>8348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1719</v>
      </c>
      <c r="C1721" s="3" t="s">
        <v>5828</v>
      </c>
      <c r="D1721" s="5">
        <v>4000</v>
      </c>
      <c r="E1721" s="7">
        <v>2451.0100000000002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61</v>
      </c>
      <c r="P1721">
        <f t="shared" si="131"/>
        <v>817</v>
      </c>
      <c r="Q1721" s="11" t="s">
        <v>8326</v>
      </c>
      <c r="R1721" t="s">
        <v>8348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1720</v>
      </c>
      <c r="C1722" s="3" t="s">
        <v>5829</v>
      </c>
      <c r="D1722" s="5">
        <v>4000</v>
      </c>
      <c r="E1722" s="7">
        <v>2445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61</v>
      </c>
      <c r="P1722">
        <f t="shared" si="131"/>
        <v>305.63</v>
      </c>
      <c r="Q1722" s="11" t="s">
        <v>8326</v>
      </c>
      <c r="R1722" t="s">
        <v>8348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1721</v>
      </c>
      <c r="C1723" s="3" t="s">
        <v>5830</v>
      </c>
      <c r="D1723" s="5">
        <v>5000</v>
      </c>
      <c r="E1723" s="7">
        <v>2424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48</v>
      </c>
      <c r="P1723">
        <f t="shared" si="131"/>
        <v>0</v>
      </c>
      <c r="Q1723" s="11" t="s">
        <v>8326</v>
      </c>
      <c r="R1723" t="s">
        <v>8348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1722</v>
      </c>
      <c r="C1724" s="3" t="s">
        <v>5831</v>
      </c>
      <c r="D1724" s="5">
        <v>2880</v>
      </c>
      <c r="E1724" s="7">
        <v>2412.02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84</v>
      </c>
      <c r="P1724">
        <f t="shared" si="131"/>
        <v>2412.02</v>
      </c>
      <c r="Q1724" s="11" t="s">
        <v>8326</v>
      </c>
      <c r="R1724" t="s">
        <v>8348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1723</v>
      </c>
      <c r="C1725" s="3" t="s">
        <v>5832</v>
      </c>
      <c r="D1725" s="5">
        <v>10000</v>
      </c>
      <c r="E1725" s="7">
        <v>2410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24</v>
      </c>
      <c r="P1725">
        <f t="shared" si="131"/>
        <v>803.33</v>
      </c>
      <c r="Q1725" s="11" t="s">
        <v>8326</v>
      </c>
      <c r="R1725" t="s">
        <v>8348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32" x14ac:dyDescent="0.2">
      <c r="A1726">
        <v>1726</v>
      </c>
      <c r="B1726" s="9" t="s">
        <v>1726</v>
      </c>
      <c r="C1726" s="3" t="s">
        <v>5835</v>
      </c>
      <c r="D1726" s="5">
        <v>6500</v>
      </c>
      <c r="E1726" s="7">
        <v>2405</v>
      </c>
      <c r="F1726" t="s">
        <v>8219</v>
      </c>
      <c r="G1726" t="s">
        <v>8222</v>
      </c>
      <c r="H1726" t="s">
        <v>8244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t="s">
        <v>8290</v>
      </c>
      <c r="O1726">
        <f t="shared" si="130"/>
        <v>37</v>
      </c>
      <c r="P1726">
        <f t="shared" si="131"/>
        <v>150.31</v>
      </c>
      <c r="Q1726" s="11" t="s">
        <v>8326</v>
      </c>
      <c r="R1726" t="s">
        <v>8348</v>
      </c>
      <c r="S1726" s="15">
        <f t="shared" si="132"/>
        <v>41788.919722222221</v>
      </c>
      <c r="T1726" s="15">
        <f t="shared" si="133"/>
        <v>41817.919722222221</v>
      </c>
      <c r="U1726">
        <f t="shared" si="134"/>
        <v>2014</v>
      </c>
    </row>
    <row r="1727" spans="1:21" ht="48" x14ac:dyDescent="0.2">
      <c r="A1727">
        <v>1724</v>
      </c>
      <c r="B1727" s="9" t="s">
        <v>1724</v>
      </c>
      <c r="C1727" s="3" t="s">
        <v>5833</v>
      </c>
      <c r="D1727" s="5">
        <v>6000</v>
      </c>
      <c r="E1727" s="7">
        <v>2405</v>
      </c>
      <c r="F1727" t="s">
        <v>8219</v>
      </c>
      <c r="G1727" t="s">
        <v>8222</v>
      </c>
      <c r="H1727" t="s">
        <v>8244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8290</v>
      </c>
      <c r="O1727">
        <f t="shared" si="130"/>
        <v>40</v>
      </c>
      <c r="P1727">
        <f t="shared" si="131"/>
        <v>601.25</v>
      </c>
      <c r="Q1727" s="11" t="s">
        <v>8326</v>
      </c>
      <c r="R1727" t="s">
        <v>8348</v>
      </c>
      <c r="S1727" s="15">
        <f t="shared" si="132"/>
        <v>41912.932430555556</v>
      </c>
      <c r="T1727" s="15">
        <f t="shared" si="133"/>
        <v>41942.932430555556</v>
      </c>
      <c r="U1727">
        <f t="shared" si="134"/>
        <v>2014</v>
      </c>
    </row>
    <row r="1728" spans="1:21" ht="48" x14ac:dyDescent="0.2">
      <c r="A1728">
        <v>1725</v>
      </c>
      <c r="B1728" s="9" t="s">
        <v>1725</v>
      </c>
      <c r="C1728" s="3" t="s">
        <v>5834</v>
      </c>
      <c r="D1728" s="5">
        <v>5500</v>
      </c>
      <c r="E1728" s="7">
        <v>2405</v>
      </c>
      <c r="F1728" t="s">
        <v>8219</v>
      </c>
      <c r="G1728" t="s">
        <v>8222</v>
      </c>
      <c r="H1728" t="s">
        <v>8244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8290</v>
      </c>
      <c r="O1728">
        <f t="shared" si="130"/>
        <v>44</v>
      </c>
      <c r="P1728">
        <f t="shared" si="131"/>
        <v>267.22000000000003</v>
      </c>
      <c r="Q1728" s="11" t="s">
        <v>8326</v>
      </c>
      <c r="R1728" t="s">
        <v>8348</v>
      </c>
      <c r="S1728" s="15">
        <f t="shared" si="132"/>
        <v>41845.968159722222</v>
      </c>
      <c r="T1728" s="15">
        <f t="shared" si="133"/>
        <v>41875.968159722222</v>
      </c>
      <c r="U1728">
        <f t="shared" si="134"/>
        <v>2014</v>
      </c>
    </row>
    <row r="1729" spans="1:21" ht="48" x14ac:dyDescent="0.2">
      <c r="A1729">
        <v>1727</v>
      </c>
      <c r="B1729" s="9" t="s">
        <v>1727</v>
      </c>
      <c r="C1729" s="3" t="s">
        <v>5836</v>
      </c>
      <c r="D1729" s="5">
        <v>3000</v>
      </c>
      <c r="E1729" s="7">
        <v>2400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80</v>
      </c>
      <c r="P1729">
        <f t="shared" si="131"/>
        <v>2400</v>
      </c>
      <c r="Q1729" s="11" t="s">
        <v>8326</v>
      </c>
      <c r="R1729" t="s">
        <v>8348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1728</v>
      </c>
      <c r="C1730" s="3" t="s">
        <v>5837</v>
      </c>
      <c r="D1730" s="5">
        <v>1250</v>
      </c>
      <c r="E1730" s="7">
        <v>2400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192</v>
      </c>
      <c r="P1730">
        <f t="shared" ref="P1730:P1793" si="136">IFERROR(ROUND(E1730/L1730,2),0)</f>
        <v>342.86</v>
      </c>
      <c r="Q1730" s="11" t="s">
        <v>8326</v>
      </c>
      <c r="R1730" t="s">
        <v>8348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1729</v>
      </c>
      <c r="C1731" s="3" t="s">
        <v>5838</v>
      </c>
      <c r="D1731" s="5">
        <v>10000</v>
      </c>
      <c r="E1731" s="7">
        <v>2399.94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24</v>
      </c>
      <c r="P1731">
        <f t="shared" si="136"/>
        <v>0</v>
      </c>
      <c r="Q1731" s="11" t="s">
        <v>8326</v>
      </c>
      <c r="R1731" t="s">
        <v>8348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1730</v>
      </c>
      <c r="C1732" s="3" t="s">
        <v>5839</v>
      </c>
      <c r="D1732" s="5">
        <v>3000</v>
      </c>
      <c r="E1732" s="7">
        <v>2390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80</v>
      </c>
      <c r="P1732">
        <f t="shared" si="136"/>
        <v>0</v>
      </c>
      <c r="Q1732" s="11" t="s">
        <v>8326</v>
      </c>
      <c r="R1732" t="s">
        <v>8348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1731</v>
      </c>
      <c r="C1733" s="3" t="s">
        <v>5840</v>
      </c>
      <c r="D1733" s="5">
        <v>1000</v>
      </c>
      <c r="E1733" s="7">
        <v>2389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239</v>
      </c>
      <c r="P1733">
        <f t="shared" si="136"/>
        <v>0</v>
      </c>
      <c r="Q1733" s="11" t="s">
        <v>8326</v>
      </c>
      <c r="R1733" t="s">
        <v>8348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1732</v>
      </c>
      <c r="C1734" s="3" t="s">
        <v>5841</v>
      </c>
      <c r="D1734" s="5">
        <v>4000</v>
      </c>
      <c r="E1734" s="7">
        <v>2385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60</v>
      </c>
      <c r="P1734">
        <f t="shared" si="136"/>
        <v>0</v>
      </c>
      <c r="Q1734" s="11" t="s">
        <v>8326</v>
      </c>
      <c r="R1734" t="s">
        <v>8348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1733</v>
      </c>
      <c r="C1735" s="3" t="s">
        <v>5842</v>
      </c>
      <c r="D1735" s="5">
        <v>10000</v>
      </c>
      <c r="E1735" s="7">
        <v>2372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24</v>
      </c>
      <c r="P1735">
        <f t="shared" si="136"/>
        <v>0</v>
      </c>
      <c r="Q1735" s="11" t="s">
        <v>8326</v>
      </c>
      <c r="R1735" t="s">
        <v>8348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1734</v>
      </c>
      <c r="C1736" s="3" t="s">
        <v>5843</v>
      </c>
      <c r="D1736" s="5">
        <v>4500</v>
      </c>
      <c r="E1736" s="7">
        <v>2370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53</v>
      </c>
      <c r="P1736">
        <f t="shared" si="136"/>
        <v>2370</v>
      </c>
      <c r="Q1736" s="11" t="s">
        <v>8326</v>
      </c>
      <c r="R1736" t="s">
        <v>8348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1735</v>
      </c>
      <c r="C1737" s="3" t="s">
        <v>5844</v>
      </c>
      <c r="D1737" s="5">
        <v>1000</v>
      </c>
      <c r="E1737" s="7">
        <v>2370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237</v>
      </c>
      <c r="P1737">
        <f t="shared" si="136"/>
        <v>1185</v>
      </c>
      <c r="Q1737" s="11" t="s">
        <v>8326</v>
      </c>
      <c r="R1737" t="s">
        <v>8348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1736</v>
      </c>
      <c r="C1738" s="3" t="s">
        <v>5845</v>
      </c>
      <c r="D1738" s="5">
        <v>3000</v>
      </c>
      <c r="E1738" s="7">
        <v>2366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79</v>
      </c>
      <c r="P1738">
        <f t="shared" si="136"/>
        <v>2366</v>
      </c>
      <c r="Q1738" s="11" t="s">
        <v>8326</v>
      </c>
      <c r="R1738" t="s">
        <v>8348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1737</v>
      </c>
      <c r="C1739" s="3" t="s">
        <v>5846</v>
      </c>
      <c r="D1739" s="5">
        <v>4000</v>
      </c>
      <c r="E1739" s="7">
        <v>2363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59</v>
      </c>
      <c r="P1739">
        <f t="shared" si="136"/>
        <v>157.53</v>
      </c>
      <c r="Q1739" s="11" t="s">
        <v>8326</v>
      </c>
      <c r="R1739" t="s">
        <v>8348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1738</v>
      </c>
      <c r="C1740" s="3" t="s">
        <v>5847</v>
      </c>
      <c r="D1740" s="5">
        <v>5000</v>
      </c>
      <c r="E1740" s="7">
        <v>2361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47</v>
      </c>
      <c r="P1740">
        <f t="shared" si="136"/>
        <v>2361</v>
      </c>
      <c r="Q1740" s="11" t="s">
        <v>8326</v>
      </c>
      <c r="R1740" t="s">
        <v>8348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1739</v>
      </c>
      <c r="C1741" s="3" t="s">
        <v>5848</v>
      </c>
      <c r="D1741" s="5">
        <v>1000</v>
      </c>
      <c r="E1741" s="7">
        <v>2360.3200000000002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236</v>
      </c>
      <c r="P1741">
        <f t="shared" si="136"/>
        <v>2360.3200000000002</v>
      </c>
      <c r="Q1741" s="11" t="s">
        <v>8326</v>
      </c>
      <c r="R1741" t="s">
        <v>8348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1740</v>
      </c>
      <c r="C1742" s="3" t="s">
        <v>5849</v>
      </c>
      <c r="D1742" s="5">
        <v>3000</v>
      </c>
      <c r="E1742" s="7">
        <v>2358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79</v>
      </c>
      <c r="P1742">
        <f t="shared" si="136"/>
        <v>0</v>
      </c>
      <c r="Q1742" s="11" t="s">
        <v>8326</v>
      </c>
      <c r="R1742" t="s">
        <v>8348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8" x14ac:dyDescent="0.2">
      <c r="A1743">
        <v>1743</v>
      </c>
      <c r="B1743" s="9" t="s">
        <v>1743</v>
      </c>
      <c r="C1743" s="3" t="s">
        <v>5852</v>
      </c>
      <c r="D1743" s="5">
        <v>6000</v>
      </c>
      <c r="E1743" s="7">
        <v>2355</v>
      </c>
      <c r="F1743" t="s">
        <v>8217</v>
      </c>
      <c r="G1743" t="s">
        <v>8222</v>
      </c>
      <c r="H1743" t="s">
        <v>8244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t="s">
        <v>8282</v>
      </c>
      <c r="O1743">
        <f t="shared" si="135"/>
        <v>39</v>
      </c>
      <c r="P1743">
        <f t="shared" si="136"/>
        <v>35.15</v>
      </c>
      <c r="Q1743" s="11" t="s">
        <v>8339</v>
      </c>
      <c r="R1743" t="s">
        <v>8340</v>
      </c>
      <c r="S1743" s="15">
        <f t="shared" si="137"/>
        <v>42586.925636574073</v>
      </c>
      <c r="T1743" s="15">
        <f t="shared" si="138"/>
        <v>42609.165972222225</v>
      </c>
      <c r="U1743">
        <f t="shared" si="139"/>
        <v>2016</v>
      </c>
    </row>
    <row r="1744" spans="1:21" ht="48" x14ac:dyDescent="0.2">
      <c r="A1744">
        <v>1742</v>
      </c>
      <c r="B1744" s="9" t="s">
        <v>1742</v>
      </c>
      <c r="C1744" s="3" t="s">
        <v>5851</v>
      </c>
      <c r="D1744" s="5">
        <v>2000</v>
      </c>
      <c r="E1744" s="7">
        <v>2355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118</v>
      </c>
      <c r="P1744">
        <f t="shared" si="136"/>
        <v>69.260000000000005</v>
      </c>
      <c r="Q1744" s="11" t="s">
        <v>8339</v>
      </c>
      <c r="R1744" t="s">
        <v>8340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32" x14ac:dyDescent="0.2">
      <c r="A1745">
        <v>1741</v>
      </c>
      <c r="B1745" s="9" t="s">
        <v>1741</v>
      </c>
      <c r="C1745" s="3" t="s">
        <v>5850</v>
      </c>
      <c r="D1745" s="5">
        <v>1200</v>
      </c>
      <c r="E1745" s="7">
        <v>2355</v>
      </c>
      <c r="F1745" t="s">
        <v>8217</v>
      </c>
      <c r="G1745" t="s">
        <v>8223</v>
      </c>
      <c r="H1745" t="s">
        <v>8245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t="s">
        <v>8282</v>
      </c>
      <c r="O1745">
        <f t="shared" si="135"/>
        <v>196</v>
      </c>
      <c r="P1745">
        <f t="shared" si="136"/>
        <v>45.29</v>
      </c>
      <c r="Q1745" s="11" t="s">
        <v>8339</v>
      </c>
      <c r="R1745" t="s">
        <v>8340</v>
      </c>
      <c r="S1745" s="15">
        <f t="shared" si="137"/>
        <v>42120.628136574072</v>
      </c>
      <c r="T1745" s="15">
        <f t="shared" si="138"/>
        <v>42165.628136574072</v>
      </c>
      <c r="U1745">
        <f t="shared" si="139"/>
        <v>2015</v>
      </c>
    </row>
    <row r="1746" spans="1:21" ht="48" x14ac:dyDescent="0.2">
      <c r="A1746">
        <v>1744</v>
      </c>
      <c r="B1746" s="9" t="s">
        <v>1744</v>
      </c>
      <c r="C1746" s="3" t="s">
        <v>5853</v>
      </c>
      <c r="D1746" s="5">
        <v>5500</v>
      </c>
      <c r="E1746" s="7">
        <v>2345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43</v>
      </c>
      <c r="P1746">
        <f t="shared" si="136"/>
        <v>33.5</v>
      </c>
      <c r="Q1746" s="11" t="s">
        <v>8339</v>
      </c>
      <c r="R1746" t="s">
        <v>8340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1746</v>
      </c>
      <c r="B1747" s="9" t="s">
        <v>1746</v>
      </c>
      <c r="C1747" s="3" t="s">
        <v>5855</v>
      </c>
      <c r="D1747" s="5">
        <v>15000</v>
      </c>
      <c r="E1747" s="7">
        <v>2340</v>
      </c>
      <c r="F1747" t="s">
        <v>8217</v>
      </c>
      <c r="G1747" t="s">
        <v>8222</v>
      </c>
      <c r="H1747" t="s">
        <v>8244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8282</v>
      </c>
      <c r="O1747">
        <f t="shared" si="135"/>
        <v>16</v>
      </c>
      <c r="P1747">
        <f t="shared" si="136"/>
        <v>21.87</v>
      </c>
      <c r="Q1747" s="11" t="s">
        <v>8339</v>
      </c>
      <c r="R1747" t="s">
        <v>8340</v>
      </c>
      <c r="S1747" s="15">
        <f t="shared" si="137"/>
        <v>42668.176701388889</v>
      </c>
      <c r="T1747" s="15">
        <f t="shared" si="138"/>
        <v>42698.083333333328</v>
      </c>
      <c r="U1747">
        <f t="shared" si="139"/>
        <v>2016</v>
      </c>
    </row>
    <row r="1748" spans="1:21" ht="48" x14ac:dyDescent="0.2">
      <c r="A1748">
        <v>1745</v>
      </c>
      <c r="B1748" s="9" t="s">
        <v>1745</v>
      </c>
      <c r="C1748" s="3" t="s">
        <v>5854</v>
      </c>
      <c r="D1748" s="5">
        <v>7000</v>
      </c>
      <c r="E1748" s="7">
        <v>2340</v>
      </c>
      <c r="F1748" t="s">
        <v>8217</v>
      </c>
      <c r="G1748" t="s">
        <v>8222</v>
      </c>
      <c r="H1748" t="s">
        <v>8244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8282</v>
      </c>
      <c r="O1748">
        <f t="shared" si="135"/>
        <v>33</v>
      </c>
      <c r="P1748">
        <f t="shared" si="136"/>
        <v>26.29</v>
      </c>
      <c r="Q1748" s="11" t="s">
        <v>8339</v>
      </c>
      <c r="R1748" t="s">
        <v>8340</v>
      </c>
      <c r="S1748" s="15">
        <f t="shared" si="137"/>
        <v>42690.259699074071</v>
      </c>
      <c r="T1748" s="15">
        <f t="shared" si="138"/>
        <v>42726.083333333328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1747</v>
      </c>
      <c r="C1749" s="3" t="s">
        <v>5856</v>
      </c>
      <c r="D1749" s="5">
        <v>9000</v>
      </c>
      <c r="E1749" s="7">
        <v>2336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26</v>
      </c>
      <c r="P1749">
        <f t="shared" si="136"/>
        <v>14.69</v>
      </c>
      <c r="Q1749" s="11" t="s">
        <v>8339</v>
      </c>
      <c r="R1749" t="s">
        <v>8340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1748</v>
      </c>
      <c r="C1750" s="3" t="s">
        <v>5857</v>
      </c>
      <c r="D1750" s="5">
        <v>50000</v>
      </c>
      <c r="E1750" s="7">
        <v>2335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5</v>
      </c>
      <c r="P1750">
        <f t="shared" si="136"/>
        <v>12.9</v>
      </c>
      <c r="Q1750" s="11" t="s">
        <v>8339</v>
      </c>
      <c r="R1750" t="s">
        <v>8340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1749</v>
      </c>
      <c r="C1751" s="3" t="s">
        <v>5858</v>
      </c>
      <c r="D1751" s="5">
        <v>10050</v>
      </c>
      <c r="E1751" s="7">
        <v>2333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23</v>
      </c>
      <c r="P1751">
        <f t="shared" si="136"/>
        <v>17.809999999999999</v>
      </c>
      <c r="Q1751" s="11" t="s">
        <v>8339</v>
      </c>
      <c r="R1751" t="s">
        <v>8340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1750</v>
      </c>
      <c r="C1752" s="3" t="s">
        <v>5859</v>
      </c>
      <c r="D1752" s="5">
        <v>5000</v>
      </c>
      <c r="E1752" s="7">
        <v>2331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47</v>
      </c>
      <c r="P1752">
        <f t="shared" si="136"/>
        <v>18.649999999999999</v>
      </c>
      <c r="Q1752" s="11" t="s">
        <v>8339</v>
      </c>
      <c r="R1752" t="s">
        <v>8340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1751</v>
      </c>
      <c r="C1753" s="3" t="s">
        <v>5860</v>
      </c>
      <c r="D1753" s="5">
        <v>10000</v>
      </c>
      <c r="E1753" s="7">
        <v>2325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23</v>
      </c>
      <c r="P1753">
        <f t="shared" si="136"/>
        <v>38.11</v>
      </c>
      <c r="Q1753" s="11" t="s">
        <v>8339</v>
      </c>
      <c r="R1753" t="s">
        <v>8340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1752</v>
      </c>
      <c r="C1754" s="3" t="s">
        <v>5861</v>
      </c>
      <c r="D1754" s="5">
        <v>1200</v>
      </c>
      <c r="E1754" s="7">
        <v>2325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194</v>
      </c>
      <c r="P1754">
        <f t="shared" si="136"/>
        <v>25.83</v>
      </c>
      <c r="Q1754" s="11" t="s">
        <v>8339</v>
      </c>
      <c r="R1754" t="s">
        <v>8340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1753</v>
      </c>
      <c r="C1755" s="3" t="s">
        <v>5862</v>
      </c>
      <c r="D1755" s="5">
        <v>15000</v>
      </c>
      <c r="E1755" s="7">
        <v>2321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15</v>
      </c>
      <c r="P1755">
        <f t="shared" si="136"/>
        <v>66.31</v>
      </c>
      <c r="Q1755" s="11" t="s">
        <v>8339</v>
      </c>
      <c r="R1755" t="s">
        <v>8340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1754</v>
      </c>
      <c r="C1756" s="3" t="s">
        <v>5863</v>
      </c>
      <c r="D1756" s="5">
        <v>8500</v>
      </c>
      <c r="E1756" s="7">
        <v>2319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27</v>
      </c>
      <c r="P1756">
        <f t="shared" si="136"/>
        <v>25.77</v>
      </c>
      <c r="Q1756" s="11" t="s">
        <v>8339</v>
      </c>
      <c r="R1756" t="s">
        <v>8340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1755</v>
      </c>
      <c r="C1757" s="3" t="s">
        <v>5864</v>
      </c>
      <c r="D1757" s="5">
        <v>25</v>
      </c>
      <c r="E1757" s="7">
        <v>2311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9244</v>
      </c>
      <c r="P1757">
        <f t="shared" si="136"/>
        <v>577.75</v>
      </c>
      <c r="Q1757" s="11" t="s">
        <v>8339</v>
      </c>
      <c r="R1757" t="s">
        <v>8340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1756</v>
      </c>
      <c r="C1758" s="3" t="s">
        <v>5865</v>
      </c>
      <c r="D1758" s="5">
        <v>5500</v>
      </c>
      <c r="E1758" s="7">
        <v>2305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42</v>
      </c>
      <c r="P1758">
        <f t="shared" si="136"/>
        <v>19.21</v>
      </c>
      <c r="Q1758" s="11" t="s">
        <v>8339</v>
      </c>
      <c r="R1758" t="s">
        <v>8340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1757</v>
      </c>
      <c r="C1759" s="3" t="s">
        <v>5866</v>
      </c>
      <c r="D1759" s="5">
        <v>5000</v>
      </c>
      <c r="E1759" s="7">
        <v>2300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46</v>
      </c>
      <c r="P1759">
        <f t="shared" si="136"/>
        <v>164.29</v>
      </c>
      <c r="Q1759" s="11" t="s">
        <v>8339</v>
      </c>
      <c r="R1759" t="s">
        <v>8340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1758</v>
      </c>
      <c r="C1760" s="3" t="s">
        <v>5867</v>
      </c>
      <c r="D1760" s="5">
        <v>1000</v>
      </c>
      <c r="E1760" s="7">
        <v>2300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230</v>
      </c>
      <c r="P1760">
        <f t="shared" si="136"/>
        <v>85.19</v>
      </c>
      <c r="Q1760" s="11" t="s">
        <v>8339</v>
      </c>
      <c r="R1760" t="s">
        <v>8340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1759</v>
      </c>
      <c r="C1761" s="3" t="s">
        <v>5868</v>
      </c>
      <c r="D1761" s="5">
        <v>5000</v>
      </c>
      <c r="E1761" s="7">
        <v>2299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46</v>
      </c>
      <c r="P1761">
        <f t="shared" si="136"/>
        <v>46.92</v>
      </c>
      <c r="Q1761" s="11" t="s">
        <v>8339</v>
      </c>
      <c r="R1761" t="s">
        <v>8340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1760</v>
      </c>
      <c r="C1762" s="3" t="s">
        <v>5869</v>
      </c>
      <c r="D1762" s="5">
        <v>5000</v>
      </c>
      <c r="E1762" s="7">
        <v>2298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46</v>
      </c>
      <c r="P1762">
        <f t="shared" si="136"/>
        <v>22.53</v>
      </c>
      <c r="Q1762" s="11" t="s">
        <v>8339</v>
      </c>
      <c r="R1762" t="s">
        <v>8340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1761</v>
      </c>
      <c r="C1763" s="3" t="s">
        <v>5870</v>
      </c>
      <c r="D1763" s="5">
        <v>100</v>
      </c>
      <c r="E1763" s="7">
        <v>2296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2296</v>
      </c>
      <c r="P1763">
        <f t="shared" si="136"/>
        <v>765.33</v>
      </c>
      <c r="Q1763" s="11" t="s">
        <v>8339</v>
      </c>
      <c r="R1763" t="s">
        <v>8340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1762</v>
      </c>
      <c r="C1764" s="3" t="s">
        <v>5871</v>
      </c>
      <c r="D1764" s="5">
        <v>100</v>
      </c>
      <c r="E1764" s="7">
        <v>2291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2291</v>
      </c>
      <c r="P1764">
        <f t="shared" si="136"/>
        <v>91.64</v>
      </c>
      <c r="Q1764" s="11" t="s">
        <v>8339</v>
      </c>
      <c r="R1764" t="s">
        <v>8340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1763</v>
      </c>
      <c r="C1765" s="3" t="s">
        <v>5872</v>
      </c>
      <c r="D1765" s="5">
        <v>12000</v>
      </c>
      <c r="E1765" s="7">
        <v>2290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19</v>
      </c>
      <c r="P1765">
        <f t="shared" si="136"/>
        <v>19.41</v>
      </c>
      <c r="Q1765" s="11" t="s">
        <v>8339</v>
      </c>
      <c r="R1765" t="s">
        <v>8340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1764</v>
      </c>
      <c r="C1766" s="3" t="s">
        <v>5873</v>
      </c>
      <c r="D1766" s="5">
        <v>11000</v>
      </c>
      <c r="E1766" s="7">
        <v>2287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21</v>
      </c>
      <c r="P1766">
        <f t="shared" si="136"/>
        <v>58.64</v>
      </c>
      <c r="Q1766" s="11" t="s">
        <v>8339</v>
      </c>
      <c r="R1766" t="s">
        <v>8340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1765</v>
      </c>
      <c r="C1767" s="3" t="s">
        <v>5874</v>
      </c>
      <c r="D1767" s="5">
        <v>12500</v>
      </c>
      <c r="E1767" s="7">
        <v>2286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18</v>
      </c>
      <c r="P1767">
        <f t="shared" si="136"/>
        <v>22.19</v>
      </c>
      <c r="Q1767" s="11" t="s">
        <v>8339</v>
      </c>
      <c r="R1767" t="s">
        <v>8340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1766</v>
      </c>
      <c r="C1768" s="3" t="s">
        <v>5875</v>
      </c>
      <c r="D1768" s="5">
        <v>1500</v>
      </c>
      <c r="E1768" s="7">
        <v>2282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152</v>
      </c>
      <c r="P1768">
        <f t="shared" si="136"/>
        <v>0</v>
      </c>
      <c r="Q1768" s="11" t="s">
        <v>8339</v>
      </c>
      <c r="R1768" t="s">
        <v>8340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1767</v>
      </c>
      <c r="C1769" s="3" t="s">
        <v>5876</v>
      </c>
      <c r="D1769" s="5">
        <v>5000</v>
      </c>
      <c r="E1769" s="7">
        <v>2280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58.46</v>
      </c>
      <c r="Q1769" s="11" t="s">
        <v>8339</v>
      </c>
      <c r="R1769" t="s">
        <v>8340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1768</v>
      </c>
      <c r="C1770" s="3" t="s">
        <v>5877</v>
      </c>
      <c r="D1770" s="5">
        <v>5000</v>
      </c>
      <c r="E1770" s="7">
        <v>2270.37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45</v>
      </c>
      <c r="P1770">
        <f t="shared" si="136"/>
        <v>151.36000000000001</v>
      </c>
      <c r="Q1770" s="11" t="s">
        <v>8339</v>
      </c>
      <c r="R1770" t="s">
        <v>8340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1769</v>
      </c>
      <c r="C1771" s="3" t="s">
        <v>5878</v>
      </c>
      <c r="D1771" s="5">
        <v>40000</v>
      </c>
      <c r="E1771" s="7">
        <v>2265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6</v>
      </c>
      <c r="P1771">
        <f t="shared" si="136"/>
        <v>102.95</v>
      </c>
      <c r="Q1771" s="11" t="s">
        <v>8339</v>
      </c>
      <c r="R1771" t="s">
        <v>8340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1770</v>
      </c>
      <c r="C1772" s="3" t="s">
        <v>5879</v>
      </c>
      <c r="D1772" s="5">
        <v>24500</v>
      </c>
      <c r="E1772" s="7">
        <v>2257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9</v>
      </c>
      <c r="P1772">
        <f t="shared" si="136"/>
        <v>24.53</v>
      </c>
      <c r="Q1772" s="11" t="s">
        <v>8339</v>
      </c>
      <c r="R1772" t="s">
        <v>8340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1771</v>
      </c>
      <c r="C1773" s="3" t="s">
        <v>5880</v>
      </c>
      <c r="D1773" s="5">
        <v>4200</v>
      </c>
      <c r="E1773" s="7">
        <v>2249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54</v>
      </c>
      <c r="P1773">
        <f t="shared" si="136"/>
        <v>89.96</v>
      </c>
      <c r="Q1773" s="11" t="s">
        <v>8339</v>
      </c>
      <c r="R1773" t="s">
        <v>8340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1772</v>
      </c>
      <c r="C1774" s="3" t="s">
        <v>5881</v>
      </c>
      <c r="D1774" s="5">
        <v>5500</v>
      </c>
      <c r="E1774" s="7">
        <v>2245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41</v>
      </c>
      <c r="P1774">
        <f t="shared" si="136"/>
        <v>118.16</v>
      </c>
      <c r="Q1774" s="11" t="s">
        <v>8339</v>
      </c>
      <c r="R1774" t="s">
        <v>8340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1773</v>
      </c>
      <c r="C1775" s="3" t="s">
        <v>5882</v>
      </c>
      <c r="D1775" s="5">
        <v>30000</v>
      </c>
      <c r="E1775" s="7">
        <v>2231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7</v>
      </c>
      <c r="P1775">
        <f t="shared" si="136"/>
        <v>117.42</v>
      </c>
      <c r="Q1775" s="11" t="s">
        <v>8339</v>
      </c>
      <c r="R1775" t="s">
        <v>8340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1774</v>
      </c>
      <c r="C1776" s="3" t="s">
        <v>5883</v>
      </c>
      <c r="D1776" s="5">
        <v>2500</v>
      </c>
      <c r="E1776" s="7">
        <v>2230.4299999999998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89</v>
      </c>
      <c r="P1776">
        <f t="shared" si="136"/>
        <v>171.57</v>
      </c>
      <c r="Q1776" s="11" t="s">
        <v>8339</v>
      </c>
      <c r="R1776" t="s">
        <v>8340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1775</v>
      </c>
      <c r="C1777" s="3" t="s">
        <v>5884</v>
      </c>
      <c r="D1777" s="5">
        <v>32500</v>
      </c>
      <c r="E1777" s="7">
        <v>2230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7</v>
      </c>
      <c r="P1777">
        <f t="shared" si="136"/>
        <v>17.98</v>
      </c>
      <c r="Q1777" s="11" t="s">
        <v>8339</v>
      </c>
      <c r="R1777" t="s">
        <v>8340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1776</v>
      </c>
      <c r="C1778" s="3" t="s">
        <v>5885</v>
      </c>
      <c r="D1778" s="5">
        <v>5000</v>
      </c>
      <c r="E1778" s="7">
        <v>2222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44</v>
      </c>
      <c r="P1778">
        <f t="shared" si="136"/>
        <v>555.5</v>
      </c>
      <c r="Q1778" s="11" t="s">
        <v>8339</v>
      </c>
      <c r="R1778" t="s">
        <v>8340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1777</v>
      </c>
      <c r="C1779" s="3" t="s">
        <v>5886</v>
      </c>
      <c r="D1779" s="5">
        <v>4800</v>
      </c>
      <c r="E1779" s="7">
        <v>2222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46</v>
      </c>
      <c r="P1779">
        <f t="shared" si="136"/>
        <v>222.2</v>
      </c>
      <c r="Q1779" s="11" t="s">
        <v>8339</v>
      </c>
      <c r="R1779" t="s">
        <v>8340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1778</v>
      </c>
      <c r="C1780" s="3" t="s">
        <v>5887</v>
      </c>
      <c r="D1780" s="5">
        <v>50000</v>
      </c>
      <c r="E1780" s="7">
        <v>2215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4</v>
      </c>
      <c r="P1780">
        <f t="shared" si="136"/>
        <v>147.66999999999999</v>
      </c>
      <c r="Q1780" s="11" t="s">
        <v>8339</v>
      </c>
      <c r="R1780" t="s">
        <v>8340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1780</v>
      </c>
      <c r="B1781" s="9" t="s">
        <v>1780</v>
      </c>
      <c r="C1781" s="3" t="s">
        <v>5889</v>
      </c>
      <c r="D1781" s="5">
        <v>30000</v>
      </c>
      <c r="E1781" s="7">
        <v>2210</v>
      </c>
      <c r="F1781" t="s">
        <v>8219</v>
      </c>
      <c r="G1781" t="s">
        <v>8222</v>
      </c>
      <c r="H1781" t="s">
        <v>8244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8282</v>
      </c>
      <c r="O1781">
        <f t="shared" si="135"/>
        <v>7</v>
      </c>
      <c r="P1781">
        <f t="shared" si="136"/>
        <v>14.54</v>
      </c>
      <c r="Q1781" s="11" t="s">
        <v>8339</v>
      </c>
      <c r="R1781" t="s">
        <v>8340</v>
      </c>
      <c r="S1781" s="15">
        <f t="shared" si="137"/>
        <v>42493.600810185191</v>
      </c>
      <c r="T1781" s="15">
        <f t="shared" si="138"/>
        <v>42553.600810185191</v>
      </c>
      <c r="U1781">
        <f t="shared" si="139"/>
        <v>2016</v>
      </c>
    </row>
    <row r="1782" spans="1:21" ht="48" x14ac:dyDescent="0.2">
      <c r="A1782">
        <v>1779</v>
      </c>
      <c r="B1782" s="9" t="s">
        <v>1779</v>
      </c>
      <c r="C1782" s="3" t="s">
        <v>5888</v>
      </c>
      <c r="D1782" s="5">
        <v>11000</v>
      </c>
      <c r="E1782" s="7">
        <v>2210</v>
      </c>
      <c r="F1782" t="s">
        <v>8219</v>
      </c>
      <c r="G1782" t="s">
        <v>8222</v>
      </c>
      <c r="H1782" t="s">
        <v>8244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8282</v>
      </c>
      <c r="O1782">
        <f t="shared" si="135"/>
        <v>20</v>
      </c>
      <c r="P1782">
        <f t="shared" si="136"/>
        <v>58.16</v>
      </c>
      <c r="Q1782" s="11" t="s">
        <v>8339</v>
      </c>
      <c r="R1782" t="s">
        <v>8340</v>
      </c>
      <c r="S1782" s="15">
        <f t="shared" si="137"/>
        <v>42585.691898148143</v>
      </c>
      <c r="T1782" s="15">
        <f t="shared" si="138"/>
        <v>42615.691898148143</v>
      </c>
      <c r="U1782">
        <f t="shared" si="139"/>
        <v>2016</v>
      </c>
    </row>
    <row r="1783" spans="1:21" ht="48" x14ac:dyDescent="0.2">
      <c r="A1783">
        <v>1781</v>
      </c>
      <c r="B1783" s="9" t="s">
        <v>1781</v>
      </c>
      <c r="C1783" s="3" t="s">
        <v>5890</v>
      </c>
      <c r="D1783" s="5">
        <v>5500</v>
      </c>
      <c r="E1783" s="7">
        <v>2204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40</v>
      </c>
      <c r="P1783">
        <f t="shared" si="136"/>
        <v>91.83</v>
      </c>
      <c r="Q1783" s="11" t="s">
        <v>8339</v>
      </c>
      <c r="R1783" t="s">
        <v>8340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1782</v>
      </c>
      <c r="C1784" s="3" t="s">
        <v>5891</v>
      </c>
      <c r="D1784" s="5">
        <v>35000</v>
      </c>
      <c r="E1784" s="7">
        <v>2202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6</v>
      </c>
      <c r="P1784">
        <f t="shared" si="136"/>
        <v>28.97</v>
      </c>
      <c r="Q1784" s="11" t="s">
        <v>8339</v>
      </c>
      <c r="R1784" t="s">
        <v>8340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1783</v>
      </c>
      <c r="C1785" s="3" t="s">
        <v>5892</v>
      </c>
      <c r="D1785" s="5">
        <v>40000</v>
      </c>
      <c r="E1785" s="7">
        <v>2200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6</v>
      </c>
      <c r="P1785">
        <f t="shared" si="136"/>
        <v>11.89</v>
      </c>
      <c r="Q1785" s="11" t="s">
        <v>8339</v>
      </c>
      <c r="R1785" t="s">
        <v>8340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1784</v>
      </c>
      <c r="C1786" s="3" t="s">
        <v>5893</v>
      </c>
      <c r="D1786" s="5">
        <v>5000</v>
      </c>
      <c r="E1786" s="7">
        <v>2198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44</v>
      </c>
      <c r="P1786">
        <f t="shared" si="136"/>
        <v>66.61</v>
      </c>
      <c r="Q1786" s="11" t="s">
        <v>8339</v>
      </c>
      <c r="R1786" t="s">
        <v>8340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1785</v>
      </c>
      <c r="C1787" s="3" t="s">
        <v>5894</v>
      </c>
      <c r="D1787" s="5">
        <v>24000</v>
      </c>
      <c r="E1787" s="7">
        <v>2196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9</v>
      </c>
      <c r="P1787">
        <f t="shared" si="136"/>
        <v>20.329999999999998</v>
      </c>
      <c r="Q1787" s="11" t="s">
        <v>8339</v>
      </c>
      <c r="R1787" t="s">
        <v>8340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1786</v>
      </c>
      <c r="C1788" s="3" t="s">
        <v>5895</v>
      </c>
      <c r="D1788" s="5">
        <v>1900</v>
      </c>
      <c r="E1788" s="7">
        <v>2195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116</v>
      </c>
      <c r="P1788">
        <f t="shared" si="136"/>
        <v>75.69</v>
      </c>
      <c r="Q1788" s="11" t="s">
        <v>8339</v>
      </c>
      <c r="R1788" t="s">
        <v>8340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1787</v>
      </c>
      <c r="C1789" s="3" t="s">
        <v>5896</v>
      </c>
      <c r="D1789" s="5">
        <v>10000</v>
      </c>
      <c r="E1789" s="7">
        <v>2193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22</v>
      </c>
      <c r="P1789">
        <f t="shared" si="136"/>
        <v>91.38</v>
      </c>
      <c r="Q1789" s="11" t="s">
        <v>8339</v>
      </c>
      <c r="R1789" t="s">
        <v>8340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1789</v>
      </c>
      <c r="B1790" s="9" t="s">
        <v>1789</v>
      </c>
      <c r="C1790" s="3" t="s">
        <v>5898</v>
      </c>
      <c r="D1790" s="5">
        <v>8000</v>
      </c>
      <c r="E1790" s="7">
        <v>2191</v>
      </c>
      <c r="F1790" t="s">
        <v>8219</v>
      </c>
      <c r="G1790" t="s">
        <v>8222</v>
      </c>
      <c r="H1790" t="s">
        <v>8244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27</v>
      </c>
      <c r="P1790">
        <f t="shared" si="136"/>
        <v>547.75</v>
      </c>
      <c r="Q1790" s="11" t="s">
        <v>8339</v>
      </c>
      <c r="R1790" t="s">
        <v>8340</v>
      </c>
      <c r="S1790" s="15">
        <f t="shared" si="137"/>
        <v>41956.250034722223</v>
      </c>
      <c r="T1790" s="15">
        <f t="shared" si="138"/>
        <v>42016.250034722223</v>
      </c>
      <c r="U1790">
        <f t="shared" si="139"/>
        <v>2014</v>
      </c>
    </row>
    <row r="1791" spans="1:21" ht="48" x14ac:dyDescent="0.2">
      <c r="A1791">
        <v>1788</v>
      </c>
      <c r="B1791" s="9" t="s">
        <v>1788</v>
      </c>
      <c r="C1791" s="3" t="s">
        <v>5897</v>
      </c>
      <c r="D1791" s="5">
        <v>5500</v>
      </c>
      <c r="E1791" s="7">
        <v>2191</v>
      </c>
      <c r="F1791" t="s">
        <v>8219</v>
      </c>
      <c r="G1791" t="s">
        <v>8223</v>
      </c>
      <c r="H1791" t="s">
        <v>8245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40</v>
      </c>
      <c r="P1791">
        <f t="shared" si="136"/>
        <v>547.75</v>
      </c>
      <c r="Q1791" s="11" t="s">
        <v>8339</v>
      </c>
      <c r="R1791" t="s">
        <v>8340</v>
      </c>
      <c r="S1791" s="15">
        <f t="shared" si="137"/>
        <v>41913.94840277778</v>
      </c>
      <c r="T1791" s="15">
        <f t="shared" si="138"/>
        <v>41943.94840277778</v>
      </c>
      <c r="U1791">
        <f t="shared" si="139"/>
        <v>2014</v>
      </c>
    </row>
    <row r="1792" spans="1:21" ht="48" x14ac:dyDescent="0.2">
      <c r="A1792">
        <v>1790</v>
      </c>
      <c r="B1792" s="9" t="s">
        <v>1790</v>
      </c>
      <c r="C1792" s="3" t="s">
        <v>5899</v>
      </c>
      <c r="D1792" s="5">
        <v>33000</v>
      </c>
      <c r="E1792" s="7">
        <v>2182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7</v>
      </c>
      <c r="P1792">
        <f t="shared" si="136"/>
        <v>145.47</v>
      </c>
      <c r="Q1792" s="11" t="s">
        <v>8339</v>
      </c>
      <c r="R1792" t="s">
        <v>8340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1791</v>
      </c>
      <c r="C1793" s="3" t="s">
        <v>5900</v>
      </c>
      <c r="D1793" s="5">
        <v>3000</v>
      </c>
      <c r="E1793" s="7">
        <v>2182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73</v>
      </c>
      <c r="P1793">
        <f t="shared" si="136"/>
        <v>545.5</v>
      </c>
      <c r="Q1793" s="11" t="s">
        <v>8339</v>
      </c>
      <c r="R1793" t="s">
        <v>8340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1792</v>
      </c>
      <c r="C1794" s="3" t="s">
        <v>5901</v>
      </c>
      <c r="D1794" s="5">
        <v>25000</v>
      </c>
      <c r="E1794" s="7">
        <v>2180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9</v>
      </c>
      <c r="P1794">
        <f t="shared" ref="P1794:P1857" si="141">IFERROR(ROUND(E1794/L1794,2),0)</f>
        <v>15.68</v>
      </c>
      <c r="Q1794" s="11" t="s">
        <v>8339</v>
      </c>
      <c r="R1794" t="s">
        <v>8340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1793</v>
      </c>
      <c r="C1795" s="3" t="s">
        <v>5902</v>
      </c>
      <c r="D1795" s="5">
        <v>3000</v>
      </c>
      <c r="E1795" s="7">
        <v>2175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73</v>
      </c>
      <c r="P1795">
        <f t="shared" si="141"/>
        <v>1087.5</v>
      </c>
      <c r="Q1795" s="11" t="s">
        <v>8339</v>
      </c>
      <c r="R1795" t="s">
        <v>8340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1794</v>
      </c>
      <c r="C1796" s="3" t="s">
        <v>5903</v>
      </c>
      <c r="D1796" s="5">
        <v>9000</v>
      </c>
      <c r="E1796" s="7">
        <v>2170.9899999999998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24</v>
      </c>
      <c r="P1796">
        <f t="shared" si="141"/>
        <v>120.61</v>
      </c>
      <c r="Q1796" s="11" t="s">
        <v>8339</v>
      </c>
      <c r="R1796" t="s">
        <v>8340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1795</v>
      </c>
      <c r="C1797" s="3" t="s">
        <v>5904</v>
      </c>
      <c r="D1797" s="5">
        <v>28000</v>
      </c>
      <c r="E1797" s="7">
        <v>2161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8</v>
      </c>
      <c r="P1797">
        <f t="shared" si="141"/>
        <v>26.68</v>
      </c>
      <c r="Q1797" s="11" t="s">
        <v>8339</v>
      </c>
      <c r="R1797" t="s">
        <v>8340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1796</v>
      </c>
      <c r="C1798" s="3" t="s">
        <v>5905</v>
      </c>
      <c r="D1798" s="5">
        <v>19000</v>
      </c>
      <c r="E1798" s="7">
        <v>2160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11</v>
      </c>
      <c r="P1798">
        <f t="shared" si="141"/>
        <v>25.12</v>
      </c>
      <c r="Q1798" s="11" t="s">
        <v>8339</v>
      </c>
      <c r="R1798" t="s">
        <v>8340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1797</v>
      </c>
      <c r="C1799" s="3" t="s">
        <v>5906</v>
      </c>
      <c r="D1799" s="5">
        <v>10000</v>
      </c>
      <c r="E1799" s="7">
        <v>2159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22</v>
      </c>
      <c r="P1799">
        <f t="shared" si="141"/>
        <v>15.42</v>
      </c>
      <c r="Q1799" s="11" t="s">
        <v>8339</v>
      </c>
      <c r="R1799" t="s">
        <v>8340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1798</v>
      </c>
      <c r="C1800" s="3" t="s">
        <v>5907</v>
      </c>
      <c r="D1800" s="5">
        <v>16000</v>
      </c>
      <c r="E1800" s="7">
        <v>2156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13</v>
      </c>
      <c r="P1800">
        <f t="shared" si="141"/>
        <v>58.27</v>
      </c>
      <c r="Q1800" s="11" t="s">
        <v>8339</v>
      </c>
      <c r="R1800" t="s">
        <v>8340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1799</v>
      </c>
      <c r="C1801" s="3" t="s">
        <v>5908</v>
      </c>
      <c r="D1801" s="5">
        <v>4000</v>
      </c>
      <c r="E1801" s="7">
        <v>2155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54</v>
      </c>
      <c r="P1801">
        <f t="shared" si="141"/>
        <v>359.17</v>
      </c>
      <c r="Q1801" s="11" t="s">
        <v>8339</v>
      </c>
      <c r="R1801" t="s">
        <v>8340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1800</v>
      </c>
      <c r="C1802" s="3" t="s">
        <v>5909</v>
      </c>
      <c r="D1802" s="5">
        <v>46260</v>
      </c>
      <c r="E1802" s="7">
        <v>2154.66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5</v>
      </c>
      <c r="P1802">
        <f t="shared" si="141"/>
        <v>19.07</v>
      </c>
      <c r="Q1802" s="11" t="s">
        <v>8339</v>
      </c>
      <c r="R1802" t="s">
        <v>8340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1801</v>
      </c>
      <c r="C1803" s="3" t="s">
        <v>5910</v>
      </c>
      <c r="D1803" s="5">
        <v>17000</v>
      </c>
      <c r="E1803" s="7">
        <v>2152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13</v>
      </c>
      <c r="P1803">
        <f t="shared" si="141"/>
        <v>58.16</v>
      </c>
      <c r="Q1803" s="11" t="s">
        <v>8339</v>
      </c>
      <c r="R1803" t="s">
        <v>8340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1802</v>
      </c>
      <c r="C1804" s="3" t="s">
        <v>5911</v>
      </c>
      <c r="D1804" s="5">
        <v>3500</v>
      </c>
      <c r="E1804" s="7">
        <v>2152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61</v>
      </c>
      <c r="P1804">
        <f t="shared" si="141"/>
        <v>119.56</v>
      </c>
      <c r="Q1804" s="11" t="s">
        <v>8339</v>
      </c>
      <c r="R1804" t="s">
        <v>8340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1803</v>
      </c>
      <c r="C1805" s="3" t="s">
        <v>5912</v>
      </c>
      <c r="D1805" s="5">
        <v>17500</v>
      </c>
      <c r="E1805" s="7">
        <v>2150.1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12</v>
      </c>
      <c r="P1805">
        <f t="shared" si="141"/>
        <v>28.67</v>
      </c>
      <c r="Q1805" s="11" t="s">
        <v>8339</v>
      </c>
      <c r="R1805" t="s">
        <v>8340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1804</v>
      </c>
      <c r="C1806" s="3" t="s">
        <v>5913</v>
      </c>
      <c r="D1806" s="5">
        <v>15500</v>
      </c>
      <c r="E1806" s="7">
        <v>2147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14</v>
      </c>
      <c r="P1806">
        <f t="shared" si="141"/>
        <v>41.29</v>
      </c>
      <c r="Q1806" s="11" t="s">
        <v>8339</v>
      </c>
      <c r="R1806" t="s">
        <v>8340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1805</v>
      </c>
      <c r="C1807" s="3" t="s">
        <v>5914</v>
      </c>
      <c r="D1807" s="5">
        <v>22500</v>
      </c>
      <c r="E1807" s="7">
        <v>2145.0100000000002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10</v>
      </c>
      <c r="P1807">
        <f t="shared" si="141"/>
        <v>17.579999999999998</v>
      </c>
      <c r="Q1807" s="11" t="s">
        <v>8339</v>
      </c>
      <c r="R1807" t="s">
        <v>8340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1806</v>
      </c>
      <c r="C1808" s="3" t="s">
        <v>5915</v>
      </c>
      <c r="D1808" s="5">
        <v>20000</v>
      </c>
      <c r="E1808" s="7">
        <v>2145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11</v>
      </c>
      <c r="P1808">
        <f t="shared" si="141"/>
        <v>268.13</v>
      </c>
      <c r="Q1808" s="11" t="s">
        <v>8339</v>
      </c>
      <c r="R1808" t="s">
        <v>8340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1807</v>
      </c>
      <c r="C1809" s="3" t="s">
        <v>5916</v>
      </c>
      <c r="D1809" s="5">
        <v>5000</v>
      </c>
      <c r="E1809" s="7">
        <v>2144.34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43</v>
      </c>
      <c r="P1809">
        <f t="shared" si="141"/>
        <v>268.04000000000002</v>
      </c>
      <c r="Q1809" s="11" t="s">
        <v>8339</v>
      </c>
      <c r="R1809" t="s">
        <v>8340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1808</v>
      </c>
      <c r="C1810" s="3" t="s">
        <v>5917</v>
      </c>
      <c r="D1810" s="5">
        <v>28000</v>
      </c>
      <c r="E1810" s="7">
        <v>2143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8</v>
      </c>
      <c r="P1810">
        <f t="shared" si="141"/>
        <v>22.32</v>
      </c>
      <c r="Q1810" s="11" t="s">
        <v>8339</v>
      </c>
      <c r="R1810" t="s">
        <v>8340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1809</v>
      </c>
      <c r="C1811" s="3" t="s">
        <v>5918</v>
      </c>
      <c r="D1811" s="5">
        <v>3500</v>
      </c>
      <c r="E1811" s="7">
        <v>2142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61</v>
      </c>
      <c r="P1811">
        <f t="shared" si="141"/>
        <v>238</v>
      </c>
      <c r="Q1811" s="11" t="s">
        <v>8339</v>
      </c>
      <c r="R1811" t="s">
        <v>8340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1810</v>
      </c>
      <c r="C1812" s="3" t="s">
        <v>5919</v>
      </c>
      <c r="D1812" s="5">
        <v>450</v>
      </c>
      <c r="E1812" s="7">
        <v>2141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476</v>
      </c>
      <c r="P1812">
        <f t="shared" si="141"/>
        <v>1070.5</v>
      </c>
      <c r="Q1812" s="11" t="s">
        <v>8339</v>
      </c>
      <c r="R1812" t="s">
        <v>8340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1811</v>
      </c>
      <c r="C1813" s="3" t="s">
        <v>5920</v>
      </c>
      <c r="D1813" s="5">
        <v>54000</v>
      </c>
      <c r="E1813" s="7">
        <v>2140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4</v>
      </c>
      <c r="P1813">
        <f t="shared" si="141"/>
        <v>82.31</v>
      </c>
      <c r="Q1813" s="11" t="s">
        <v>8339</v>
      </c>
      <c r="R1813" t="s">
        <v>8340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1812</v>
      </c>
      <c r="C1814" s="3" t="s">
        <v>5921</v>
      </c>
      <c r="D1814" s="5">
        <v>6500</v>
      </c>
      <c r="E1814" s="7">
        <v>2140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33</v>
      </c>
      <c r="P1814">
        <f t="shared" si="141"/>
        <v>93.04</v>
      </c>
      <c r="Q1814" s="11" t="s">
        <v>8339</v>
      </c>
      <c r="R1814" t="s">
        <v>8340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1814</v>
      </c>
      <c r="B1815" s="9" t="s">
        <v>1814</v>
      </c>
      <c r="C1815" s="3" t="s">
        <v>5923</v>
      </c>
      <c r="D1815" s="5">
        <v>12000</v>
      </c>
      <c r="E1815" s="7">
        <v>2132</v>
      </c>
      <c r="F1815" t="s">
        <v>8219</v>
      </c>
      <c r="G1815" t="s">
        <v>8223</v>
      </c>
      <c r="H1815" t="s">
        <v>8245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8282</v>
      </c>
      <c r="O1815">
        <f t="shared" si="140"/>
        <v>18</v>
      </c>
      <c r="P1815">
        <f t="shared" si="141"/>
        <v>15.23</v>
      </c>
      <c r="Q1815" s="11" t="s">
        <v>8339</v>
      </c>
      <c r="R1815" t="s">
        <v>8340</v>
      </c>
      <c r="S1815" s="15">
        <f t="shared" si="142"/>
        <v>42033.314074074078</v>
      </c>
      <c r="T1815" s="15">
        <f t="shared" si="143"/>
        <v>42063.314074074078</v>
      </c>
      <c r="U1815">
        <f t="shared" si="144"/>
        <v>2015</v>
      </c>
    </row>
    <row r="1816" spans="1:21" ht="48" x14ac:dyDescent="0.2">
      <c r="A1816">
        <v>1813</v>
      </c>
      <c r="B1816" s="9" t="s">
        <v>1813</v>
      </c>
      <c r="C1816" s="3" t="s">
        <v>5922</v>
      </c>
      <c r="D1816" s="5">
        <v>8750</v>
      </c>
      <c r="E1816" s="7">
        <v>2132</v>
      </c>
      <c r="F1816" t="s">
        <v>8219</v>
      </c>
      <c r="G1816" t="s">
        <v>8223</v>
      </c>
      <c r="H1816" t="s">
        <v>8245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8282</v>
      </c>
      <c r="O1816">
        <f t="shared" si="140"/>
        <v>24</v>
      </c>
      <c r="P1816">
        <f t="shared" si="141"/>
        <v>0</v>
      </c>
      <c r="Q1816" s="11" t="s">
        <v>8339</v>
      </c>
      <c r="R1816" t="s">
        <v>8340</v>
      </c>
      <c r="S1816" s="15">
        <f t="shared" si="142"/>
        <v>41829.889027777775</v>
      </c>
      <c r="T1816" s="15">
        <f t="shared" si="143"/>
        <v>41859.889027777775</v>
      </c>
      <c r="U1816">
        <f t="shared" si="144"/>
        <v>2014</v>
      </c>
    </row>
    <row r="1817" spans="1:21" ht="48" x14ac:dyDescent="0.2">
      <c r="A1817">
        <v>1816</v>
      </c>
      <c r="B1817" s="9" t="s">
        <v>1816</v>
      </c>
      <c r="C1817" s="3" t="s">
        <v>5925</v>
      </c>
      <c r="D1817" s="5">
        <v>25000</v>
      </c>
      <c r="E1817" s="7">
        <v>2130</v>
      </c>
      <c r="F1817" t="s">
        <v>8219</v>
      </c>
      <c r="G1817" t="s">
        <v>8238</v>
      </c>
      <c r="H1817" t="s">
        <v>8255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8282</v>
      </c>
      <c r="O1817">
        <f t="shared" si="140"/>
        <v>9</v>
      </c>
      <c r="P1817">
        <f t="shared" si="141"/>
        <v>355</v>
      </c>
      <c r="Q1817" s="11" t="s">
        <v>8339</v>
      </c>
      <c r="R1817" t="s">
        <v>8340</v>
      </c>
      <c r="S1817" s="15">
        <f t="shared" si="142"/>
        <v>42548.876192129625</v>
      </c>
      <c r="T1817" s="15">
        <f t="shared" si="143"/>
        <v>42576.791666666672</v>
      </c>
      <c r="U1817">
        <f t="shared" si="144"/>
        <v>2016</v>
      </c>
    </row>
    <row r="1818" spans="1:21" ht="48" x14ac:dyDescent="0.2">
      <c r="A1818">
        <v>1815</v>
      </c>
      <c r="B1818" s="9" t="s">
        <v>1815</v>
      </c>
      <c r="C1818" s="3" t="s">
        <v>5924</v>
      </c>
      <c r="D1818" s="5">
        <v>3000</v>
      </c>
      <c r="E1818" s="7">
        <v>2130</v>
      </c>
      <c r="F1818" t="s">
        <v>8219</v>
      </c>
      <c r="G1818" t="s">
        <v>8222</v>
      </c>
      <c r="H1818" t="s">
        <v>8244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8282</v>
      </c>
      <c r="O1818">
        <f t="shared" si="140"/>
        <v>71</v>
      </c>
      <c r="P1818">
        <f t="shared" si="141"/>
        <v>0</v>
      </c>
      <c r="Q1818" s="11" t="s">
        <v>8339</v>
      </c>
      <c r="R1818" t="s">
        <v>8340</v>
      </c>
      <c r="S1818" s="15">
        <f t="shared" si="142"/>
        <v>42172.906678240746</v>
      </c>
      <c r="T1818" s="15">
        <f t="shared" si="143"/>
        <v>42186.906678240746</v>
      </c>
      <c r="U1818">
        <f t="shared" si="144"/>
        <v>2015</v>
      </c>
    </row>
    <row r="1819" spans="1:21" ht="32" x14ac:dyDescent="0.2">
      <c r="A1819">
        <v>1817</v>
      </c>
      <c r="B1819" s="9" t="s">
        <v>1817</v>
      </c>
      <c r="C1819" s="3" t="s">
        <v>5926</v>
      </c>
      <c r="D1819" s="5">
        <v>18000</v>
      </c>
      <c r="E1819" s="7">
        <v>2129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12</v>
      </c>
      <c r="P1819">
        <f t="shared" si="141"/>
        <v>21.29</v>
      </c>
      <c r="Q1819" s="11" t="s">
        <v>8339</v>
      </c>
      <c r="R1819" t="s">
        <v>8340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1818</v>
      </c>
      <c r="C1820" s="3" t="s">
        <v>5927</v>
      </c>
      <c r="D1820" s="5">
        <v>15000</v>
      </c>
      <c r="E1820" s="7">
        <v>2125.9899999999998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14</v>
      </c>
      <c r="P1820">
        <f t="shared" si="141"/>
        <v>0</v>
      </c>
      <c r="Q1820" s="11" t="s">
        <v>8339</v>
      </c>
      <c r="R1820" t="s">
        <v>8340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1819</v>
      </c>
      <c r="C1821" s="3" t="s">
        <v>5928</v>
      </c>
      <c r="D1821" s="5">
        <v>1200</v>
      </c>
      <c r="E1821" s="7">
        <v>2119.9899999999998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177</v>
      </c>
      <c r="P1821">
        <f t="shared" si="141"/>
        <v>530</v>
      </c>
      <c r="Q1821" s="11" t="s">
        <v>8339</v>
      </c>
      <c r="R1821" t="s">
        <v>8340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1820</v>
      </c>
      <c r="C1822" s="3" t="s">
        <v>5929</v>
      </c>
      <c r="D1822" s="5">
        <v>26000</v>
      </c>
      <c r="E1822" s="7">
        <v>2115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8</v>
      </c>
      <c r="P1822">
        <f t="shared" si="141"/>
        <v>264.38</v>
      </c>
      <c r="Q1822" s="11" t="s">
        <v>8339</v>
      </c>
      <c r="R1822" t="s">
        <v>8340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1821</v>
      </c>
      <c r="C1823" s="3" t="s">
        <v>5930</v>
      </c>
      <c r="D1823" s="5">
        <v>2500</v>
      </c>
      <c r="E1823" s="7">
        <v>2113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85</v>
      </c>
      <c r="P1823">
        <f t="shared" si="141"/>
        <v>37.07</v>
      </c>
      <c r="Q1823" s="11" t="s">
        <v>8326</v>
      </c>
      <c r="R1823" t="s">
        <v>8327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1822</v>
      </c>
      <c r="C1824" s="3" t="s">
        <v>5931</v>
      </c>
      <c r="D1824" s="5">
        <v>300</v>
      </c>
      <c r="E1824" s="7">
        <v>2112.9899999999998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704</v>
      </c>
      <c r="P1824">
        <f t="shared" si="141"/>
        <v>192.09</v>
      </c>
      <c r="Q1824" s="11" t="s">
        <v>8326</v>
      </c>
      <c r="R1824" t="s">
        <v>8327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1823</v>
      </c>
      <c r="C1825" s="3" t="s">
        <v>5932</v>
      </c>
      <c r="D1825" s="5">
        <v>700</v>
      </c>
      <c r="E1825" s="7">
        <v>2110.5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302</v>
      </c>
      <c r="P1825">
        <f t="shared" si="141"/>
        <v>63.95</v>
      </c>
      <c r="Q1825" s="11" t="s">
        <v>8326</v>
      </c>
      <c r="R1825" t="s">
        <v>8327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1824</v>
      </c>
      <c r="C1826" s="3" t="s">
        <v>5933</v>
      </c>
      <c r="D1826" s="5">
        <v>3000</v>
      </c>
      <c r="E1826" s="7">
        <v>2110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70</v>
      </c>
      <c r="P1826">
        <f t="shared" si="141"/>
        <v>52.75</v>
      </c>
      <c r="Q1826" s="11" t="s">
        <v>8326</v>
      </c>
      <c r="R1826" t="s">
        <v>8327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1825</v>
      </c>
      <c r="C1827" s="3" t="s">
        <v>5934</v>
      </c>
      <c r="D1827" s="5">
        <v>2000</v>
      </c>
      <c r="E1827" s="7">
        <v>2107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42.14</v>
      </c>
      <c r="Q1827" s="11" t="s">
        <v>8326</v>
      </c>
      <c r="R1827" t="s">
        <v>8327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1826</v>
      </c>
      <c r="C1828" s="3" t="s">
        <v>5935</v>
      </c>
      <c r="D1828" s="5">
        <v>2000</v>
      </c>
      <c r="E1828" s="7">
        <v>2103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105</v>
      </c>
      <c r="P1828">
        <f t="shared" si="141"/>
        <v>55.34</v>
      </c>
      <c r="Q1828" s="11" t="s">
        <v>8326</v>
      </c>
      <c r="R1828" t="s">
        <v>8327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1828</v>
      </c>
      <c r="B1829" s="9" t="s">
        <v>1828</v>
      </c>
      <c r="C1829" s="3" t="s">
        <v>5937</v>
      </c>
      <c r="D1829" s="5">
        <v>20000</v>
      </c>
      <c r="E1829" s="7">
        <v>2102</v>
      </c>
      <c r="F1829" t="s">
        <v>8217</v>
      </c>
      <c r="G1829" t="s">
        <v>8222</v>
      </c>
      <c r="H1829" t="s">
        <v>8244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8273</v>
      </c>
      <c r="O1829">
        <f t="shared" si="140"/>
        <v>11</v>
      </c>
      <c r="P1829">
        <f t="shared" si="141"/>
        <v>43.79</v>
      </c>
      <c r="Q1829" s="11" t="s">
        <v>8326</v>
      </c>
      <c r="R1829" t="s">
        <v>8327</v>
      </c>
      <c r="S1829" s="15">
        <f t="shared" si="142"/>
        <v>41736.899652777778</v>
      </c>
      <c r="T1829" s="15">
        <f t="shared" si="143"/>
        <v>41768.916666666664</v>
      </c>
      <c r="U1829">
        <f t="shared" si="144"/>
        <v>2014</v>
      </c>
    </row>
    <row r="1830" spans="1:21" ht="48" x14ac:dyDescent="0.2">
      <c r="A1830">
        <v>1827</v>
      </c>
      <c r="B1830" s="9" t="s">
        <v>1827</v>
      </c>
      <c r="C1830" s="3" t="s">
        <v>5936</v>
      </c>
      <c r="D1830" s="5">
        <v>8000</v>
      </c>
      <c r="E1830" s="7">
        <v>2102</v>
      </c>
      <c r="F1830" t="s">
        <v>8217</v>
      </c>
      <c r="G1830" t="s">
        <v>8222</v>
      </c>
      <c r="H1830" t="s">
        <v>8244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8273</v>
      </c>
      <c r="O1830">
        <f t="shared" si="140"/>
        <v>26</v>
      </c>
      <c r="P1830">
        <f t="shared" si="141"/>
        <v>21.9</v>
      </c>
      <c r="Q1830" s="11" t="s">
        <v>8326</v>
      </c>
      <c r="R1830" t="s">
        <v>8327</v>
      </c>
      <c r="S1830" s="15">
        <f t="shared" si="142"/>
        <v>40555.325937499998</v>
      </c>
      <c r="T1830" s="15">
        <f t="shared" si="143"/>
        <v>40605.325937499998</v>
      </c>
      <c r="U1830">
        <f t="shared" si="144"/>
        <v>2011</v>
      </c>
    </row>
    <row r="1831" spans="1:21" ht="48" x14ac:dyDescent="0.2">
      <c r="A1831">
        <v>1829</v>
      </c>
      <c r="B1831" s="9" t="s">
        <v>1829</v>
      </c>
      <c r="C1831" s="3" t="s">
        <v>5938</v>
      </c>
      <c r="D1831" s="5">
        <v>1500</v>
      </c>
      <c r="E1831" s="7">
        <v>2101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140</v>
      </c>
      <c r="P1831">
        <f t="shared" si="141"/>
        <v>63.67</v>
      </c>
      <c r="Q1831" s="11" t="s">
        <v>8326</v>
      </c>
      <c r="R1831" t="s">
        <v>8327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1830</v>
      </c>
      <c r="C1832" s="3" t="s">
        <v>5939</v>
      </c>
      <c r="D1832" s="5">
        <v>15000</v>
      </c>
      <c r="E1832" s="7">
        <v>2100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14</v>
      </c>
      <c r="P1832">
        <f t="shared" si="141"/>
        <v>9.2899999999999991</v>
      </c>
      <c r="Q1832" s="11" t="s">
        <v>8326</v>
      </c>
      <c r="R1832" t="s">
        <v>8327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1831</v>
      </c>
      <c r="C1833" s="3" t="s">
        <v>5940</v>
      </c>
      <c r="D1833" s="5">
        <v>1000</v>
      </c>
      <c r="E1833" s="7">
        <v>2100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210</v>
      </c>
      <c r="P1833">
        <f t="shared" si="141"/>
        <v>150</v>
      </c>
      <c r="Q1833" s="11" t="s">
        <v>8326</v>
      </c>
      <c r="R1833" t="s">
        <v>8327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1833</v>
      </c>
      <c r="B1834" s="9" t="s">
        <v>1833</v>
      </c>
      <c r="C1834" s="3" t="s">
        <v>5942</v>
      </c>
      <c r="D1834" s="5">
        <v>400</v>
      </c>
      <c r="E1834" s="7">
        <v>2100</v>
      </c>
      <c r="F1834" t="s">
        <v>8217</v>
      </c>
      <c r="G1834" t="s">
        <v>8222</v>
      </c>
      <c r="H1834" t="s">
        <v>8244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8273</v>
      </c>
      <c r="O1834">
        <f t="shared" si="140"/>
        <v>525</v>
      </c>
      <c r="P1834">
        <f t="shared" si="141"/>
        <v>84</v>
      </c>
      <c r="Q1834" s="11" t="s">
        <v>8326</v>
      </c>
      <c r="R1834" t="s">
        <v>8327</v>
      </c>
      <c r="S1834" s="15">
        <f t="shared" si="142"/>
        <v>41303.044016203705</v>
      </c>
      <c r="T1834" s="15">
        <f t="shared" si="143"/>
        <v>41335.332638888889</v>
      </c>
      <c r="U1834">
        <f t="shared" si="144"/>
        <v>2013</v>
      </c>
    </row>
    <row r="1835" spans="1:21" ht="48" x14ac:dyDescent="0.2">
      <c r="A1835">
        <v>1832</v>
      </c>
      <c r="B1835" s="9" t="s">
        <v>1832</v>
      </c>
      <c r="C1835" s="3" t="s">
        <v>5941</v>
      </c>
      <c r="D1835" s="5">
        <v>350</v>
      </c>
      <c r="E1835" s="7">
        <v>2100</v>
      </c>
      <c r="F1835" t="s">
        <v>8217</v>
      </c>
      <c r="G1835" t="s">
        <v>8222</v>
      </c>
      <c r="H1835" t="s">
        <v>8244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8273</v>
      </c>
      <c r="O1835">
        <f t="shared" si="140"/>
        <v>600</v>
      </c>
      <c r="P1835">
        <f t="shared" si="141"/>
        <v>105</v>
      </c>
      <c r="Q1835" s="11" t="s">
        <v>8326</v>
      </c>
      <c r="R1835" t="s">
        <v>8327</v>
      </c>
      <c r="S1835" s="15">
        <f t="shared" si="142"/>
        <v>40576.539664351854</v>
      </c>
      <c r="T1835" s="15">
        <f t="shared" si="143"/>
        <v>40606.539664351854</v>
      </c>
      <c r="U1835">
        <f t="shared" si="144"/>
        <v>2011</v>
      </c>
    </row>
    <row r="1836" spans="1:21" ht="32" x14ac:dyDescent="0.2">
      <c r="A1836">
        <v>1834</v>
      </c>
      <c r="B1836" s="9" t="s">
        <v>1834</v>
      </c>
      <c r="C1836" s="3" t="s">
        <v>5943</v>
      </c>
      <c r="D1836" s="5">
        <v>10000</v>
      </c>
      <c r="E1836" s="7">
        <v>2095.2600000000002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21</v>
      </c>
      <c r="P1836">
        <f t="shared" si="141"/>
        <v>23.28</v>
      </c>
      <c r="Q1836" s="11" t="s">
        <v>8326</v>
      </c>
      <c r="R1836" t="s">
        <v>8327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1835</v>
      </c>
      <c r="C1837" s="3" t="s">
        <v>5944</v>
      </c>
      <c r="D1837" s="5">
        <v>500</v>
      </c>
      <c r="E1837" s="7">
        <v>2095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419</v>
      </c>
      <c r="P1837">
        <f t="shared" si="141"/>
        <v>190.45</v>
      </c>
      <c r="Q1837" s="11" t="s">
        <v>8326</v>
      </c>
      <c r="R1837" t="s">
        <v>8327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1836</v>
      </c>
      <c r="C1838" s="3" t="s">
        <v>5945</v>
      </c>
      <c r="D1838" s="5">
        <v>5000</v>
      </c>
      <c r="E1838" s="7">
        <v>2093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42</v>
      </c>
      <c r="P1838">
        <f t="shared" si="141"/>
        <v>38.049999999999997</v>
      </c>
      <c r="Q1838" s="11" t="s">
        <v>8326</v>
      </c>
      <c r="R1838" t="s">
        <v>8327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1837</v>
      </c>
      <c r="C1839" s="3" t="s">
        <v>5946</v>
      </c>
      <c r="D1839" s="5">
        <v>600</v>
      </c>
      <c r="E1839" s="7">
        <v>2087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348</v>
      </c>
      <c r="P1839">
        <f t="shared" si="141"/>
        <v>69.569999999999993</v>
      </c>
      <c r="Q1839" s="11" t="s">
        <v>8326</v>
      </c>
      <c r="R1839" t="s">
        <v>8327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1838</v>
      </c>
      <c r="C1840" s="3" t="s">
        <v>5947</v>
      </c>
      <c r="D1840" s="5">
        <v>1000</v>
      </c>
      <c r="E1840" s="7">
        <v>2086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209</v>
      </c>
      <c r="P1840">
        <f t="shared" si="141"/>
        <v>74.5</v>
      </c>
      <c r="Q1840" s="11" t="s">
        <v>8326</v>
      </c>
      <c r="R1840" t="s">
        <v>8327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1839</v>
      </c>
      <c r="C1841" s="3" t="s">
        <v>5948</v>
      </c>
      <c r="D1841" s="5">
        <v>1000</v>
      </c>
      <c r="E1841" s="7">
        <v>2082.25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208</v>
      </c>
      <c r="P1841">
        <f t="shared" si="141"/>
        <v>46.27</v>
      </c>
      <c r="Q1841" s="11" t="s">
        <v>8326</v>
      </c>
      <c r="R1841" t="s">
        <v>8327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1840</v>
      </c>
      <c r="C1842" s="3" t="s">
        <v>5949</v>
      </c>
      <c r="D1842" s="5">
        <v>900</v>
      </c>
      <c r="E1842" s="7">
        <v>2080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231</v>
      </c>
      <c r="P1842">
        <f t="shared" si="141"/>
        <v>160</v>
      </c>
      <c r="Q1842" s="11" t="s">
        <v>8326</v>
      </c>
      <c r="R1842" t="s">
        <v>8327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1841</v>
      </c>
      <c r="C1843" s="3" t="s">
        <v>5950</v>
      </c>
      <c r="D1843" s="5">
        <v>2000</v>
      </c>
      <c r="E1843" s="7">
        <v>2076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104</v>
      </c>
      <c r="P1843">
        <f t="shared" si="141"/>
        <v>51.9</v>
      </c>
      <c r="Q1843" s="11" t="s">
        <v>8326</v>
      </c>
      <c r="R1843" t="s">
        <v>8327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1842</v>
      </c>
      <c r="C1844" s="3" t="s">
        <v>5951</v>
      </c>
      <c r="D1844" s="5">
        <v>2000</v>
      </c>
      <c r="E1844" s="7">
        <v>2076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104</v>
      </c>
      <c r="P1844">
        <f t="shared" si="141"/>
        <v>98.86</v>
      </c>
      <c r="Q1844" s="11" t="s">
        <v>8326</v>
      </c>
      <c r="R1844" t="s">
        <v>8327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1843</v>
      </c>
      <c r="C1845" s="3" t="s">
        <v>5952</v>
      </c>
      <c r="D1845" s="5">
        <v>10000</v>
      </c>
      <c r="E1845" s="7">
        <v>2075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21</v>
      </c>
      <c r="P1845">
        <f t="shared" si="141"/>
        <v>15.49</v>
      </c>
      <c r="Q1845" s="11" t="s">
        <v>8326</v>
      </c>
      <c r="R1845" t="s">
        <v>8327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1844</v>
      </c>
      <c r="C1846" s="3" t="s">
        <v>5953</v>
      </c>
      <c r="D1846" s="5">
        <v>1500</v>
      </c>
      <c r="E1846" s="7">
        <v>2073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138</v>
      </c>
      <c r="P1846">
        <f t="shared" si="141"/>
        <v>103.65</v>
      </c>
      <c r="Q1846" s="11" t="s">
        <v>8326</v>
      </c>
      <c r="R1846" t="s">
        <v>8327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1845</v>
      </c>
      <c r="C1847" s="3" t="s">
        <v>5954</v>
      </c>
      <c r="D1847" s="5">
        <v>1000</v>
      </c>
      <c r="E1847" s="7">
        <v>2070.5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207</v>
      </c>
      <c r="P1847">
        <f t="shared" si="141"/>
        <v>108.97</v>
      </c>
      <c r="Q1847" s="11" t="s">
        <v>8326</v>
      </c>
      <c r="R1847" t="s">
        <v>8327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1846</v>
      </c>
      <c r="C1848" s="3" t="s">
        <v>5955</v>
      </c>
      <c r="D1848" s="5">
        <v>15000</v>
      </c>
      <c r="E1848" s="7">
        <v>2070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14</v>
      </c>
      <c r="P1848">
        <f t="shared" si="141"/>
        <v>9.9</v>
      </c>
      <c r="Q1848" s="11" t="s">
        <v>8326</v>
      </c>
      <c r="R1848" t="s">
        <v>8327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1847</v>
      </c>
      <c r="C1849" s="3" t="s">
        <v>5956</v>
      </c>
      <c r="D1849" s="5">
        <v>2500</v>
      </c>
      <c r="E1849" s="7">
        <v>2070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83</v>
      </c>
      <c r="P1849">
        <f t="shared" si="141"/>
        <v>54.47</v>
      </c>
      <c r="Q1849" s="11" t="s">
        <v>8326</v>
      </c>
      <c r="R1849" t="s">
        <v>8327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1848</v>
      </c>
      <c r="C1850" s="3" t="s">
        <v>5957</v>
      </c>
      <c r="D1850" s="5">
        <v>3000</v>
      </c>
      <c r="E1850" s="7">
        <v>2065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69</v>
      </c>
      <c r="P1850">
        <f t="shared" si="141"/>
        <v>86.04</v>
      </c>
      <c r="Q1850" s="11" t="s">
        <v>8326</v>
      </c>
      <c r="R1850" t="s">
        <v>8327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1849</v>
      </c>
      <c r="C1851" s="3" t="s">
        <v>5958</v>
      </c>
      <c r="D1851" s="5">
        <v>300</v>
      </c>
      <c r="E1851" s="7">
        <v>2065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688</v>
      </c>
      <c r="P1851">
        <f t="shared" si="141"/>
        <v>258.13</v>
      </c>
      <c r="Q1851" s="11" t="s">
        <v>8326</v>
      </c>
      <c r="R1851" t="s">
        <v>8327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1850</v>
      </c>
      <c r="C1852" s="3" t="s">
        <v>5959</v>
      </c>
      <c r="D1852" s="5">
        <v>9000</v>
      </c>
      <c r="E1852" s="7">
        <v>2063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23</v>
      </c>
      <c r="P1852">
        <f t="shared" si="141"/>
        <v>11.53</v>
      </c>
      <c r="Q1852" s="11" t="s">
        <v>8326</v>
      </c>
      <c r="R1852" t="s">
        <v>8327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1852</v>
      </c>
      <c r="B1853" s="9" t="s">
        <v>1852</v>
      </c>
      <c r="C1853" s="3" t="s">
        <v>5961</v>
      </c>
      <c r="D1853" s="5">
        <v>15000</v>
      </c>
      <c r="E1853" s="7">
        <v>2060</v>
      </c>
      <c r="F1853" t="s">
        <v>8217</v>
      </c>
      <c r="G1853" t="s">
        <v>8222</v>
      </c>
      <c r="H1853" t="s">
        <v>8244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8273</v>
      </c>
      <c r="O1853">
        <f t="shared" si="140"/>
        <v>14</v>
      </c>
      <c r="P1853">
        <f t="shared" si="141"/>
        <v>15.73</v>
      </c>
      <c r="Q1853" s="11" t="s">
        <v>8326</v>
      </c>
      <c r="R1853" t="s">
        <v>8327</v>
      </c>
      <c r="S1853" s="15">
        <f t="shared" si="142"/>
        <v>42081.77143518519</v>
      </c>
      <c r="T1853" s="15">
        <f t="shared" si="143"/>
        <v>42119</v>
      </c>
      <c r="U1853">
        <f t="shared" si="144"/>
        <v>2015</v>
      </c>
    </row>
    <row r="1854" spans="1:21" ht="48" x14ac:dyDescent="0.2">
      <c r="A1854">
        <v>1851</v>
      </c>
      <c r="B1854" s="9" t="s">
        <v>1851</v>
      </c>
      <c r="C1854" s="3" t="s">
        <v>5960</v>
      </c>
      <c r="D1854" s="5">
        <v>1300</v>
      </c>
      <c r="E1854" s="7">
        <v>2060</v>
      </c>
      <c r="F1854" t="s">
        <v>8217</v>
      </c>
      <c r="G1854" t="s">
        <v>8222</v>
      </c>
      <c r="H1854" t="s">
        <v>8244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8273</v>
      </c>
      <c r="O1854">
        <f t="shared" si="140"/>
        <v>158</v>
      </c>
      <c r="P1854">
        <f t="shared" si="141"/>
        <v>79.23</v>
      </c>
      <c r="Q1854" s="11" t="s">
        <v>8326</v>
      </c>
      <c r="R1854" t="s">
        <v>8327</v>
      </c>
      <c r="S1854" s="15">
        <f t="shared" si="142"/>
        <v>41827.906689814816</v>
      </c>
      <c r="T1854" s="15">
        <f t="shared" si="143"/>
        <v>41848.041666666664</v>
      </c>
      <c r="U1854">
        <f t="shared" si="144"/>
        <v>2014</v>
      </c>
    </row>
    <row r="1855" spans="1:21" ht="48" x14ac:dyDescent="0.2">
      <c r="A1855">
        <v>1853</v>
      </c>
      <c r="B1855" s="9" t="s">
        <v>1853</v>
      </c>
      <c r="C1855" s="3" t="s">
        <v>5962</v>
      </c>
      <c r="D1855" s="5">
        <v>800</v>
      </c>
      <c r="E1855" s="7">
        <v>2059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257</v>
      </c>
      <c r="P1855">
        <f t="shared" si="141"/>
        <v>147.07</v>
      </c>
      <c r="Q1855" s="11" t="s">
        <v>8326</v>
      </c>
      <c r="R1855" t="s">
        <v>8327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1854</v>
      </c>
      <c r="C1856" s="3" t="s">
        <v>5963</v>
      </c>
      <c r="D1856" s="5">
        <v>15000</v>
      </c>
      <c r="E1856" s="7">
        <v>2056.66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14</v>
      </c>
      <c r="P1856">
        <f t="shared" si="141"/>
        <v>11.82</v>
      </c>
      <c r="Q1856" s="11" t="s">
        <v>8326</v>
      </c>
      <c r="R1856" t="s">
        <v>8327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1855</v>
      </c>
      <c r="C1857" s="3" t="s">
        <v>5964</v>
      </c>
      <c r="D1857" s="5">
        <v>8750</v>
      </c>
      <c r="E1857" s="7">
        <v>2055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23</v>
      </c>
      <c r="P1857">
        <f t="shared" si="141"/>
        <v>10.76</v>
      </c>
      <c r="Q1857" s="11" t="s">
        <v>8326</v>
      </c>
      <c r="R1857" t="s">
        <v>8327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1856</v>
      </c>
      <c r="C1858" s="3" t="s">
        <v>5965</v>
      </c>
      <c r="D1858" s="5">
        <v>2000</v>
      </c>
      <c r="E1858" s="7">
        <v>2055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103</v>
      </c>
      <c r="P1858">
        <f t="shared" ref="P1858:P1921" si="146">IFERROR(ROUND(E1858/L1858,2),0)</f>
        <v>54.08</v>
      </c>
      <c r="Q1858" s="11" t="s">
        <v>8326</v>
      </c>
      <c r="R1858" t="s">
        <v>8327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1858</v>
      </c>
      <c r="B1859" s="9" t="s">
        <v>1858</v>
      </c>
      <c r="C1859" s="3" t="s">
        <v>5967</v>
      </c>
      <c r="D1859" s="5">
        <v>5555.55</v>
      </c>
      <c r="E1859" s="7">
        <v>2053</v>
      </c>
      <c r="F1859" t="s">
        <v>8217</v>
      </c>
      <c r="G1859" t="s">
        <v>8222</v>
      </c>
      <c r="H1859" t="s">
        <v>8244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8273</v>
      </c>
      <c r="O1859">
        <f t="shared" si="145"/>
        <v>37</v>
      </c>
      <c r="P1859">
        <f t="shared" si="146"/>
        <v>13.78</v>
      </c>
      <c r="Q1859" s="11" t="s">
        <v>8326</v>
      </c>
      <c r="R1859" t="s">
        <v>8327</v>
      </c>
      <c r="S1859" s="15">
        <f t="shared" si="147"/>
        <v>40833.200474537036</v>
      </c>
      <c r="T1859" s="15">
        <f t="shared" si="148"/>
        <v>40893.242141203707</v>
      </c>
      <c r="U1859">
        <f t="shared" ref="U1859:U1922" si="149">YEAR(S1859)</f>
        <v>2011</v>
      </c>
    </row>
    <row r="1860" spans="1:21" ht="48" x14ac:dyDescent="0.2">
      <c r="A1860">
        <v>1857</v>
      </c>
      <c r="B1860" s="9" t="s">
        <v>1857</v>
      </c>
      <c r="C1860" s="3" t="s">
        <v>5966</v>
      </c>
      <c r="D1860" s="5">
        <v>3000</v>
      </c>
      <c r="E1860" s="7">
        <v>2053</v>
      </c>
      <c r="F1860" t="s">
        <v>8217</v>
      </c>
      <c r="G1860" t="s">
        <v>8222</v>
      </c>
      <c r="H1860" t="s">
        <v>8244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8273</v>
      </c>
      <c r="O1860">
        <f t="shared" si="145"/>
        <v>68</v>
      </c>
      <c r="P1860">
        <f t="shared" si="146"/>
        <v>93.32</v>
      </c>
      <c r="Q1860" s="11" t="s">
        <v>8326</v>
      </c>
      <c r="R1860" t="s">
        <v>8327</v>
      </c>
      <c r="S1860" s="15">
        <f t="shared" si="147"/>
        <v>41864.76866898148</v>
      </c>
      <c r="T1860" s="15">
        <f t="shared" si="148"/>
        <v>41894.76866898148</v>
      </c>
      <c r="U1860">
        <f t="shared" si="149"/>
        <v>2014</v>
      </c>
    </row>
    <row r="1861" spans="1:21" ht="32" x14ac:dyDescent="0.2">
      <c r="A1861">
        <v>1859</v>
      </c>
      <c r="B1861" s="9" t="s">
        <v>1859</v>
      </c>
      <c r="C1861" s="3" t="s">
        <v>5968</v>
      </c>
      <c r="D1861" s="5">
        <v>3000</v>
      </c>
      <c r="E1861" s="7">
        <v>2052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68</v>
      </c>
      <c r="P1861">
        <f t="shared" si="146"/>
        <v>36.64</v>
      </c>
      <c r="Q1861" s="11" t="s">
        <v>8326</v>
      </c>
      <c r="R1861" t="s">
        <v>8327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1861</v>
      </c>
      <c r="B1862" s="9" t="s">
        <v>1861</v>
      </c>
      <c r="C1862" s="3" t="s">
        <v>5970</v>
      </c>
      <c r="D1862" s="5">
        <v>250000</v>
      </c>
      <c r="E1862" s="7">
        <v>2050</v>
      </c>
      <c r="F1862" t="s">
        <v>8219</v>
      </c>
      <c r="G1862" t="s">
        <v>8223</v>
      </c>
      <c r="H1862" t="s">
        <v>8245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8280</v>
      </c>
      <c r="O1862">
        <f t="shared" si="145"/>
        <v>1</v>
      </c>
      <c r="P1862">
        <f t="shared" si="146"/>
        <v>0</v>
      </c>
      <c r="Q1862" s="11" t="s">
        <v>8334</v>
      </c>
      <c r="R1862" t="s">
        <v>8336</v>
      </c>
      <c r="S1862" s="15">
        <f t="shared" si="147"/>
        <v>42000.300243055557</v>
      </c>
      <c r="T1862" s="15">
        <f t="shared" si="148"/>
        <v>42030.300243055557</v>
      </c>
      <c r="U1862">
        <f t="shared" si="149"/>
        <v>2014</v>
      </c>
    </row>
    <row r="1863" spans="1:21" ht="48" x14ac:dyDescent="0.2">
      <c r="A1863">
        <v>1862</v>
      </c>
      <c r="B1863" s="9" t="s">
        <v>1862</v>
      </c>
      <c r="C1863" s="3" t="s">
        <v>5971</v>
      </c>
      <c r="D1863" s="5">
        <v>18000</v>
      </c>
      <c r="E1863" s="7">
        <v>2050</v>
      </c>
      <c r="F1863" t="s">
        <v>8219</v>
      </c>
      <c r="G1863" t="s">
        <v>8222</v>
      </c>
      <c r="H1863" t="s">
        <v>8244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8280</v>
      </c>
      <c r="O1863">
        <f t="shared" si="145"/>
        <v>11</v>
      </c>
      <c r="P1863">
        <f t="shared" si="146"/>
        <v>128.13</v>
      </c>
      <c r="Q1863" s="11" t="s">
        <v>8334</v>
      </c>
      <c r="R1863" t="s">
        <v>8336</v>
      </c>
      <c r="S1863" s="15">
        <f t="shared" si="147"/>
        <v>42755.492754629624</v>
      </c>
      <c r="T1863" s="15">
        <f t="shared" si="148"/>
        <v>42802.3125</v>
      </c>
      <c r="U1863">
        <f t="shared" si="149"/>
        <v>2017</v>
      </c>
    </row>
    <row r="1864" spans="1:21" ht="48" x14ac:dyDescent="0.2">
      <c r="A1864">
        <v>1863</v>
      </c>
      <c r="B1864" s="9" t="s">
        <v>1863</v>
      </c>
      <c r="C1864" s="3" t="s">
        <v>5972</v>
      </c>
      <c r="D1864" s="5">
        <v>2500</v>
      </c>
      <c r="E1864" s="7">
        <v>2050</v>
      </c>
      <c r="F1864" t="s">
        <v>8219</v>
      </c>
      <c r="G1864" t="s">
        <v>8222</v>
      </c>
      <c r="H1864" t="s">
        <v>8244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8280</v>
      </c>
      <c r="O1864">
        <f t="shared" si="145"/>
        <v>82</v>
      </c>
      <c r="P1864">
        <f t="shared" si="146"/>
        <v>1025</v>
      </c>
      <c r="Q1864" s="11" t="s">
        <v>8334</v>
      </c>
      <c r="R1864" t="s">
        <v>8336</v>
      </c>
      <c r="S1864" s="15">
        <f t="shared" si="147"/>
        <v>41772.797280092593</v>
      </c>
      <c r="T1864" s="15">
        <f t="shared" si="148"/>
        <v>41802.797280092593</v>
      </c>
      <c r="U1864">
        <f t="shared" si="149"/>
        <v>2014</v>
      </c>
    </row>
    <row r="1865" spans="1:21" ht="48" x14ac:dyDescent="0.2">
      <c r="A1865">
        <v>1860</v>
      </c>
      <c r="B1865" s="9" t="s">
        <v>1860</v>
      </c>
      <c r="C1865" s="3" t="s">
        <v>5969</v>
      </c>
      <c r="D1865" s="5">
        <v>750</v>
      </c>
      <c r="E1865" s="7">
        <v>2050</v>
      </c>
      <c r="F1865" t="s">
        <v>8217</v>
      </c>
      <c r="G1865" t="s">
        <v>8222</v>
      </c>
      <c r="H1865" t="s">
        <v>8244</v>
      </c>
      <c r="I1865">
        <v>1391706084</v>
      </c>
      <c r="J1865">
        <v>1389891684</v>
      </c>
      <c r="K1865" t="b">
        <v>0</v>
      </c>
      <c r="L1865">
        <v>19</v>
      </c>
      <c r="M1865" t="b">
        <v>1</v>
      </c>
      <c r="N1865" t="s">
        <v>8273</v>
      </c>
      <c r="O1865">
        <f t="shared" si="145"/>
        <v>273</v>
      </c>
      <c r="P1865">
        <f t="shared" si="146"/>
        <v>107.89</v>
      </c>
      <c r="Q1865" s="11" t="s">
        <v>8326</v>
      </c>
      <c r="R1865" t="s">
        <v>8327</v>
      </c>
      <c r="S1865" s="15">
        <f t="shared" si="147"/>
        <v>41655.709305555552</v>
      </c>
      <c r="T1865" s="15">
        <f t="shared" si="148"/>
        <v>41676.709305555552</v>
      </c>
      <c r="U1865">
        <f t="shared" si="149"/>
        <v>2014</v>
      </c>
    </row>
    <row r="1866" spans="1:21" ht="48" x14ac:dyDescent="0.2">
      <c r="A1866">
        <v>1864</v>
      </c>
      <c r="B1866" s="9" t="s">
        <v>1864</v>
      </c>
      <c r="C1866" s="3" t="s">
        <v>5973</v>
      </c>
      <c r="D1866" s="5">
        <v>6500</v>
      </c>
      <c r="E1866" s="7">
        <v>2047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31</v>
      </c>
      <c r="P1866">
        <f t="shared" si="146"/>
        <v>42.65</v>
      </c>
      <c r="Q1866" s="11" t="s">
        <v>8334</v>
      </c>
      <c r="R1866" t="s">
        <v>8336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1865</v>
      </c>
      <c r="C1867" s="3" t="s">
        <v>5974</v>
      </c>
      <c r="D1867" s="5">
        <v>110000</v>
      </c>
      <c r="E1867" s="7">
        <v>2042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2</v>
      </c>
      <c r="P1867">
        <f t="shared" si="146"/>
        <v>1021</v>
      </c>
      <c r="Q1867" s="11" t="s">
        <v>8334</v>
      </c>
      <c r="R1867" t="s">
        <v>8336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1866</v>
      </c>
      <c r="C1868" s="3" t="s">
        <v>5975</v>
      </c>
      <c r="D1868" s="5">
        <v>25000</v>
      </c>
      <c r="E1868" s="7">
        <v>2041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8</v>
      </c>
      <c r="P1868">
        <f t="shared" si="146"/>
        <v>1020.5</v>
      </c>
      <c r="Q1868" s="11" t="s">
        <v>8334</v>
      </c>
      <c r="R1868" t="s">
        <v>8336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1867</v>
      </c>
      <c r="C1869" s="3" t="s">
        <v>5976</v>
      </c>
      <c r="D1869" s="5">
        <v>20000</v>
      </c>
      <c r="E1869" s="7">
        <v>2035.05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10</v>
      </c>
      <c r="P1869">
        <f t="shared" si="146"/>
        <v>2035.05</v>
      </c>
      <c r="Q1869" s="11" t="s">
        <v>8334</v>
      </c>
      <c r="R1869" t="s">
        <v>8336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1868</v>
      </c>
      <c r="C1870" s="3" t="s">
        <v>5977</v>
      </c>
      <c r="D1870" s="5">
        <v>25000</v>
      </c>
      <c r="E1870" s="7">
        <v>2035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8</v>
      </c>
      <c r="P1870">
        <f t="shared" si="146"/>
        <v>119.71</v>
      </c>
      <c r="Q1870" s="11" t="s">
        <v>8334</v>
      </c>
      <c r="R1870" t="s">
        <v>8336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1869</v>
      </c>
      <c r="C1871" s="3" t="s">
        <v>5978</v>
      </c>
      <c r="D1871" s="5">
        <v>10000</v>
      </c>
      <c r="E1871" s="7">
        <v>2035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20</v>
      </c>
      <c r="P1871">
        <f t="shared" si="146"/>
        <v>0</v>
      </c>
      <c r="Q1871" s="11" t="s">
        <v>8334</v>
      </c>
      <c r="R1871" t="s">
        <v>8336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1870</v>
      </c>
      <c r="C1872" s="3" t="s">
        <v>5979</v>
      </c>
      <c r="D1872" s="5">
        <v>3500</v>
      </c>
      <c r="E1872" s="7">
        <v>2033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58</v>
      </c>
      <c r="P1872">
        <f t="shared" si="146"/>
        <v>184.82</v>
      </c>
      <c r="Q1872" s="11" t="s">
        <v>8334</v>
      </c>
      <c r="R1872" t="s">
        <v>8336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1871</v>
      </c>
      <c r="C1873" s="3" t="s">
        <v>5980</v>
      </c>
      <c r="D1873" s="5">
        <v>6500</v>
      </c>
      <c r="E1873" s="7">
        <v>2031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31</v>
      </c>
      <c r="P1873">
        <f t="shared" si="146"/>
        <v>21.38</v>
      </c>
      <c r="Q1873" s="11" t="s">
        <v>8334</v>
      </c>
      <c r="R1873" t="s">
        <v>8336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1872</v>
      </c>
      <c r="C1874" s="3" t="s">
        <v>5981</v>
      </c>
      <c r="D1874" s="5">
        <v>20000</v>
      </c>
      <c r="E1874" s="7">
        <v>2030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10</v>
      </c>
      <c r="P1874">
        <f t="shared" si="146"/>
        <v>156.15</v>
      </c>
      <c r="Q1874" s="11" t="s">
        <v>8334</v>
      </c>
      <c r="R1874" t="s">
        <v>8336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1873</v>
      </c>
      <c r="C1875" s="3" t="s">
        <v>5982</v>
      </c>
      <c r="D1875" s="5">
        <v>8000</v>
      </c>
      <c r="E1875" s="7">
        <v>2030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25</v>
      </c>
      <c r="P1875">
        <f t="shared" si="146"/>
        <v>1015</v>
      </c>
      <c r="Q1875" s="11" t="s">
        <v>8334</v>
      </c>
      <c r="R1875" t="s">
        <v>8336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1874</v>
      </c>
      <c r="C1876" s="3" t="s">
        <v>5983</v>
      </c>
      <c r="D1876" s="5">
        <v>160000</v>
      </c>
      <c r="E1876" s="7">
        <v>2028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1</v>
      </c>
      <c r="P1876">
        <f t="shared" si="146"/>
        <v>1014</v>
      </c>
      <c r="Q1876" s="11" t="s">
        <v>8334</v>
      </c>
      <c r="R1876" t="s">
        <v>8336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1875</v>
      </c>
      <c r="C1877" s="3" t="s">
        <v>5984</v>
      </c>
      <c r="D1877" s="5">
        <v>10000</v>
      </c>
      <c r="E1877" s="7">
        <v>2027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20</v>
      </c>
      <c r="P1877">
        <f t="shared" si="146"/>
        <v>675.67</v>
      </c>
      <c r="Q1877" s="11" t="s">
        <v>8334</v>
      </c>
      <c r="R1877" t="s">
        <v>8336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1876</v>
      </c>
      <c r="C1878" s="3" t="s">
        <v>5985</v>
      </c>
      <c r="D1878" s="5">
        <v>280</v>
      </c>
      <c r="E1878" s="7">
        <v>2027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724</v>
      </c>
      <c r="P1878">
        <f t="shared" si="146"/>
        <v>0</v>
      </c>
      <c r="Q1878" s="11" t="s">
        <v>8334</v>
      </c>
      <c r="R1878" t="s">
        <v>8336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8" x14ac:dyDescent="0.2">
      <c r="A1879">
        <v>1878</v>
      </c>
      <c r="B1879" s="9" t="s">
        <v>1878</v>
      </c>
      <c r="C1879" s="3" t="s">
        <v>5987</v>
      </c>
      <c r="D1879" s="5">
        <v>8000</v>
      </c>
      <c r="E1879" s="7">
        <v>2025</v>
      </c>
      <c r="F1879" t="s">
        <v>8219</v>
      </c>
      <c r="G1879" t="s">
        <v>8224</v>
      </c>
      <c r="H1879" t="s">
        <v>8246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25</v>
      </c>
      <c r="P1879">
        <f t="shared" si="146"/>
        <v>0</v>
      </c>
      <c r="Q1879" s="11" t="s">
        <v>8334</v>
      </c>
      <c r="R1879" t="s">
        <v>8336</v>
      </c>
      <c r="S1879" s="15">
        <f t="shared" si="147"/>
        <v>41773.008738425924</v>
      </c>
      <c r="T1879" s="15">
        <f t="shared" si="148"/>
        <v>41803.008738425924</v>
      </c>
      <c r="U1879">
        <f t="shared" si="149"/>
        <v>2014</v>
      </c>
    </row>
    <row r="1880" spans="1:21" ht="48" x14ac:dyDescent="0.2">
      <c r="A1880">
        <v>1879</v>
      </c>
      <c r="B1880" s="9" t="s">
        <v>1879</v>
      </c>
      <c r="C1880" s="3" t="s">
        <v>5988</v>
      </c>
      <c r="D1880" s="5">
        <v>5000</v>
      </c>
      <c r="E1880" s="7">
        <v>2025</v>
      </c>
      <c r="F1880" t="s">
        <v>8219</v>
      </c>
      <c r="G1880" t="s">
        <v>8225</v>
      </c>
      <c r="H1880" t="s">
        <v>8247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8280</v>
      </c>
      <c r="O1880">
        <f t="shared" si="145"/>
        <v>41</v>
      </c>
      <c r="P1880">
        <f t="shared" si="146"/>
        <v>1012.5</v>
      </c>
      <c r="Q1880" s="11" t="s">
        <v>8334</v>
      </c>
      <c r="R1880" t="s">
        <v>8336</v>
      </c>
      <c r="S1880" s="15">
        <f t="shared" si="147"/>
        <v>42413.649641203709</v>
      </c>
      <c r="T1880" s="15">
        <f t="shared" si="148"/>
        <v>42443.607974537037</v>
      </c>
      <c r="U1880">
        <f t="shared" si="149"/>
        <v>2016</v>
      </c>
    </row>
    <row r="1881" spans="1:21" ht="32" x14ac:dyDescent="0.2">
      <c r="A1881">
        <v>1880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8219</v>
      </c>
      <c r="G1881" t="s">
        <v>8223</v>
      </c>
      <c r="H1881" t="s">
        <v>8245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8280</v>
      </c>
      <c r="O1881">
        <f t="shared" si="145"/>
        <v>41</v>
      </c>
      <c r="P1881">
        <f t="shared" si="146"/>
        <v>84.38</v>
      </c>
      <c r="Q1881" s="11" t="s">
        <v>8334</v>
      </c>
      <c r="R1881" t="s">
        <v>8336</v>
      </c>
      <c r="S1881" s="15">
        <f t="shared" si="147"/>
        <v>42430.566898148143</v>
      </c>
      <c r="T1881" s="15">
        <f t="shared" si="148"/>
        <v>42459.525231481486</v>
      </c>
      <c r="U1881">
        <f t="shared" si="149"/>
        <v>2016</v>
      </c>
    </row>
    <row r="1882" spans="1:21" ht="32" x14ac:dyDescent="0.2">
      <c r="A1882">
        <v>1877</v>
      </c>
      <c r="B1882" s="9" t="s">
        <v>1877</v>
      </c>
      <c r="C1882" s="3" t="s">
        <v>5986</v>
      </c>
      <c r="D1882" s="5">
        <v>60</v>
      </c>
      <c r="E1882" s="7">
        <v>2025</v>
      </c>
      <c r="F1882" t="s">
        <v>8219</v>
      </c>
      <c r="G1882" t="s">
        <v>8222</v>
      </c>
      <c r="H1882" t="s">
        <v>8244</v>
      </c>
      <c r="I1882">
        <v>1425170525</v>
      </c>
      <c r="J1882">
        <v>1422664925</v>
      </c>
      <c r="K1882" t="b">
        <v>0</v>
      </c>
      <c r="L1882">
        <v>0</v>
      </c>
      <c r="M1882" t="b">
        <v>0</v>
      </c>
      <c r="N1882" t="s">
        <v>8280</v>
      </c>
      <c r="O1882">
        <f t="shared" si="145"/>
        <v>3375</v>
      </c>
      <c r="P1882">
        <f t="shared" si="146"/>
        <v>0</v>
      </c>
      <c r="Q1882" s="11" t="s">
        <v>8334</v>
      </c>
      <c r="R1882" t="s">
        <v>8336</v>
      </c>
      <c r="S1882" s="15">
        <f t="shared" si="147"/>
        <v>42035.029224537036</v>
      </c>
      <c r="T1882" s="15">
        <f t="shared" si="148"/>
        <v>42064.029224537036</v>
      </c>
      <c r="U1882">
        <f t="shared" si="149"/>
        <v>2015</v>
      </c>
    </row>
    <row r="1883" spans="1:21" ht="48" x14ac:dyDescent="0.2">
      <c r="A1883">
        <v>1885</v>
      </c>
      <c r="B1883" s="9" t="s">
        <v>1885</v>
      </c>
      <c r="C1883" s="3" t="s">
        <v>5994</v>
      </c>
      <c r="D1883" s="5">
        <v>4575</v>
      </c>
      <c r="E1883" s="7">
        <v>2020</v>
      </c>
      <c r="F1883" t="s">
        <v>8217</v>
      </c>
      <c r="G1883" t="s">
        <v>8222</v>
      </c>
      <c r="H1883" t="s">
        <v>8244</v>
      </c>
      <c r="I1883">
        <v>1344636000</v>
      </c>
      <c r="J1883">
        <v>1341800110</v>
      </c>
      <c r="K1883" t="b">
        <v>0</v>
      </c>
      <c r="L1883">
        <v>105</v>
      </c>
      <c r="M1883" t="b">
        <v>1</v>
      </c>
      <c r="N1883" t="s">
        <v>8276</v>
      </c>
      <c r="O1883">
        <f t="shared" si="145"/>
        <v>44</v>
      </c>
      <c r="P1883">
        <f t="shared" si="146"/>
        <v>19.239999999999998</v>
      </c>
      <c r="Q1883" s="11" t="s">
        <v>8326</v>
      </c>
      <c r="R1883" t="s">
        <v>8330</v>
      </c>
      <c r="S1883" s="15">
        <f t="shared" si="147"/>
        <v>41099.093865740739</v>
      </c>
      <c r="T1883" s="15">
        <f t="shared" si="148"/>
        <v>41131.916666666664</v>
      </c>
      <c r="U1883">
        <f t="shared" si="149"/>
        <v>2012</v>
      </c>
    </row>
    <row r="1884" spans="1:21" ht="48" x14ac:dyDescent="0.2">
      <c r="A1884">
        <v>1882</v>
      </c>
      <c r="B1884" s="9" t="s">
        <v>1882</v>
      </c>
      <c r="C1884" s="3" t="s">
        <v>5991</v>
      </c>
      <c r="D1884" s="5">
        <v>3350</v>
      </c>
      <c r="E1884" s="7">
        <v>2020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60</v>
      </c>
      <c r="P1884">
        <f t="shared" si="146"/>
        <v>24.94</v>
      </c>
      <c r="Q1884" s="11" t="s">
        <v>8326</v>
      </c>
      <c r="R1884" t="s">
        <v>8330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1881</v>
      </c>
      <c r="B1885" s="9" t="s">
        <v>1881</v>
      </c>
      <c r="C1885" s="3" t="s">
        <v>5990</v>
      </c>
      <c r="D1885" s="5">
        <v>2000</v>
      </c>
      <c r="E1885" s="7">
        <v>2020</v>
      </c>
      <c r="F1885" t="s">
        <v>8217</v>
      </c>
      <c r="G1885" t="s">
        <v>8222</v>
      </c>
      <c r="H1885" t="s">
        <v>8244</v>
      </c>
      <c r="I1885">
        <v>1425955189</v>
      </c>
      <c r="J1885">
        <v>1423366789</v>
      </c>
      <c r="K1885" t="b">
        <v>0</v>
      </c>
      <c r="L1885">
        <v>70</v>
      </c>
      <c r="M1885" t="b">
        <v>1</v>
      </c>
      <c r="N1885" t="s">
        <v>8276</v>
      </c>
      <c r="O1885">
        <f t="shared" si="145"/>
        <v>101</v>
      </c>
      <c r="P1885">
        <f t="shared" si="146"/>
        <v>28.86</v>
      </c>
      <c r="Q1885" s="11" t="s">
        <v>8326</v>
      </c>
      <c r="R1885" t="s">
        <v>8330</v>
      </c>
      <c r="S1885" s="15">
        <f t="shared" si="147"/>
        <v>42043.152650462958</v>
      </c>
      <c r="T1885" s="15">
        <f t="shared" si="148"/>
        <v>42073.110983796301</v>
      </c>
      <c r="U1885">
        <f t="shared" si="149"/>
        <v>2015</v>
      </c>
    </row>
    <row r="1886" spans="1:21" ht="48" x14ac:dyDescent="0.2">
      <c r="A1886">
        <v>1886</v>
      </c>
      <c r="B1886" s="9" t="s">
        <v>1886</v>
      </c>
      <c r="C1886" s="3" t="s">
        <v>5995</v>
      </c>
      <c r="D1886" s="5">
        <v>1200</v>
      </c>
      <c r="E1886" s="7">
        <v>2020</v>
      </c>
      <c r="F1886" t="s">
        <v>8217</v>
      </c>
      <c r="G1886" t="s">
        <v>8222</v>
      </c>
      <c r="H1886" t="s">
        <v>8244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t="s">
        <v>8276</v>
      </c>
      <c r="O1886">
        <f t="shared" si="145"/>
        <v>168</v>
      </c>
      <c r="P1886">
        <f t="shared" si="146"/>
        <v>69.66</v>
      </c>
      <c r="Q1886" s="11" t="s">
        <v>8326</v>
      </c>
      <c r="R1886" t="s">
        <v>8330</v>
      </c>
      <c r="S1886" s="15">
        <f t="shared" si="147"/>
        <v>41925.906689814816</v>
      </c>
      <c r="T1886" s="15">
        <f t="shared" si="148"/>
        <v>41955.94835648148</v>
      </c>
      <c r="U1886">
        <f t="shared" si="149"/>
        <v>2014</v>
      </c>
    </row>
    <row r="1887" spans="1:21" ht="48" x14ac:dyDescent="0.2">
      <c r="A1887">
        <v>1884</v>
      </c>
      <c r="B1887" s="9" t="s">
        <v>1884</v>
      </c>
      <c r="C1887" s="3" t="s">
        <v>5993</v>
      </c>
      <c r="D1887" s="5">
        <v>1000</v>
      </c>
      <c r="E1887" s="7">
        <v>2020</v>
      </c>
      <c r="F1887" t="s">
        <v>8217</v>
      </c>
      <c r="G1887" t="s">
        <v>8222</v>
      </c>
      <c r="H1887" t="s">
        <v>8244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8276</v>
      </c>
      <c r="O1887">
        <f t="shared" si="145"/>
        <v>202</v>
      </c>
      <c r="P1887">
        <f t="shared" si="146"/>
        <v>77.69</v>
      </c>
      <c r="Q1887" s="11" t="s">
        <v>8326</v>
      </c>
      <c r="R1887" t="s">
        <v>8330</v>
      </c>
      <c r="S1887" s="15">
        <f t="shared" si="147"/>
        <v>41205.198321759257</v>
      </c>
      <c r="T1887" s="15">
        <f t="shared" si="148"/>
        <v>41240.5</v>
      </c>
      <c r="U1887">
        <f t="shared" si="149"/>
        <v>2012</v>
      </c>
    </row>
    <row r="1888" spans="1:21" ht="48" x14ac:dyDescent="0.2">
      <c r="A1888">
        <v>1883</v>
      </c>
      <c r="B1888" s="9" t="s">
        <v>1883</v>
      </c>
      <c r="C1888" s="3" t="s">
        <v>5992</v>
      </c>
      <c r="D1888" s="5">
        <v>999</v>
      </c>
      <c r="E1888" s="7">
        <v>2020</v>
      </c>
      <c r="F1888" t="s">
        <v>8217</v>
      </c>
      <c r="G1888" t="s">
        <v>8222</v>
      </c>
      <c r="H1888" t="s">
        <v>8244</v>
      </c>
      <c r="I1888">
        <v>1333921508</v>
      </c>
      <c r="J1888">
        <v>1331333108</v>
      </c>
      <c r="K1888" t="b">
        <v>0</v>
      </c>
      <c r="L1888">
        <v>32</v>
      </c>
      <c r="M1888" t="b">
        <v>1</v>
      </c>
      <c r="N1888" t="s">
        <v>8276</v>
      </c>
      <c r="O1888">
        <f t="shared" si="145"/>
        <v>202</v>
      </c>
      <c r="P1888">
        <f t="shared" si="146"/>
        <v>63.13</v>
      </c>
      <c r="Q1888" s="11" t="s">
        <v>8326</v>
      </c>
      <c r="R1888" t="s">
        <v>8330</v>
      </c>
      <c r="S1888" s="15">
        <f t="shared" si="147"/>
        <v>40977.948009259257</v>
      </c>
      <c r="T1888" s="15">
        <f t="shared" si="148"/>
        <v>41007.906342592592</v>
      </c>
      <c r="U1888">
        <f t="shared" si="149"/>
        <v>2012</v>
      </c>
    </row>
    <row r="1889" spans="1:21" ht="48" x14ac:dyDescent="0.2">
      <c r="A1889">
        <v>1890</v>
      </c>
      <c r="B1889" s="9" t="s">
        <v>1890</v>
      </c>
      <c r="C1889" s="3" t="s">
        <v>5999</v>
      </c>
      <c r="D1889" s="5">
        <v>12000</v>
      </c>
      <c r="E1889" s="7">
        <v>2015</v>
      </c>
      <c r="F1889" t="s">
        <v>8217</v>
      </c>
      <c r="G1889" t="s">
        <v>8222</v>
      </c>
      <c r="H1889" t="s">
        <v>8244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t="s">
        <v>8276</v>
      </c>
      <c r="O1889">
        <f t="shared" si="145"/>
        <v>17</v>
      </c>
      <c r="P1889">
        <f t="shared" si="146"/>
        <v>8.19</v>
      </c>
      <c r="Q1889" s="11" t="s">
        <v>8326</v>
      </c>
      <c r="R1889" t="s">
        <v>8330</v>
      </c>
      <c r="S1889" s="15">
        <f t="shared" si="147"/>
        <v>41228.786203703705</v>
      </c>
      <c r="T1889" s="15">
        <f t="shared" si="148"/>
        <v>41258.786203703705</v>
      </c>
      <c r="U1889">
        <f t="shared" si="149"/>
        <v>2012</v>
      </c>
    </row>
    <row r="1890" spans="1:21" ht="64" x14ac:dyDescent="0.2">
      <c r="A1890">
        <v>1891</v>
      </c>
      <c r="B1890" s="9" t="s">
        <v>1891</v>
      </c>
      <c r="C1890" s="3" t="s">
        <v>6000</v>
      </c>
      <c r="D1890" s="5">
        <v>10000</v>
      </c>
      <c r="E1890" s="7">
        <v>2015</v>
      </c>
      <c r="F1890" t="s">
        <v>8217</v>
      </c>
      <c r="G1890" t="s">
        <v>8222</v>
      </c>
      <c r="H1890" t="s">
        <v>8244</v>
      </c>
      <c r="I1890">
        <v>1279778400</v>
      </c>
      <c r="J1890">
        <v>1275851354</v>
      </c>
      <c r="K1890" t="b">
        <v>0</v>
      </c>
      <c r="L1890">
        <v>120</v>
      </c>
      <c r="M1890" t="b">
        <v>1</v>
      </c>
      <c r="N1890" t="s">
        <v>8276</v>
      </c>
      <c r="O1890">
        <f t="shared" si="145"/>
        <v>20</v>
      </c>
      <c r="P1890">
        <f t="shared" si="146"/>
        <v>16.79</v>
      </c>
      <c r="Q1890" s="11" t="s">
        <v>8326</v>
      </c>
      <c r="R1890" t="s">
        <v>8330</v>
      </c>
      <c r="S1890" s="15">
        <f t="shared" si="147"/>
        <v>40335.798078703701</v>
      </c>
      <c r="T1890" s="15">
        <f t="shared" si="148"/>
        <v>40381.25</v>
      </c>
      <c r="U1890">
        <f t="shared" si="149"/>
        <v>2010</v>
      </c>
    </row>
    <row r="1891" spans="1:21" ht="48" x14ac:dyDescent="0.2">
      <c r="A1891">
        <v>1887</v>
      </c>
      <c r="B1891" s="9" t="s">
        <v>1887</v>
      </c>
      <c r="C1891" s="3" t="s">
        <v>5996</v>
      </c>
      <c r="D1891" s="5">
        <v>3000</v>
      </c>
      <c r="E1891" s="7">
        <v>2015</v>
      </c>
      <c r="F1891" t="s">
        <v>8217</v>
      </c>
      <c r="G1891" t="s">
        <v>8225</v>
      </c>
      <c r="H1891" t="s">
        <v>8247</v>
      </c>
      <c r="I1891">
        <v>1449178200</v>
      </c>
      <c r="J1891">
        <v>1447614732</v>
      </c>
      <c r="K1891" t="b">
        <v>0</v>
      </c>
      <c r="L1891">
        <v>8</v>
      </c>
      <c r="M1891" t="b">
        <v>1</v>
      </c>
      <c r="N1891" t="s">
        <v>8276</v>
      </c>
      <c r="O1891">
        <f t="shared" si="145"/>
        <v>67</v>
      </c>
      <c r="P1891">
        <f t="shared" si="146"/>
        <v>251.88</v>
      </c>
      <c r="Q1891" s="11" t="s">
        <v>8326</v>
      </c>
      <c r="R1891" t="s">
        <v>8330</v>
      </c>
      <c r="S1891" s="15">
        <f t="shared" si="147"/>
        <v>42323.800138888888</v>
      </c>
      <c r="T1891" s="15">
        <f t="shared" si="148"/>
        <v>42341.895833333328</v>
      </c>
      <c r="U1891">
        <f t="shared" si="149"/>
        <v>2015</v>
      </c>
    </row>
    <row r="1892" spans="1:21" ht="48" x14ac:dyDescent="0.2">
      <c r="A1892">
        <v>1888</v>
      </c>
      <c r="B1892" s="9" t="s">
        <v>1888</v>
      </c>
      <c r="C1892" s="3" t="s">
        <v>5997</v>
      </c>
      <c r="D1892" s="5">
        <v>2500</v>
      </c>
      <c r="E1892" s="7">
        <v>2015</v>
      </c>
      <c r="F1892" t="s">
        <v>8217</v>
      </c>
      <c r="G1892" t="s">
        <v>8222</v>
      </c>
      <c r="H1892" t="s">
        <v>8244</v>
      </c>
      <c r="I1892">
        <v>1275368340</v>
      </c>
      <c r="J1892">
        <v>1272692732</v>
      </c>
      <c r="K1892" t="b">
        <v>0</v>
      </c>
      <c r="L1892">
        <v>89</v>
      </c>
      <c r="M1892" t="b">
        <v>1</v>
      </c>
      <c r="N1892" t="s">
        <v>8276</v>
      </c>
      <c r="O1892">
        <f t="shared" si="145"/>
        <v>81</v>
      </c>
      <c r="P1892">
        <f t="shared" si="146"/>
        <v>22.64</v>
      </c>
      <c r="Q1892" s="11" t="s">
        <v>8326</v>
      </c>
      <c r="R1892" t="s">
        <v>8330</v>
      </c>
      <c r="S1892" s="15">
        <f t="shared" si="147"/>
        <v>40299.239953703705</v>
      </c>
      <c r="T1892" s="15">
        <f t="shared" si="148"/>
        <v>40330.207638888889</v>
      </c>
      <c r="U1892">
        <f t="shared" si="149"/>
        <v>2010</v>
      </c>
    </row>
    <row r="1893" spans="1:21" ht="48" x14ac:dyDescent="0.2">
      <c r="A1893">
        <v>1889</v>
      </c>
      <c r="B1893" s="9" t="s">
        <v>1889</v>
      </c>
      <c r="C1893" s="3" t="s">
        <v>5998</v>
      </c>
      <c r="D1893" s="5">
        <v>2000</v>
      </c>
      <c r="E1893" s="7">
        <v>2015</v>
      </c>
      <c r="F1893" t="s">
        <v>8217</v>
      </c>
      <c r="G1893" t="s">
        <v>8222</v>
      </c>
      <c r="H1893" t="s">
        <v>8244</v>
      </c>
      <c r="I1893">
        <v>1363024946</v>
      </c>
      <c r="J1893">
        <v>1359140546</v>
      </c>
      <c r="K1893" t="b">
        <v>0</v>
      </c>
      <c r="L1893">
        <v>44</v>
      </c>
      <c r="M1893" t="b">
        <v>1</v>
      </c>
      <c r="N1893" t="s">
        <v>8276</v>
      </c>
      <c r="O1893">
        <f t="shared" si="145"/>
        <v>101</v>
      </c>
      <c r="P1893">
        <f t="shared" si="146"/>
        <v>45.8</v>
      </c>
      <c r="Q1893" s="11" t="s">
        <v>8326</v>
      </c>
      <c r="R1893" t="s">
        <v>8330</v>
      </c>
      <c r="S1893" s="15">
        <f t="shared" si="147"/>
        <v>41299.793356481481</v>
      </c>
      <c r="T1893" s="15">
        <f t="shared" si="148"/>
        <v>41344.751689814817</v>
      </c>
      <c r="U1893">
        <f t="shared" si="149"/>
        <v>2013</v>
      </c>
    </row>
    <row r="1894" spans="1:21" ht="32" x14ac:dyDescent="0.2">
      <c r="A1894">
        <v>1892</v>
      </c>
      <c r="B1894" s="9" t="s">
        <v>1892</v>
      </c>
      <c r="C1894" s="3" t="s">
        <v>6001</v>
      </c>
      <c r="D1894" s="5">
        <v>500</v>
      </c>
      <c r="E1894" s="7">
        <v>2013.47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403</v>
      </c>
      <c r="P1894">
        <f t="shared" si="146"/>
        <v>77.44</v>
      </c>
      <c r="Q1894" s="11" t="s">
        <v>8326</v>
      </c>
      <c r="R1894" t="s">
        <v>8330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1893</v>
      </c>
      <c r="C1895" s="3" t="s">
        <v>6002</v>
      </c>
      <c r="D1895" s="5">
        <v>2500</v>
      </c>
      <c r="E1895" s="7">
        <v>2010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80</v>
      </c>
      <c r="P1895">
        <f t="shared" si="146"/>
        <v>44.67</v>
      </c>
      <c r="Q1895" s="11" t="s">
        <v>8326</v>
      </c>
      <c r="R1895" t="s">
        <v>8330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1894</v>
      </c>
      <c r="C1896" s="3" t="s">
        <v>6003</v>
      </c>
      <c r="D1896" s="5">
        <v>1000</v>
      </c>
      <c r="E1896" s="7">
        <v>2010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201</v>
      </c>
      <c r="P1896">
        <f t="shared" si="146"/>
        <v>100.5</v>
      </c>
      <c r="Q1896" s="11" t="s">
        <v>8326</v>
      </c>
      <c r="R1896" t="s">
        <v>8330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1895</v>
      </c>
      <c r="C1897" s="3" t="s">
        <v>6004</v>
      </c>
      <c r="D1897" s="5">
        <v>9072</v>
      </c>
      <c r="E1897" s="7">
        <v>2007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22</v>
      </c>
      <c r="P1897">
        <f t="shared" si="146"/>
        <v>42.7</v>
      </c>
      <c r="Q1897" s="11" t="s">
        <v>8326</v>
      </c>
      <c r="R1897" t="s">
        <v>8330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1897</v>
      </c>
      <c r="B1898" s="9" t="s">
        <v>1897</v>
      </c>
      <c r="C1898" s="3" t="s">
        <v>6006</v>
      </c>
      <c r="D1898" s="5">
        <v>6350</v>
      </c>
      <c r="E1898" s="7">
        <v>2005</v>
      </c>
      <c r="F1898" t="s">
        <v>8217</v>
      </c>
      <c r="G1898" t="s">
        <v>8222</v>
      </c>
      <c r="H1898" t="s">
        <v>8244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8276</v>
      </c>
      <c r="O1898">
        <f t="shared" si="145"/>
        <v>32</v>
      </c>
      <c r="P1898">
        <f t="shared" si="146"/>
        <v>10.96</v>
      </c>
      <c r="Q1898" s="11" t="s">
        <v>8326</v>
      </c>
      <c r="R1898" t="s">
        <v>8330</v>
      </c>
      <c r="S1898" s="15">
        <f t="shared" si="147"/>
        <v>41680.583402777782</v>
      </c>
      <c r="T1898" s="15">
        <f t="shared" si="148"/>
        <v>41702.875</v>
      </c>
      <c r="U1898">
        <f t="shared" si="149"/>
        <v>2014</v>
      </c>
    </row>
    <row r="1899" spans="1:21" ht="48" x14ac:dyDescent="0.2">
      <c r="A1899">
        <v>1898</v>
      </c>
      <c r="B1899" s="9" t="s">
        <v>1898</v>
      </c>
      <c r="C1899" s="3" t="s">
        <v>6007</v>
      </c>
      <c r="D1899" s="5">
        <v>1000</v>
      </c>
      <c r="E1899" s="7">
        <v>2005</v>
      </c>
      <c r="F1899" t="s">
        <v>8217</v>
      </c>
      <c r="G1899" t="s">
        <v>8222</v>
      </c>
      <c r="H1899" t="s">
        <v>8244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8276</v>
      </c>
      <c r="O1899">
        <f t="shared" si="145"/>
        <v>201</v>
      </c>
      <c r="P1899">
        <f t="shared" si="146"/>
        <v>95.48</v>
      </c>
      <c r="Q1899" s="11" t="s">
        <v>8326</v>
      </c>
      <c r="R1899" t="s">
        <v>8330</v>
      </c>
      <c r="S1899" s="15">
        <f t="shared" si="147"/>
        <v>42366.192974537036</v>
      </c>
      <c r="T1899" s="15">
        <f t="shared" si="148"/>
        <v>42401.75</v>
      </c>
      <c r="U1899">
        <f t="shared" si="149"/>
        <v>2015</v>
      </c>
    </row>
    <row r="1900" spans="1:21" ht="48" x14ac:dyDescent="0.2">
      <c r="A1900">
        <v>1899</v>
      </c>
      <c r="B1900" s="9" t="s">
        <v>1899</v>
      </c>
      <c r="C1900" s="3" t="s">
        <v>6008</v>
      </c>
      <c r="D1900" s="5">
        <v>900</v>
      </c>
      <c r="E1900" s="7">
        <v>2005</v>
      </c>
      <c r="F1900" t="s">
        <v>8217</v>
      </c>
      <c r="G1900" t="s">
        <v>8222</v>
      </c>
      <c r="H1900" t="s">
        <v>8244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8276</v>
      </c>
      <c r="O1900">
        <f t="shared" si="145"/>
        <v>223</v>
      </c>
      <c r="P1900">
        <f t="shared" si="146"/>
        <v>47.74</v>
      </c>
      <c r="Q1900" s="11" t="s">
        <v>8326</v>
      </c>
      <c r="R1900" t="s">
        <v>8330</v>
      </c>
      <c r="S1900" s="15">
        <f t="shared" si="147"/>
        <v>42058.941736111112</v>
      </c>
      <c r="T1900" s="15">
        <f t="shared" si="148"/>
        <v>42088.90006944444</v>
      </c>
      <c r="U1900">
        <f t="shared" si="149"/>
        <v>2015</v>
      </c>
    </row>
    <row r="1901" spans="1:21" ht="48" x14ac:dyDescent="0.2">
      <c r="A1901">
        <v>1896</v>
      </c>
      <c r="B1901" s="9" t="s">
        <v>1896</v>
      </c>
      <c r="C1901" s="3" t="s">
        <v>6005</v>
      </c>
      <c r="D1901" s="5">
        <v>451</v>
      </c>
      <c r="E1901" s="7">
        <v>2005</v>
      </c>
      <c r="F1901" t="s">
        <v>8217</v>
      </c>
      <c r="G1901" t="s">
        <v>8222</v>
      </c>
      <c r="H1901" t="s">
        <v>8244</v>
      </c>
      <c r="I1901">
        <v>1334250165</v>
      </c>
      <c r="J1901">
        <v>1331658165</v>
      </c>
      <c r="K1901" t="b">
        <v>0</v>
      </c>
      <c r="L1901">
        <v>13</v>
      </c>
      <c r="M1901" t="b">
        <v>1</v>
      </c>
      <c r="N1901" t="s">
        <v>8276</v>
      </c>
      <c r="O1901">
        <f t="shared" si="145"/>
        <v>445</v>
      </c>
      <c r="P1901">
        <f t="shared" si="146"/>
        <v>154.22999999999999</v>
      </c>
      <c r="Q1901" s="11" t="s">
        <v>8326</v>
      </c>
      <c r="R1901" t="s">
        <v>8330</v>
      </c>
      <c r="S1901" s="15">
        <f t="shared" si="147"/>
        <v>40981.710243055553</v>
      </c>
      <c r="T1901" s="15">
        <f t="shared" si="148"/>
        <v>41011.710243055553</v>
      </c>
      <c r="U1901">
        <f t="shared" si="149"/>
        <v>2012</v>
      </c>
    </row>
    <row r="1902" spans="1:21" ht="48" x14ac:dyDescent="0.2">
      <c r="A1902">
        <v>1901</v>
      </c>
      <c r="B1902" s="9" t="s">
        <v>1901</v>
      </c>
      <c r="C1902" s="3" t="s">
        <v>6010</v>
      </c>
      <c r="D1902" s="5">
        <v>99000</v>
      </c>
      <c r="E1902" s="7">
        <v>2004</v>
      </c>
      <c r="F1902" t="s">
        <v>8219</v>
      </c>
      <c r="G1902" t="s">
        <v>8223</v>
      </c>
      <c r="H1902" t="s">
        <v>8245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8291</v>
      </c>
      <c r="O1902">
        <f t="shared" si="145"/>
        <v>2</v>
      </c>
      <c r="P1902">
        <f t="shared" si="146"/>
        <v>80.16</v>
      </c>
      <c r="Q1902" s="11" t="s">
        <v>8320</v>
      </c>
      <c r="R1902" t="s">
        <v>8349</v>
      </c>
      <c r="S1902" s="15">
        <f t="shared" si="147"/>
        <v>42116.54315972222</v>
      </c>
      <c r="T1902" s="15">
        <f t="shared" si="148"/>
        <v>42146.541666666672</v>
      </c>
      <c r="U1902">
        <f t="shared" si="149"/>
        <v>2015</v>
      </c>
    </row>
    <row r="1903" spans="1:21" ht="48" x14ac:dyDescent="0.2">
      <c r="A1903">
        <v>1900</v>
      </c>
      <c r="B1903" s="9" t="s">
        <v>1900</v>
      </c>
      <c r="C1903" s="3" t="s">
        <v>6009</v>
      </c>
      <c r="D1903" s="5">
        <v>2500</v>
      </c>
      <c r="E1903" s="7">
        <v>2004</v>
      </c>
      <c r="F1903" t="s">
        <v>8217</v>
      </c>
      <c r="G1903" t="s">
        <v>8222</v>
      </c>
      <c r="H1903" t="s">
        <v>8244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8276</v>
      </c>
      <c r="O1903">
        <f t="shared" si="145"/>
        <v>80</v>
      </c>
      <c r="P1903">
        <f t="shared" si="146"/>
        <v>37.11</v>
      </c>
      <c r="Q1903" s="11" t="s">
        <v>8326</v>
      </c>
      <c r="R1903" t="s">
        <v>8330</v>
      </c>
      <c r="S1903" s="15">
        <f t="shared" si="147"/>
        <v>41160.871886574074</v>
      </c>
      <c r="T1903" s="15">
        <f t="shared" si="148"/>
        <v>41188.415972222225</v>
      </c>
      <c r="U1903">
        <f t="shared" si="149"/>
        <v>2012</v>
      </c>
    </row>
    <row r="1904" spans="1:21" ht="48" x14ac:dyDescent="0.2">
      <c r="A1904">
        <v>1902</v>
      </c>
      <c r="B1904" s="9" t="s">
        <v>1902</v>
      </c>
      <c r="C1904" s="3" t="s">
        <v>6011</v>
      </c>
      <c r="D1904" s="5">
        <v>1000</v>
      </c>
      <c r="E1904" s="7">
        <v>2002.22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200</v>
      </c>
      <c r="P1904">
        <f t="shared" si="146"/>
        <v>667.41</v>
      </c>
      <c r="Q1904" s="11" t="s">
        <v>8320</v>
      </c>
      <c r="R1904" t="s">
        <v>8349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1904</v>
      </c>
      <c r="B1905" s="9" t="s">
        <v>1904</v>
      </c>
      <c r="C1905" s="3" t="s">
        <v>6013</v>
      </c>
      <c r="D1905" s="5">
        <v>50000</v>
      </c>
      <c r="E1905" s="7">
        <v>2001</v>
      </c>
      <c r="F1905" t="s">
        <v>8219</v>
      </c>
      <c r="G1905" t="s">
        <v>8222</v>
      </c>
      <c r="H1905" t="s">
        <v>8244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8291</v>
      </c>
      <c r="O1905">
        <f t="shared" si="145"/>
        <v>4</v>
      </c>
      <c r="P1905">
        <f t="shared" si="146"/>
        <v>1000.5</v>
      </c>
      <c r="Q1905" s="11" t="s">
        <v>8320</v>
      </c>
      <c r="R1905" t="s">
        <v>8349</v>
      </c>
      <c r="S1905" s="15">
        <f t="shared" si="147"/>
        <v>42326.685428240744</v>
      </c>
      <c r="T1905" s="15">
        <f t="shared" si="148"/>
        <v>42371.685428240744</v>
      </c>
      <c r="U1905">
        <f t="shared" si="149"/>
        <v>2015</v>
      </c>
    </row>
    <row r="1906" spans="1:21" ht="48" x14ac:dyDescent="0.2">
      <c r="A1906">
        <v>1903</v>
      </c>
      <c r="B1906" s="9" t="s">
        <v>1903</v>
      </c>
      <c r="C1906" s="3" t="s">
        <v>6012</v>
      </c>
      <c r="D1906" s="5">
        <v>3000</v>
      </c>
      <c r="E1906" s="7">
        <v>2001</v>
      </c>
      <c r="F1906" t="s">
        <v>8219</v>
      </c>
      <c r="G1906" t="s">
        <v>8222</v>
      </c>
      <c r="H1906" t="s">
        <v>8244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8291</v>
      </c>
      <c r="O1906">
        <f t="shared" si="145"/>
        <v>67</v>
      </c>
      <c r="P1906">
        <f t="shared" si="146"/>
        <v>48.8</v>
      </c>
      <c r="Q1906" s="11" t="s">
        <v>8320</v>
      </c>
      <c r="R1906" t="s">
        <v>8349</v>
      </c>
      <c r="S1906" s="15">
        <f t="shared" si="147"/>
        <v>42702.770729166667</v>
      </c>
      <c r="T1906" s="15">
        <f t="shared" si="148"/>
        <v>42762.770729166667</v>
      </c>
      <c r="U1906">
        <f t="shared" si="149"/>
        <v>2016</v>
      </c>
    </row>
    <row r="1907" spans="1:21" ht="48" x14ac:dyDescent="0.2">
      <c r="A1907">
        <v>1905</v>
      </c>
      <c r="B1907" s="9" t="s">
        <v>1905</v>
      </c>
      <c r="C1907" s="3" t="s">
        <v>6014</v>
      </c>
      <c r="D1907" s="5">
        <v>25000</v>
      </c>
      <c r="E1907" s="7">
        <v>2000.66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8</v>
      </c>
      <c r="P1907">
        <f t="shared" si="146"/>
        <v>500.17</v>
      </c>
      <c r="Q1907" s="11" t="s">
        <v>8320</v>
      </c>
      <c r="R1907" t="s">
        <v>8349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32" x14ac:dyDescent="0.2">
      <c r="A1908">
        <v>1917</v>
      </c>
      <c r="B1908" s="9" t="s">
        <v>1917</v>
      </c>
      <c r="C1908" s="3" t="s">
        <v>6026</v>
      </c>
      <c r="D1908" s="5">
        <v>390000</v>
      </c>
      <c r="E1908" s="7">
        <v>2000</v>
      </c>
      <c r="F1908" t="s">
        <v>8219</v>
      </c>
      <c r="G1908" t="s">
        <v>8229</v>
      </c>
      <c r="H1908" t="s">
        <v>8250</v>
      </c>
      <c r="I1908">
        <v>1486708133</v>
      </c>
      <c r="J1908">
        <v>1484116133</v>
      </c>
      <c r="K1908" t="b">
        <v>0</v>
      </c>
      <c r="L1908">
        <v>70</v>
      </c>
      <c r="M1908" t="b">
        <v>0</v>
      </c>
      <c r="N1908" t="s">
        <v>8291</v>
      </c>
      <c r="O1908">
        <f t="shared" si="145"/>
        <v>1</v>
      </c>
      <c r="P1908">
        <f t="shared" si="146"/>
        <v>28.57</v>
      </c>
      <c r="Q1908" s="11" t="s">
        <v>8320</v>
      </c>
      <c r="R1908" t="s">
        <v>8349</v>
      </c>
      <c r="S1908" s="15">
        <f t="shared" si="147"/>
        <v>42746.270057870366</v>
      </c>
      <c r="T1908" s="15">
        <f t="shared" si="148"/>
        <v>42776.270057870366</v>
      </c>
      <c r="U1908">
        <f t="shared" si="149"/>
        <v>2017</v>
      </c>
    </row>
    <row r="1909" spans="1:21" ht="48" x14ac:dyDescent="0.2">
      <c r="A1909">
        <v>1910</v>
      </c>
      <c r="B1909" s="9" t="s">
        <v>1910</v>
      </c>
      <c r="C1909" s="3" t="s">
        <v>6019</v>
      </c>
      <c r="D1909" s="5">
        <v>85000</v>
      </c>
      <c r="E1909" s="7">
        <v>2000</v>
      </c>
      <c r="F1909" t="s">
        <v>8219</v>
      </c>
      <c r="G1909" t="s">
        <v>8231</v>
      </c>
      <c r="H1909" t="s">
        <v>8247</v>
      </c>
      <c r="I1909">
        <v>1446331500</v>
      </c>
      <c r="J1909">
        <v>1442531217</v>
      </c>
      <c r="K1909" t="b">
        <v>0</v>
      </c>
      <c r="L1909">
        <v>285</v>
      </c>
      <c r="M1909" t="b">
        <v>0</v>
      </c>
      <c r="N1909" t="s">
        <v>8291</v>
      </c>
      <c r="O1909">
        <f t="shared" si="145"/>
        <v>2</v>
      </c>
      <c r="P1909">
        <f t="shared" si="146"/>
        <v>7.02</v>
      </c>
      <c r="Q1909" s="11" t="s">
        <v>8320</v>
      </c>
      <c r="R1909" t="s">
        <v>8349</v>
      </c>
      <c r="S1909" s="15">
        <f t="shared" si="147"/>
        <v>42264.963159722218</v>
      </c>
      <c r="T1909" s="15">
        <f t="shared" si="148"/>
        <v>42308.947916666672</v>
      </c>
      <c r="U1909">
        <f t="shared" si="149"/>
        <v>2015</v>
      </c>
    </row>
    <row r="1910" spans="1:21" ht="48" x14ac:dyDescent="0.2">
      <c r="A1910">
        <v>1906</v>
      </c>
      <c r="B1910" s="9" t="s">
        <v>1906</v>
      </c>
      <c r="C1910" s="3" t="s">
        <v>6015</v>
      </c>
      <c r="D1910" s="5">
        <v>50000</v>
      </c>
      <c r="E1910" s="7">
        <v>2000</v>
      </c>
      <c r="F1910" t="s">
        <v>8219</v>
      </c>
      <c r="G1910" t="s">
        <v>8222</v>
      </c>
      <c r="H1910" t="s">
        <v>8244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t="s">
        <v>8291</v>
      </c>
      <c r="O1910">
        <f t="shared" si="145"/>
        <v>4</v>
      </c>
      <c r="P1910">
        <f t="shared" si="146"/>
        <v>20.2</v>
      </c>
      <c r="Q1910" s="11" t="s">
        <v>8320</v>
      </c>
      <c r="R1910" t="s">
        <v>8349</v>
      </c>
      <c r="S1910" s="15">
        <f t="shared" si="147"/>
        <v>42514.671099537038</v>
      </c>
      <c r="T1910" s="15">
        <f t="shared" si="148"/>
        <v>42544.671099537038</v>
      </c>
      <c r="U1910">
        <f t="shared" si="149"/>
        <v>2016</v>
      </c>
    </row>
    <row r="1911" spans="1:21" ht="32" x14ac:dyDescent="0.2">
      <c r="A1911">
        <v>1913</v>
      </c>
      <c r="B1911" s="9" t="s">
        <v>1913</v>
      </c>
      <c r="C1911" s="3" t="s">
        <v>6022</v>
      </c>
      <c r="D1911" s="5">
        <v>48000</v>
      </c>
      <c r="E1911" s="7">
        <v>2000</v>
      </c>
      <c r="F1911" t="s">
        <v>8219</v>
      </c>
      <c r="G1911" t="s">
        <v>8223</v>
      </c>
      <c r="H1911" t="s">
        <v>8245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t="s">
        <v>8291</v>
      </c>
      <c r="O1911">
        <f t="shared" si="145"/>
        <v>4</v>
      </c>
      <c r="P1911">
        <f t="shared" si="146"/>
        <v>76.92</v>
      </c>
      <c r="Q1911" s="11" t="s">
        <v>8320</v>
      </c>
      <c r="R1911" t="s">
        <v>8349</v>
      </c>
      <c r="S1911" s="15">
        <f t="shared" si="147"/>
        <v>41890.511319444442</v>
      </c>
      <c r="T1911" s="15">
        <f t="shared" si="148"/>
        <v>41920.511319444442</v>
      </c>
      <c r="U1911">
        <f t="shared" si="149"/>
        <v>2014</v>
      </c>
    </row>
    <row r="1912" spans="1:21" ht="48" x14ac:dyDescent="0.2">
      <c r="A1912">
        <v>1911</v>
      </c>
      <c r="B1912" s="9" t="s">
        <v>1911</v>
      </c>
      <c r="C1912" s="3" t="s">
        <v>6020</v>
      </c>
      <c r="D1912" s="5">
        <v>42500</v>
      </c>
      <c r="E1912" s="7">
        <v>2000</v>
      </c>
      <c r="F1912" t="s">
        <v>8219</v>
      </c>
      <c r="G1912" t="s">
        <v>8226</v>
      </c>
      <c r="H1912" t="s">
        <v>8248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8291</v>
      </c>
      <c r="O1912">
        <f t="shared" si="145"/>
        <v>5</v>
      </c>
      <c r="P1912">
        <f t="shared" si="146"/>
        <v>2000</v>
      </c>
      <c r="Q1912" s="11" t="s">
        <v>8320</v>
      </c>
      <c r="R1912" t="s">
        <v>8349</v>
      </c>
      <c r="S1912" s="15">
        <f t="shared" si="147"/>
        <v>41830.033958333333</v>
      </c>
      <c r="T1912" s="15">
        <f t="shared" si="148"/>
        <v>41860.033958333333</v>
      </c>
      <c r="U1912">
        <f t="shared" si="149"/>
        <v>2014</v>
      </c>
    </row>
    <row r="1913" spans="1:21" ht="48" x14ac:dyDescent="0.2">
      <c r="A1913">
        <v>1909</v>
      </c>
      <c r="B1913" s="9" t="s">
        <v>1909</v>
      </c>
      <c r="C1913" s="3" t="s">
        <v>6018</v>
      </c>
      <c r="D1913" s="5">
        <v>35000</v>
      </c>
      <c r="E1913" s="7">
        <v>2000</v>
      </c>
      <c r="F1913" t="s">
        <v>8219</v>
      </c>
      <c r="G1913" t="s">
        <v>8222</v>
      </c>
      <c r="H1913" t="s">
        <v>8244</v>
      </c>
      <c r="I1913">
        <v>1414059479</v>
      </c>
      <c r="J1913">
        <v>1411467479</v>
      </c>
      <c r="K1913" t="b">
        <v>0</v>
      </c>
      <c r="L1913">
        <v>38</v>
      </c>
      <c r="M1913" t="b">
        <v>0</v>
      </c>
      <c r="N1913" t="s">
        <v>8291</v>
      </c>
      <c r="O1913">
        <f t="shared" si="145"/>
        <v>6</v>
      </c>
      <c r="P1913">
        <f t="shared" si="146"/>
        <v>52.63</v>
      </c>
      <c r="Q1913" s="11" t="s">
        <v>8320</v>
      </c>
      <c r="R1913" t="s">
        <v>8349</v>
      </c>
      <c r="S1913" s="15">
        <f t="shared" si="147"/>
        <v>41905.429155092592</v>
      </c>
      <c r="T1913" s="15">
        <f t="shared" si="148"/>
        <v>41935.429155092592</v>
      </c>
      <c r="U1913">
        <f t="shared" si="149"/>
        <v>2014</v>
      </c>
    </row>
    <row r="1914" spans="1:21" ht="48" x14ac:dyDescent="0.2">
      <c r="A1914">
        <v>1907</v>
      </c>
      <c r="B1914" s="9" t="s">
        <v>1907</v>
      </c>
      <c r="C1914" s="3" t="s">
        <v>6016</v>
      </c>
      <c r="D1914" s="5">
        <v>30000</v>
      </c>
      <c r="E1914" s="7">
        <v>2000</v>
      </c>
      <c r="F1914" t="s">
        <v>8219</v>
      </c>
      <c r="G1914" t="s">
        <v>8222</v>
      </c>
      <c r="H1914" t="s">
        <v>8244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t="s">
        <v>8291</v>
      </c>
      <c r="O1914">
        <f t="shared" si="145"/>
        <v>7</v>
      </c>
      <c r="P1914">
        <f t="shared" si="146"/>
        <v>500</v>
      </c>
      <c r="Q1914" s="11" t="s">
        <v>8320</v>
      </c>
      <c r="R1914" t="s">
        <v>8349</v>
      </c>
      <c r="S1914" s="15">
        <f t="shared" si="147"/>
        <v>41767.587094907409</v>
      </c>
      <c r="T1914" s="15">
        <f t="shared" si="148"/>
        <v>41782.587094907409</v>
      </c>
      <c r="U1914">
        <f t="shared" si="149"/>
        <v>2014</v>
      </c>
    </row>
    <row r="1915" spans="1:21" ht="48" x14ac:dyDescent="0.2">
      <c r="A1915">
        <v>1908</v>
      </c>
      <c r="B1915" s="9" t="s">
        <v>1908</v>
      </c>
      <c r="C1915" s="3" t="s">
        <v>6017</v>
      </c>
      <c r="D1915" s="5">
        <v>25000</v>
      </c>
      <c r="E1915" s="7">
        <v>2000</v>
      </c>
      <c r="F1915" t="s">
        <v>8219</v>
      </c>
      <c r="G1915" t="s">
        <v>8222</v>
      </c>
      <c r="H1915" t="s">
        <v>8244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t="s">
        <v>8291</v>
      </c>
      <c r="O1915">
        <f t="shared" si="145"/>
        <v>8</v>
      </c>
      <c r="P1915">
        <f t="shared" si="146"/>
        <v>500</v>
      </c>
      <c r="Q1915" s="11" t="s">
        <v>8320</v>
      </c>
      <c r="R1915" t="s">
        <v>8349</v>
      </c>
      <c r="S1915" s="15">
        <f t="shared" si="147"/>
        <v>42703.917824074073</v>
      </c>
      <c r="T1915" s="15">
        <f t="shared" si="148"/>
        <v>42733.917824074073</v>
      </c>
      <c r="U1915">
        <f t="shared" si="149"/>
        <v>2016</v>
      </c>
    </row>
    <row r="1916" spans="1:21" ht="48" x14ac:dyDescent="0.2">
      <c r="A1916">
        <v>1918</v>
      </c>
      <c r="B1916" s="9" t="s">
        <v>1918</v>
      </c>
      <c r="C1916" s="3" t="s">
        <v>6027</v>
      </c>
      <c r="D1916" s="5">
        <v>25000</v>
      </c>
      <c r="E1916" s="7">
        <v>2000</v>
      </c>
      <c r="F1916" t="s">
        <v>8219</v>
      </c>
      <c r="G1916" t="s">
        <v>8222</v>
      </c>
      <c r="H1916" t="s">
        <v>8244</v>
      </c>
      <c r="I1916">
        <v>1407869851</v>
      </c>
      <c r="J1916">
        <v>1404845851</v>
      </c>
      <c r="K1916" t="b">
        <v>0</v>
      </c>
      <c r="L1916">
        <v>9</v>
      </c>
      <c r="M1916" t="b">
        <v>0</v>
      </c>
      <c r="N1916" t="s">
        <v>8291</v>
      </c>
      <c r="O1916">
        <f t="shared" si="145"/>
        <v>8</v>
      </c>
      <c r="P1916">
        <f t="shared" si="146"/>
        <v>222.22</v>
      </c>
      <c r="Q1916" s="11" t="s">
        <v>8320</v>
      </c>
      <c r="R1916" t="s">
        <v>8349</v>
      </c>
      <c r="S1916" s="15">
        <f t="shared" si="147"/>
        <v>41828.789942129632</v>
      </c>
      <c r="T1916" s="15">
        <f t="shared" si="148"/>
        <v>41863.789942129632</v>
      </c>
      <c r="U1916">
        <f t="shared" si="149"/>
        <v>2014</v>
      </c>
    </row>
    <row r="1917" spans="1:21" ht="32" x14ac:dyDescent="0.2">
      <c r="A1917">
        <v>1916</v>
      </c>
      <c r="B1917" s="9" t="s">
        <v>1916</v>
      </c>
      <c r="C1917" s="3" t="s">
        <v>6025</v>
      </c>
      <c r="D1917" s="5">
        <v>20000</v>
      </c>
      <c r="E1917" s="7">
        <v>2000</v>
      </c>
      <c r="F1917" t="s">
        <v>8219</v>
      </c>
      <c r="G1917" t="s">
        <v>8222</v>
      </c>
      <c r="H1917" t="s">
        <v>8244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8291</v>
      </c>
      <c r="O1917">
        <f t="shared" si="145"/>
        <v>10</v>
      </c>
      <c r="P1917">
        <f t="shared" si="146"/>
        <v>333.33</v>
      </c>
      <c r="Q1917" s="11" t="s">
        <v>8320</v>
      </c>
      <c r="R1917" t="s">
        <v>8349</v>
      </c>
      <c r="S1917" s="15">
        <f t="shared" si="147"/>
        <v>42656.717303240745</v>
      </c>
      <c r="T1917" s="15">
        <f t="shared" si="148"/>
        <v>42681.758969907409</v>
      </c>
      <c r="U1917">
        <f t="shared" si="149"/>
        <v>2016</v>
      </c>
    </row>
    <row r="1918" spans="1:21" ht="48" x14ac:dyDescent="0.2">
      <c r="A1918">
        <v>1912</v>
      </c>
      <c r="B1918" s="9" t="s">
        <v>1912</v>
      </c>
      <c r="C1918" s="3" t="s">
        <v>6021</v>
      </c>
      <c r="D1918" s="5">
        <v>5000</v>
      </c>
      <c r="E1918" s="7">
        <v>2000</v>
      </c>
      <c r="F1918" t="s">
        <v>8219</v>
      </c>
      <c r="G1918" t="s">
        <v>8222</v>
      </c>
      <c r="H1918" t="s">
        <v>8244</v>
      </c>
      <c r="I1918">
        <v>1433395560</v>
      </c>
      <c r="J1918">
        <v>1430803560</v>
      </c>
      <c r="K1918" t="b">
        <v>0</v>
      </c>
      <c r="L1918">
        <v>42</v>
      </c>
      <c r="M1918" t="b">
        <v>0</v>
      </c>
      <c r="N1918" t="s">
        <v>8291</v>
      </c>
      <c r="O1918">
        <f t="shared" si="145"/>
        <v>40</v>
      </c>
      <c r="P1918">
        <f t="shared" si="146"/>
        <v>47.62</v>
      </c>
      <c r="Q1918" s="11" t="s">
        <v>8320</v>
      </c>
      <c r="R1918" t="s">
        <v>8349</v>
      </c>
      <c r="S1918" s="15">
        <f t="shared" si="147"/>
        <v>42129.226388888885</v>
      </c>
      <c r="T1918" s="15">
        <f t="shared" si="148"/>
        <v>42159.226388888885</v>
      </c>
      <c r="U1918">
        <f t="shared" si="149"/>
        <v>2015</v>
      </c>
    </row>
    <row r="1919" spans="1:21" ht="48" x14ac:dyDescent="0.2">
      <c r="A1919">
        <v>1914</v>
      </c>
      <c r="B1919" s="9" t="s">
        <v>1914</v>
      </c>
      <c r="C1919" s="3" t="s">
        <v>6023</v>
      </c>
      <c r="D1919" s="5">
        <v>666</v>
      </c>
      <c r="E1919" s="7">
        <v>2000</v>
      </c>
      <c r="F1919" t="s">
        <v>8219</v>
      </c>
      <c r="G1919" t="s">
        <v>8222</v>
      </c>
      <c r="H1919" t="s">
        <v>8244</v>
      </c>
      <c r="I1919">
        <v>1414814340</v>
      </c>
      <c r="J1919">
        <v>1413519073</v>
      </c>
      <c r="K1919" t="b">
        <v>0</v>
      </c>
      <c r="L1919">
        <v>2</v>
      </c>
      <c r="M1919" t="b">
        <v>0</v>
      </c>
      <c r="N1919" t="s">
        <v>8291</v>
      </c>
      <c r="O1919">
        <f t="shared" si="145"/>
        <v>300</v>
      </c>
      <c r="P1919">
        <f t="shared" si="146"/>
        <v>1000</v>
      </c>
      <c r="Q1919" s="11" t="s">
        <v>8320</v>
      </c>
      <c r="R1919" t="s">
        <v>8349</v>
      </c>
      <c r="S1919" s="15">
        <f t="shared" si="147"/>
        <v>41929.174456018518</v>
      </c>
      <c r="T1919" s="15">
        <f t="shared" si="148"/>
        <v>41944.165972222225</v>
      </c>
      <c r="U1919">
        <f t="shared" si="149"/>
        <v>2014</v>
      </c>
    </row>
    <row r="1920" spans="1:21" ht="48" x14ac:dyDescent="0.2">
      <c r="A1920">
        <v>1915</v>
      </c>
      <c r="B1920" s="9" t="s">
        <v>1915</v>
      </c>
      <c r="C1920" s="3" t="s">
        <v>6024</v>
      </c>
      <c r="D1920" s="5">
        <v>500</v>
      </c>
      <c r="E1920" s="7">
        <v>2000</v>
      </c>
      <c r="F1920" t="s">
        <v>8219</v>
      </c>
      <c r="G1920" t="s">
        <v>8222</v>
      </c>
      <c r="H1920" t="s">
        <v>8244</v>
      </c>
      <c r="I1920">
        <v>1409620222</v>
      </c>
      <c r="J1920">
        <v>1407892222</v>
      </c>
      <c r="K1920" t="b">
        <v>0</v>
      </c>
      <c r="L1920">
        <v>4</v>
      </c>
      <c r="M1920" t="b">
        <v>0</v>
      </c>
      <c r="N1920" t="s">
        <v>8291</v>
      </c>
      <c r="O1920">
        <f t="shared" si="145"/>
        <v>400</v>
      </c>
      <c r="P1920">
        <f t="shared" si="146"/>
        <v>500</v>
      </c>
      <c r="Q1920" s="11" t="s">
        <v>8320</v>
      </c>
      <c r="R1920" t="s">
        <v>8349</v>
      </c>
      <c r="S1920" s="15">
        <f t="shared" si="147"/>
        <v>41864.04886574074</v>
      </c>
      <c r="T1920" s="15">
        <f t="shared" si="148"/>
        <v>41884.04886574074</v>
      </c>
      <c r="U1920">
        <f t="shared" si="149"/>
        <v>2014</v>
      </c>
    </row>
    <row r="1921" spans="1:21" ht="48" x14ac:dyDescent="0.2">
      <c r="A1921">
        <v>1919</v>
      </c>
      <c r="B1921" s="9" t="s">
        <v>1919</v>
      </c>
      <c r="C1921" s="3" t="s">
        <v>6028</v>
      </c>
      <c r="D1921" s="5">
        <v>500</v>
      </c>
      <c r="E1921" s="7">
        <v>1993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399</v>
      </c>
      <c r="P1921">
        <f t="shared" si="146"/>
        <v>249.13</v>
      </c>
      <c r="Q1921" s="11" t="s">
        <v>8320</v>
      </c>
      <c r="R1921" t="s">
        <v>8349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1920</v>
      </c>
      <c r="C1922" s="3" t="s">
        <v>6029</v>
      </c>
      <c r="D1922" s="5">
        <v>10000</v>
      </c>
      <c r="E1922" s="7">
        <v>1988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20</v>
      </c>
      <c r="P1922">
        <f t="shared" ref="P1922:P1985" si="151">IFERROR(ROUND(E1922/L1922,2),0)</f>
        <v>18.93</v>
      </c>
      <c r="Q1922" s="11" t="s">
        <v>8320</v>
      </c>
      <c r="R1922" t="s">
        <v>8349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1921</v>
      </c>
      <c r="C1923" s="3" t="s">
        <v>6030</v>
      </c>
      <c r="D1923" s="5">
        <v>1500</v>
      </c>
      <c r="E1923" s="7">
        <v>1982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132</v>
      </c>
      <c r="P1923">
        <f t="shared" si="151"/>
        <v>52.16</v>
      </c>
      <c r="Q1923" s="11" t="s">
        <v>8326</v>
      </c>
      <c r="R1923" t="s">
        <v>8330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1922</v>
      </c>
      <c r="C1924" s="3" t="s">
        <v>6031</v>
      </c>
      <c r="D1924" s="5">
        <v>2000</v>
      </c>
      <c r="E1924" s="7">
        <v>1967.76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98</v>
      </c>
      <c r="P1924">
        <f t="shared" si="151"/>
        <v>30.75</v>
      </c>
      <c r="Q1924" s="11" t="s">
        <v>8326</v>
      </c>
      <c r="R1924" t="s">
        <v>8330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1923</v>
      </c>
      <c r="C1925" s="3" t="s">
        <v>6032</v>
      </c>
      <c r="D1925" s="5">
        <v>125</v>
      </c>
      <c r="E1925" s="7">
        <v>1967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1574</v>
      </c>
      <c r="P1925">
        <f t="shared" si="151"/>
        <v>151.31</v>
      </c>
      <c r="Q1925" s="11" t="s">
        <v>8326</v>
      </c>
      <c r="R1925" t="s">
        <v>8330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1924</v>
      </c>
      <c r="C1926" s="3" t="s">
        <v>6033</v>
      </c>
      <c r="D1926" s="5">
        <v>3000</v>
      </c>
      <c r="E1926" s="7">
        <v>1955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65</v>
      </c>
      <c r="P1926">
        <f t="shared" si="151"/>
        <v>59.24</v>
      </c>
      <c r="Q1926" s="11" t="s">
        <v>8326</v>
      </c>
      <c r="R1926" t="s">
        <v>8330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1925</v>
      </c>
      <c r="C1927" s="3" t="s">
        <v>6034</v>
      </c>
      <c r="D1927" s="5">
        <v>1500</v>
      </c>
      <c r="E1927" s="7">
        <v>1950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130</v>
      </c>
      <c r="P1927">
        <f t="shared" si="151"/>
        <v>37.5</v>
      </c>
      <c r="Q1927" s="11" t="s">
        <v>8326</v>
      </c>
      <c r="R1927" t="s">
        <v>8330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1926</v>
      </c>
      <c r="C1928" s="3" t="s">
        <v>6035</v>
      </c>
      <c r="D1928" s="5">
        <v>1500</v>
      </c>
      <c r="E1928" s="7">
        <v>1941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129</v>
      </c>
      <c r="P1928">
        <f t="shared" si="151"/>
        <v>18.14</v>
      </c>
      <c r="Q1928" s="11" t="s">
        <v>8326</v>
      </c>
      <c r="R1928" t="s">
        <v>8330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1927</v>
      </c>
      <c r="C1929" s="3" t="s">
        <v>6036</v>
      </c>
      <c r="D1929" s="5">
        <v>600</v>
      </c>
      <c r="E1929" s="7">
        <v>1940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323</v>
      </c>
      <c r="P1929">
        <f t="shared" si="151"/>
        <v>176.36</v>
      </c>
      <c r="Q1929" s="11" t="s">
        <v>8326</v>
      </c>
      <c r="R1929" t="s">
        <v>8330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1928</v>
      </c>
      <c r="C1930" s="3" t="s">
        <v>6037</v>
      </c>
      <c r="D1930" s="5">
        <v>2550</v>
      </c>
      <c r="E1930" s="7">
        <v>1937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76</v>
      </c>
      <c r="P1930">
        <f t="shared" si="151"/>
        <v>56.97</v>
      </c>
      <c r="Q1930" s="11" t="s">
        <v>8326</v>
      </c>
      <c r="R1930" t="s">
        <v>8330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1929</v>
      </c>
      <c r="C1931" s="3" t="s">
        <v>6038</v>
      </c>
      <c r="D1931" s="5">
        <v>3200</v>
      </c>
      <c r="E1931" s="7">
        <v>1920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60</v>
      </c>
      <c r="P1931">
        <f t="shared" si="151"/>
        <v>25.6</v>
      </c>
      <c r="Q1931" s="11" t="s">
        <v>8326</v>
      </c>
      <c r="R1931" t="s">
        <v>8330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1930</v>
      </c>
      <c r="C1932" s="3" t="s">
        <v>6039</v>
      </c>
      <c r="D1932" s="5">
        <v>1000</v>
      </c>
      <c r="E1932" s="7">
        <v>1920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192</v>
      </c>
      <c r="P1932">
        <f t="shared" si="151"/>
        <v>73.849999999999994</v>
      </c>
      <c r="Q1932" s="11" t="s">
        <v>8326</v>
      </c>
      <c r="R1932" t="s">
        <v>8330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1931</v>
      </c>
      <c r="C1933" s="3" t="s">
        <v>6040</v>
      </c>
      <c r="D1933" s="5">
        <v>2000</v>
      </c>
      <c r="E1933" s="7">
        <v>1918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96</v>
      </c>
      <c r="P1933">
        <f t="shared" si="151"/>
        <v>38.36</v>
      </c>
      <c r="Q1933" s="11" t="s">
        <v>8326</v>
      </c>
      <c r="R1933" t="s">
        <v>8330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1932</v>
      </c>
      <c r="C1934" s="3" t="s">
        <v>6041</v>
      </c>
      <c r="D1934" s="5">
        <v>5250</v>
      </c>
      <c r="E1934" s="7">
        <v>1913.05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36</v>
      </c>
      <c r="P1934">
        <f t="shared" si="151"/>
        <v>23.91</v>
      </c>
      <c r="Q1934" s="11" t="s">
        <v>8326</v>
      </c>
      <c r="R1934" t="s">
        <v>8330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1933</v>
      </c>
      <c r="C1935" s="3" t="s">
        <v>6042</v>
      </c>
      <c r="D1935" s="5">
        <v>6000</v>
      </c>
      <c r="E1935" s="7">
        <v>1910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32</v>
      </c>
      <c r="P1935">
        <f t="shared" si="151"/>
        <v>17.36</v>
      </c>
      <c r="Q1935" s="11" t="s">
        <v>8326</v>
      </c>
      <c r="R1935" t="s">
        <v>8330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1934</v>
      </c>
      <c r="C1936" s="3" t="s">
        <v>6043</v>
      </c>
      <c r="D1936" s="5">
        <v>5000</v>
      </c>
      <c r="E1936" s="7">
        <v>1908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38</v>
      </c>
      <c r="P1936">
        <f t="shared" si="151"/>
        <v>24.78</v>
      </c>
      <c r="Q1936" s="11" t="s">
        <v>8326</v>
      </c>
      <c r="R1936" t="s">
        <v>8330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1935</v>
      </c>
      <c r="C1937" s="3" t="s">
        <v>6044</v>
      </c>
      <c r="D1937" s="5">
        <v>2500</v>
      </c>
      <c r="E1937" s="7">
        <v>1897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76</v>
      </c>
      <c r="P1937">
        <f t="shared" si="151"/>
        <v>37.94</v>
      </c>
      <c r="Q1937" s="11" t="s">
        <v>8326</v>
      </c>
      <c r="R1937" t="s">
        <v>8330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1936</v>
      </c>
      <c r="C1938" s="3" t="s">
        <v>6045</v>
      </c>
      <c r="D1938" s="5">
        <v>7500</v>
      </c>
      <c r="E1938" s="7">
        <v>1888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25</v>
      </c>
      <c r="P1938">
        <f t="shared" si="151"/>
        <v>13.02</v>
      </c>
      <c r="Q1938" s="11" t="s">
        <v>8326</v>
      </c>
      <c r="R1938" t="s">
        <v>8330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1937</v>
      </c>
      <c r="C1939" s="3" t="s">
        <v>6046</v>
      </c>
      <c r="D1939" s="5">
        <v>600</v>
      </c>
      <c r="E1939" s="7">
        <v>1884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314</v>
      </c>
      <c r="P1939">
        <f t="shared" si="151"/>
        <v>64.97</v>
      </c>
      <c r="Q1939" s="11" t="s">
        <v>8326</v>
      </c>
      <c r="R1939" t="s">
        <v>8330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1938</v>
      </c>
      <c r="C1940" s="3" t="s">
        <v>6047</v>
      </c>
      <c r="D1940" s="5">
        <v>15000</v>
      </c>
      <c r="E1940" s="7">
        <v>1883.64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13</v>
      </c>
      <c r="P1940">
        <f t="shared" si="151"/>
        <v>16.52</v>
      </c>
      <c r="Q1940" s="11" t="s">
        <v>8326</v>
      </c>
      <c r="R1940" t="s">
        <v>8330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1939</v>
      </c>
      <c r="C1941" s="3" t="s">
        <v>6048</v>
      </c>
      <c r="D1941" s="5">
        <v>10000</v>
      </c>
      <c r="E1941" s="7">
        <v>1877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19</v>
      </c>
      <c r="P1941">
        <f t="shared" si="151"/>
        <v>19.55</v>
      </c>
      <c r="Q1941" s="11" t="s">
        <v>8326</v>
      </c>
      <c r="R1941" t="s">
        <v>8330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1940</v>
      </c>
      <c r="C1942" s="3" t="s">
        <v>6049</v>
      </c>
      <c r="D1942" s="5">
        <v>650</v>
      </c>
      <c r="E1942" s="7">
        <v>1877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289</v>
      </c>
      <c r="P1942">
        <f t="shared" si="151"/>
        <v>60.55</v>
      </c>
      <c r="Q1942" s="11" t="s">
        <v>8326</v>
      </c>
      <c r="R1942" t="s">
        <v>8330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1941</v>
      </c>
      <c r="C1943" s="3" t="s">
        <v>6050</v>
      </c>
      <c r="D1943" s="5">
        <v>250000</v>
      </c>
      <c r="E1943" s="7">
        <v>1876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</v>
      </c>
      <c r="P1943">
        <f t="shared" si="151"/>
        <v>0.38</v>
      </c>
      <c r="Q1943" s="11" t="s">
        <v>8320</v>
      </c>
      <c r="R1943" t="s">
        <v>8350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1942</v>
      </c>
      <c r="C1944" s="3" t="s">
        <v>6051</v>
      </c>
      <c r="D1944" s="5">
        <v>6000</v>
      </c>
      <c r="E1944" s="7">
        <v>1876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31</v>
      </c>
      <c r="P1944">
        <f t="shared" si="151"/>
        <v>19.75</v>
      </c>
      <c r="Q1944" s="11" t="s">
        <v>8320</v>
      </c>
      <c r="R1944" t="s">
        <v>8350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1943</v>
      </c>
      <c r="C1945" s="3" t="s">
        <v>6052</v>
      </c>
      <c r="D1945" s="5">
        <v>10000</v>
      </c>
      <c r="E1945" s="7">
        <v>1873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19</v>
      </c>
      <c r="P1945">
        <f t="shared" si="151"/>
        <v>0.76</v>
      </c>
      <c r="Q1945" s="11" t="s">
        <v>8320</v>
      </c>
      <c r="R1945" t="s">
        <v>8350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1944</v>
      </c>
      <c r="C1946" s="3" t="s">
        <v>6053</v>
      </c>
      <c r="D1946" s="5">
        <v>40000</v>
      </c>
      <c r="E1946" s="7">
        <v>1870.99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5</v>
      </c>
      <c r="P1946">
        <f t="shared" si="151"/>
        <v>1.05</v>
      </c>
      <c r="Q1946" s="11" t="s">
        <v>8320</v>
      </c>
      <c r="R1946" t="s">
        <v>8350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1945</v>
      </c>
      <c r="C1947" s="3" t="s">
        <v>6054</v>
      </c>
      <c r="D1947" s="5">
        <v>100000</v>
      </c>
      <c r="E1947" s="7">
        <v>1870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2</v>
      </c>
      <c r="P1947">
        <f t="shared" si="151"/>
        <v>2.75</v>
      </c>
      <c r="Q1947" s="11" t="s">
        <v>8320</v>
      </c>
      <c r="R1947" t="s">
        <v>8350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1946</v>
      </c>
      <c r="C1948" s="3" t="s">
        <v>6055</v>
      </c>
      <c r="D1948" s="5">
        <v>7500</v>
      </c>
      <c r="E1948" s="7">
        <v>1867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25</v>
      </c>
      <c r="P1948">
        <f t="shared" si="151"/>
        <v>26.67</v>
      </c>
      <c r="Q1948" s="11" t="s">
        <v>8320</v>
      </c>
      <c r="R1948" t="s">
        <v>8350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1947</v>
      </c>
      <c r="C1949" s="3" t="s">
        <v>6056</v>
      </c>
      <c r="D1949" s="5">
        <v>800</v>
      </c>
      <c r="E1949" s="7">
        <v>1867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233</v>
      </c>
      <c r="P1949">
        <f t="shared" si="151"/>
        <v>81.17</v>
      </c>
      <c r="Q1949" s="11" t="s">
        <v>8320</v>
      </c>
      <c r="R1949" t="s">
        <v>8350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1948</v>
      </c>
      <c r="C1950" s="3" t="s">
        <v>6057</v>
      </c>
      <c r="D1950" s="5">
        <v>100000</v>
      </c>
      <c r="E1950" s="7">
        <v>1864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2</v>
      </c>
      <c r="P1950">
        <f t="shared" si="151"/>
        <v>0.44</v>
      </c>
      <c r="Q1950" s="11" t="s">
        <v>8320</v>
      </c>
      <c r="R1950" t="s">
        <v>8350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1949</v>
      </c>
      <c r="C1951" s="3" t="s">
        <v>6058</v>
      </c>
      <c r="D1951" s="5">
        <v>50000</v>
      </c>
      <c r="E1951" s="7">
        <v>1862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4</v>
      </c>
      <c r="P1951">
        <f t="shared" si="151"/>
        <v>1.97</v>
      </c>
      <c r="Q1951" s="11" t="s">
        <v>8320</v>
      </c>
      <c r="R1951" t="s">
        <v>8350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1951</v>
      </c>
      <c r="B1952" s="9" t="s">
        <v>1951</v>
      </c>
      <c r="C1952" s="3" t="s">
        <v>6060</v>
      </c>
      <c r="D1952" s="5">
        <v>50000</v>
      </c>
      <c r="E1952" s="7">
        <v>1860</v>
      </c>
      <c r="F1952" t="s">
        <v>8217</v>
      </c>
      <c r="G1952" t="s">
        <v>8222</v>
      </c>
      <c r="H1952" t="s">
        <v>8244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8292</v>
      </c>
      <c r="O1952">
        <f t="shared" si="150"/>
        <v>4</v>
      </c>
      <c r="P1952">
        <f t="shared" si="151"/>
        <v>2.23</v>
      </c>
      <c r="Q1952" s="11" t="s">
        <v>8320</v>
      </c>
      <c r="R1952" t="s">
        <v>8350</v>
      </c>
      <c r="S1952" s="15">
        <f t="shared" si="152"/>
        <v>42651.420567129629</v>
      </c>
      <c r="T1952" s="15">
        <f t="shared" si="153"/>
        <v>42681.462233796294</v>
      </c>
      <c r="U1952">
        <f t="shared" si="154"/>
        <v>2016</v>
      </c>
    </row>
    <row r="1953" spans="1:21" ht="48" x14ac:dyDescent="0.2">
      <c r="A1953">
        <v>1950</v>
      </c>
      <c r="B1953" s="9" t="s">
        <v>1950</v>
      </c>
      <c r="C1953" s="3" t="s">
        <v>6059</v>
      </c>
      <c r="D1953" s="5">
        <v>48000</v>
      </c>
      <c r="E1953" s="7">
        <v>1860</v>
      </c>
      <c r="F1953" t="s">
        <v>8217</v>
      </c>
      <c r="G1953" t="s">
        <v>8222</v>
      </c>
      <c r="H1953" t="s">
        <v>8244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8292</v>
      </c>
      <c r="O1953">
        <f t="shared" si="150"/>
        <v>4</v>
      </c>
      <c r="P1953">
        <f t="shared" si="151"/>
        <v>0.99</v>
      </c>
      <c r="Q1953" s="11" t="s">
        <v>8320</v>
      </c>
      <c r="R1953" t="s">
        <v>8350</v>
      </c>
      <c r="S1953" s="15">
        <f t="shared" si="152"/>
        <v>40624.181400462963</v>
      </c>
      <c r="T1953" s="15">
        <f t="shared" si="153"/>
        <v>40655.181400462963</v>
      </c>
      <c r="U1953">
        <f t="shared" si="154"/>
        <v>2011</v>
      </c>
    </row>
    <row r="1954" spans="1:21" ht="48" x14ac:dyDescent="0.2">
      <c r="A1954">
        <v>1952</v>
      </c>
      <c r="B1954" s="9" t="s">
        <v>1952</v>
      </c>
      <c r="C1954" s="3" t="s">
        <v>6061</v>
      </c>
      <c r="D1954" s="5">
        <v>35000</v>
      </c>
      <c r="E1954" s="7">
        <v>1855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5</v>
      </c>
      <c r="P1954">
        <f t="shared" si="151"/>
        <v>2.72</v>
      </c>
      <c r="Q1954" s="11" t="s">
        <v>8320</v>
      </c>
      <c r="R1954" t="s">
        <v>8350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1953</v>
      </c>
      <c r="C1955" s="3" t="s">
        <v>6062</v>
      </c>
      <c r="D1955" s="5">
        <v>15000</v>
      </c>
      <c r="E1955" s="7">
        <v>1841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12</v>
      </c>
      <c r="P1955">
        <f t="shared" si="151"/>
        <v>12.52</v>
      </c>
      <c r="Q1955" s="11" t="s">
        <v>8320</v>
      </c>
      <c r="R1955" t="s">
        <v>8350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1954</v>
      </c>
      <c r="C1956" s="3" t="s">
        <v>6063</v>
      </c>
      <c r="D1956" s="5">
        <v>50000</v>
      </c>
      <c r="E1956" s="7">
        <v>1839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4</v>
      </c>
      <c r="P1956">
        <f t="shared" si="151"/>
        <v>4.43</v>
      </c>
      <c r="Q1956" s="11" t="s">
        <v>8320</v>
      </c>
      <c r="R1956" t="s">
        <v>8350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1955</v>
      </c>
      <c r="C1957" s="3" t="s">
        <v>6064</v>
      </c>
      <c r="D1957" s="5">
        <v>42000</v>
      </c>
      <c r="E1957" s="7">
        <v>1835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4</v>
      </c>
      <c r="P1957">
        <f t="shared" si="151"/>
        <v>6.33</v>
      </c>
      <c r="Q1957" s="11" t="s">
        <v>8320</v>
      </c>
      <c r="R1957" t="s">
        <v>8350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1956</v>
      </c>
      <c r="C1958" s="3" t="s">
        <v>6065</v>
      </c>
      <c r="D1958" s="5">
        <v>60000</v>
      </c>
      <c r="E1958" s="7">
        <v>1831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3</v>
      </c>
      <c r="P1958">
        <f t="shared" si="151"/>
        <v>5.0199999999999996</v>
      </c>
      <c r="Q1958" s="11" t="s">
        <v>8320</v>
      </c>
      <c r="R1958" t="s">
        <v>8350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1957</v>
      </c>
      <c r="C1959" s="3" t="s">
        <v>6066</v>
      </c>
      <c r="D1959" s="5">
        <v>30000</v>
      </c>
      <c r="E1959" s="7">
        <v>1830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6</v>
      </c>
      <c r="P1959">
        <f t="shared" si="151"/>
        <v>2.77</v>
      </c>
      <c r="Q1959" s="11" t="s">
        <v>8320</v>
      </c>
      <c r="R1959" t="s">
        <v>8350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1958</v>
      </c>
      <c r="C1960" s="3" t="s">
        <v>6067</v>
      </c>
      <c r="D1960" s="5">
        <v>7000</v>
      </c>
      <c r="E1960" s="7">
        <v>1830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26</v>
      </c>
      <c r="P1960">
        <f t="shared" si="151"/>
        <v>1.35</v>
      </c>
      <c r="Q1960" s="11" t="s">
        <v>8320</v>
      </c>
      <c r="R1960" t="s">
        <v>8350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1959</v>
      </c>
      <c r="C1961" s="3" t="s">
        <v>6068</v>
      </c>
      <c r="D1961" s="5">
        <v>10000</v>
      </c>
      <c r="E1961" s="7">
        <v>1827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18</v>
      </c>
      <c r="P1961">
        <f t="shared" si="151"/>
        <v>4.3099999999999996</v>
      </c>
      <c r="Q1961" s="11" t="s">
        <v>8320</v>
      </c>
      <c r="R1961" t="s">
        <v>8350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1960</v>
      </c>
      <c r="C1962" s="3" t="s">
        <v>6069</v>
      </c>
      <c r="D1962" s="5">
        <v>70000</v>
      </c>
      <c r="E1962" s="7">
        <v>1826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3</v>
      </c>
      <c r="P1962">
        <f t="shared" si="151"/>
        <v>55.33</v>
      </c>
      <c r="Q1962" s="11" t="s">
        <v>8320</v>
      </c>
      <c r="R1962" t="s">
        <v>8350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1961</v>
      </c>
      <c r="C1963" s="3" t="s">
        <v>6070</v>
      </c>
      <c r="D1963" s="5">
        <v>10000</v>
      </c>
      <c r="E1963" s="7">
        <v>1825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18</v>
      </c>
      <c r="P1963">
        <f t="shared" si="151"/>
        <v>1.1200000000000001</v>
      </c>
      <c r="Q1963" s="11" t="s">
        <v>8320</v>
      </c>
      <c r="R1963" t="s">
        <v>8350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1962</v>
      </c>
      <c r="C1964" s="3" t="s">
        <v>6071</v>
      </c>
      <c r="D1964" s="5">
        <v>10000</v>
      </c>
      <c r="E1964" s="7">
        <v>1821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18</v>
      </c>
      <c r="P1964">
        <f t="shared" si="151"/>
        <v>5.95</v>
      </c>
      <c r="Q1964" s="11" t="s">
        <v>8320</v>
      </c>
      <c r="R1964" t="s">
        <v>8350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1963</v>
      </c>
      <c r="C1965" s="3" t="s">
        <v>6072</v>
      </c>
      <c r="D1965" s="5">
        <v>19000</v>
      </c>
      <c r="E1965" s="7">
        <v>1820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10</v>
      </c>
      <c r="P1965">
        <f t="shared" si="151"/>
        <v>8.8800000000000008</v>
      </c>
      <c r="Q1965" s="11" t="s">
        <v>8320</v>
      </c>
      <c r="R1965" t="s">
        <v>8350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1964</v>
      </c>
      <c r="C1966" s="3" t="s">
        <v>6073</v>
      </c>
      <c r="D1966" s="5">
        <v>89200</v>
      </c>
      <c r="E1966" s="7">
        <v>1807.74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</v>
      </c>
      <c r="P1966">
        <f t="shared" si="151"/>
        <v>1.41</v>
      </c>
      <c r="Q1966" s="11" t="s">
        <v>8320</v>
      </c>
      <c r="R1966" t="s">
        <v>8350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1965</v>
      </c>
      <c r="C1967" s="3" t="s">
        <v>6074</v>
      </c>
      <c r="D1967" s="5">
        <v>5000</v>
      </c>
      <c r="E1967" s="7">
        <v>1805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36</v>
      </c>
      <c r="P1967">
        <f t="shared" si="151"/>
        <v>17.52</v>
      </c>
      <c r="Q1967" s="11" t="s">
        <v>8320</v>
      </c>
      <c r="R1967" t="s">
        <v>8350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1966</v>
      </c>
      <c r="C1968" s="3" t="s">
        <v>6075</v>
      </c>
      <c r="D1968" s="5">
        <v>100000</v>
      </c>
      <c r="E1968" s="7">
        <v>1803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</v>
      </c>
      <c r="P1968">
        <f t="shared" si="151"/>
        <v>1.19</v>
      </c>
      <c r="Q1968" s="11" t="s">
        <v>8320</v>
      </c>
      <c r="R1968" t="s">
        <v>8350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32" x14ac:dyDescent="0.2">
      <c r="A1969">
        <v>1968</v>
      </c>
      <c r="B1969" s="9" t="s">
        <v>1968</v>
      </c>
      <c r="C1969" s="3" t="s">
        <v>6077</v>
      </c>
      <c r="D1969" s="5">
        <v>50000</v>
      </c>
      <c r="E1969" s="7">
        <v>1800</v>
      </c>
      <c r="F1969" t="s">
        <v>8217</v>
      </c>
      <c r="G1969" t="s">
        <v>8222</v>
      </c>
      <c r="H1969" t="s">
        <v>8244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8292</v>
      </c>
      <c r="O1969">
        <f t="shared" si="150"/>
        <v>4</v>
      </c>
      <c r="P1969">
        <f t="shared" si="151"/>
        <v>3.53</v>
      </c>
      <c r="Q1969" s="11" t="s">
        <v>8320</v>
      </c>
      <c r="R1969" t="s">
        <v>8350</v>
      </c>
      <c r="S1969" s="15">
        <f t="shared" si="152"/>
        <v>42676.586979166663</v>
      </c>
      <c r="T1969" s="15">
        <f t="shared" si="153"/>
        <v>42707.628645833334</v>
      </c>
      <c r="U1969">
        <f t="shared" si="154"/>
        <v>2016</v>
      </c>
    </row>
    <row r="1970" spans="1:21" ht="48" x14ac:dyDescent="0.2">
      <c r="A1970">
        <v>1967</v>
      </c>
      <c r="B1970" s="9" t="s">
        <v>1967</v>
      </c>
      <c r="C1970" s="3" t="s">
        <v>6076</v>
      </c>
      <c r="D1970" s="5">
        <v>20000</v>
      </c>
      <c r="E1970" s="7">
        <v>1800</v>
      </c>
      <c r="F1970" t="s">
        <v>8217</v>
      </c>
      <c r="G1970" t="s">
        <v>8222</v>
      </c>
      <c r="H1970" t="s">
        <v>8244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8292</v>
      </c>
      <c r="O1970">
        <f t="shared" si="150"/>
        <v>9</v>
      </c>
      <c r="P1970">
        <f t="shared" si="151"/>
        <v>4.4400000000000004</v>
      </c>
      <c r="Q1970" s="11" t="s">
        <v>8320</v>
      </c>
      <c r="R1970" t="s">
        <v>8350</v>
      </c>
      <c r="S1970" s="15">
        <f t="shared" si="152"/>
        <v>41730.663530092592</v>
      </c>
      <c r="T1970" s="15">
        <f t="shared" si="153"/>
        <v>41760.663530092592</v>
      </c>
      <c r="U1970">
        <f t="shared" si="154"/>
        <v>2014</v>
      </c>
    </row>
    <row r="1971" spans="1:21" ht="48" x14ac:dyDescent="0.2">
      <c r="A1971">
        <v>1969</v>
      </c>
      <c r="B1971" s="9" t="s">
        <v>1969</v>
      </c>
      <c r="C1971" s="3" t="s">
        <v>6078</v>
      </c>
      <c r="D1971" s="5">
        <v>20000</v>
      </c>
      <c r="E1971" s="7">
        <v>1800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9</v>
      </c>
      <c r="P1971">
        <f t="shared" si="151"/>
        <v>0.95</v>
      </c>
      <c r="Q1971" s="11" t="s">
        <v>8320</v>
      </c>
      <c r="R1971" t="s">
        <v>8350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1970</v>
      </c>
      <c r="C1972" s="3" t="s">
        <v>6079</v>
      </c>
      <c r="D1972" s="5">
        <v>5000</v>
      </c>
      <c r="E1972" s="7">
        <v>1788.57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36</v>
      </c>
      <c r="P1972">
        <f t="shared" si="151"/>
        <v>2.5499999999999998</v>
      </c>
      <c r="Q1972" s="11" t="s">
        <v>8320</v>
      </c>
      <c r="R1972" t="s">
        <v>8350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1971</v>
      </c>
      <c r="C1973" s="3" t="s">
        <v>6080</v>
      </c>
      <c r="D1973" s="5">
        <v>400000</v>
      </c>
      <c r="E1973" s="7">
        <v>1788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0</v>
      </c>
      <c r="P1973">
        <f t="shared" si="151"/>
        <v>0.46</v>
      </c>
      <c r="Q1973" s="11" t="s">
        <v>8320</v>
      </c>
      <c r="R1973" t="s">
        <v>8350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1973</v>
      </c>
      <c r="B1974" s="9" t="s">
        <v>1973</v>
      </c>
      <c r="C1974" s="3" t="s">
        <v>6082</v>
      </c>
      <c r="D1974" s="5">
        <v>198000</v>
      </c>
      <c r="E1974" s="7">
        <v>1785</v>
      </c>
      <c r="F1974" t="s">
        <v>8217</v>
      </c>
      <c r="G1974" t="s">
        <v>8222</v>
      </c>
      <c r="H1974" t="s">
        <v>8244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8292</v>
      </c>
      <c r="O1974">
        <f t="shared" si="150"/>
        <v>1</v>
      </c>
      <c r="P1974">
        <f t="shared" si="151"/>
        <v>0.87</v>
      </c>
      <c r="Q1974" s="11" t="s">
        <v>8320</v>
      </c>
      <c r="R1974" t="s">
        <v>8350</v>
      </c>
      <c r="S1974" s="15">
        <f t="shared" si="152"/>
        <v>42549.722962962958</v>
      </c>
      <c r="T1974" s="15">
        <f t="shared" si="153"/>
        <v>42588.291666666672</v>
      </c>
      <c r="U1974">
        <f t="shared" si="154"/>
        <v>2016</v>
      </c>
    </row>
    <row r="1975" spans="1:21" ht="48" x14ac:dyDescent="0.2">
      <c r="A1975">
        <v>1972</v>
      </c>
      <c r="B1975" s="9" t="s">
        <v>1972</v>
      </c>
      <c r="C1975" s="3" t="s">
        <v>6081</v>
      </c>
      <c r="D1975" s="5">
        <v>2500</v>
      </c>
      <c r="E1975" s="7">
        <v>1785</v>
      </c>
      <c r="F1975" t="s">
        <v>8217</v>
      </c>
      <c r="G1975" t="s">
        <v>8222</v>
      </c>
      <c r="H1975" t="s">
        <v>8244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8292</v>
      </c>
      <c r="O1975">
        <f t="shared" si="150"/>
        <v>71</v>
      </c>
      <c r="P1975">
        <f t="shared" si="151"/>
        <v>7.5</v>
      </c>
      <c r="Q1975" s="11" t="s">
        <v>8320</v>
      </c>
      <c r="R1975" t="s">
        <v>8350</v>
      </c>
      <c r="S1975" s="15">
        <f t="shared" si="152"/>
        <v>41201.012083333335</v>
      </c>
      <c r="T1975" s="15">
        <f t="shared" si="153"/>
        <v>41231.053749999999</v>
      </c>
      <c r="U1975">
        <f t="shared" si="154"/>
        <v>2012</v>
      </c>
    </row>
    <row r="1976" spans="1:21" ht="48" x14ac:dyDescent="0.2">
      <c r="A1976">
        <v>1974</v>
      </c>
      <c r="B1976" s="9" t="s">
        <v>1974</v>
      </c>
      <c r="C1976" s="3" t="s">
        <v>6083</v>
      </c>
      <c r="D1976" s="5">
        <v>20000</v>
      </c>
      <c r="E1976" s="7">
        <v>1782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9</v>
      </c>
      <c r="P1976">
        <f t="shared" si="151"/>
        <v>4.43</v>
      </c>
      <c r="Q1976" s="11" t="s">
        <v>8320</v>
      </c>
      <c r="R1976" t="s">
        <v>8350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48" x14ac:dyDescent="0.2">
      <c r="A1977">
        <v>1977</v>
      </c>
      <c r="B1977" s="9" t="s">
        <v>1977</v>
      </c>
      <c r="C1977" s="3" t="s">
        <v>6086</v>
      </c>
      <c r="D1977" s="5">
        <v>50000</v>
      </c>
      <c r="E1977" s="7">
        <v>1776</v>
      </c>
      <c r="F1977" t="s">
        <v>8217</v>
      </c>
      <c r="G1977" t="s">
        <v>8222</v>
      </c>
      <c r="H1977" t="s">
        <v>8244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t="s">
        <v>8292</v>
      </c>
      <c r="O1977">
        <f t="shared" si="150"/>
        <v>4</v>
      </c>
      <c r="P1977">
        <f t="shared" si="151"/>
        <v>2.16</v>
      </c>
      <c r="Q1977" s="11" t="s">
        <v>8320</v>
      </c>
      <c r="R1977" t="s">
        <v>8350</v>
      </c>
      <c r="S1977" s="15">
        <f t="shared" si="152"/>
        <v>42311.216898148152</v>
      </c>
      <c r="T1977" s="15">
        <f t="shared" si="153"/>
        <v>42357.332638888889</v>
      </c>
      <c r="U1977">
        <f t="shared" si="154"/>
        <v>2015</v>
      </c>
    </row>
    <row r="1978" spans="1:21" ht="32" x14ac:dyDescent="0.2">
      <c r="A1978">
        <v>1975</v>
      </c>
      <c r="B1978" s="9" t="s">
        <v>1975</v>
      </c>
      <c r="C1978" s="3" t="s">
        <v>6084</v>
      </c>
      <c r="D1978" s="5">
        <v>16000</v>
      </c>
      <c r="E1978" s="7">
        <v>1776</v>
      </c>
      <c r="F1978" t="s">
        <v>8217</v>
      </c>
      <c r="G1978" t="s">
        <v>8222</v>
      </c>
      <c r="H1978" t="s">
        <v>8244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8292</v>
      </c>
      <c r="O1978">
        <f t="shared" si="150"/>
        <v>11</v>
      </c>
      <c r="P1978">
        <f t="shared" si="151"/>
        <v>7.02</v>
      </c>
      <c r="Q1978" s="11" t="s">
        <v>8320</v>
      </c>
      <c r="R1978" t="s">
        <v>8350</v>
      </c>
      <c r="S1978" s="15">
        <f t="shared" si="152"/>
        <v>41313.755219907405</v>
      </c>
      <c r="T1978" s="15">
        <f t="shared" si="153"/>
        <v>41343.755219907405</v>
      </c>
      <c r="U1978">
        <f t="shared" si="154"/>
        <v>2013</v>
      </c>
    </row>
    <row r="1979" spans="1:21" ht="32" x14ac:dyDescent="0.2">
      <c r="A1979">
        <v>1976</v>
      </c>
      <c r="B1979" s="9" t="s">
        <v>1976</v>
      </c>
      <c r="C1979" s="3" t="s">
        <v>6085</v>
      </c>
      <c r="D1979" s="5">
        <v>4000</v>
      </c>
      <c r="E1979" s="7">
        <v>1776</v>
      </c>
      <c r="F1979" t="s">
        <v>8217</v>
      </c>
      <c r="G1979" t="s">
        <v>8223</v>
      </c>
      <c r="H1979" t="s">
        <v>8245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8292</v>
      </c>
      <c r="O1979">
        <f t="shared" si="150"/>
        <v>44</v>
      </c>
      <c r="P1979">
        <f t="shared" si="151"/>
        <v>3.75</v>
      </c>
      <c r="Q1979" s="11" t="s">
        <v>8320</v>
      </c>
      <c r="R1979" t="s">
        <v>8350</v>
      </c>
      <c r="S1979" s="15">
        <f t="shared" si="152"/>
        <v>41438.899594907409</v>
      </c>
      <c r="T1979" s="15">
        <f t="shared" si="153"/>
        <v>41468.899594907409</v>
      </c>
      <c r="U1979">
        <f t="shared" si="154"/>
        <v>2013</v>
      </c>
    </row>
    <row r="1980" spans="1:21" ht="48" x14ac:dyDescent="0.2">
      <c r="A1980">
        <v>1978</v>
      </c>
      <c r="B1980" s="9" t="s">
        <v>1978</v>
      </c>
      <c r="C1980" s="3" t="s">
        <v>6087</v>
      </c>
      <c r="D1980" s="5">
        <v>50000</v>
      </c>
      <c r="E1980" s="7">
        <v>1775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4</v>
      </c>
      <c r="P1980">
        <f t="shared" si="151"/>
        <v>4.57</v>
      </c>
      <c r="Q1980" s="11" t="s">
        <v>8320</v>
      </c>
      <c r="R1980" t="s">
        <v>8350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1979</v>
      </c>
      <c r="C1981" s="3" t="s">
        <v>6088</v>
      </c>
      <c r="D1981" s="5">
        <v>200000</v>
      </c>
      <c r="E1981" s="7">
        <v>1773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</v>
      </c>
      <c r="P1981">
        <f t="shared" si="151"/>
        <v>2.1800000000000002</v>
      </c>
      <c r="Q1981" s="11" t="s">
        <v>8320</v>
      </c>
      <c r="R1981" t="s">
        <v>8350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1980</v>
      </c>
      <c r="C1982" s="3" t="s">
        <v>6089</v>
      </c>
      <c r="D1982" s="5">
        <v>50000</v>
      </c>
      <c r="E1982" s="7">
        <v>1772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4</v>
      </c>
      <c r="P1982">
        <f t="shared" si="151"/>
        <v>0.91</v>
      </c>
      <c r="Q1982" s="11" t="s">
        <v>8320</v>
      </c>
      <c r="R1982" t="s">
        <v>8350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1981</v>
      </c>
      <c r="C1983" s="3" t="s">
        <v>6090</v>
      </c>
      <c r="D1983" s="5">
        <v>7500</v>
      </c>
      <c r="E1983" s="7">
        <v>1767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24</v>
      </c>
      <c r="P1983">
        <f t="shared" si="151"/>
        <v>147.25</v>
      </c>
      <c r="Q1983" s="11" t="s">
        <v>8339</v>
      </c>
      <c r="R1983" t="s">
        <v>8351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1982</v>
      </c>
      <c r="C1984" s="3" t="s">
        <v>6091</v>
      </c>
      <c r="D1984" s="5">
        <v>180000</v>
      </c>
      <c r="E1984" s="7">
        <v>1766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1</v>
      </c>
      <c r="P1984">
        <f t="shared" si="151"/>
        <v>0</v>
      </c>
      <c r="Q1984" s="11" t="s">
        <v>8339</v>
      </c>
      <c r="R1984" t="s">
        <v>8351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1983</v>
      </c>
      <c r="C1985" s="3" t="s">
        <v>6092</v>
      </c>
      <c r="D1985" s="5">
        <v>33000</v>
      </c>
      <c r="E1985" s="7">
        <v>1762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5</v>
      </c>
      <c r="P1985">
        <f t="shared" si="151"/>
        <v>110.13</v>
      </c>
      <c r="Q1985" s="11" t="s">
        <v>8339</v>
      </c>
      <c r="R1985" t="s">
        <v>8351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1984</v>
      </c>
      <c r="C1986" s="3" t="s">
        <v>6093</v>
      </c>
      <c r="D1986" s="5">
        <v>15000</v>
      </c>
      <c r="E1986" s="7">
        <v>1758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12</v>
      </c>
      <c r="P1986">
        <f t="shared" ref="P1986:P2049" si="156">IFERROR(ROUND(E1986/L1986,2),0)</f>
        <v>251.14</v>
      </c>
      <c r="Q1986" s="11" t="s">
        <v>8339</v>
      </c>
      <c r="R1986" t="s">
        <v>8351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1985</v>
      </c>
      <c r="C1987" s="3" t="s">
        <v>6094</v>
      </c>
      <c r="D1987" s="5">
        <v>1600</v>
      </c>
      <c r="E1987" s="7">
        <v>1755.01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110</v>
      </c>
      <c r="P1987">
        <f t="shared" si="156"/>
        <v>438.75</v>
      </c>
      <c r="Q1987" s="11" t="s">
        <v>8339</v>
      </c>
      <c r="R1987" t="s">
        <v>8351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1986</v>
      </c>
      <c r="C1988" s="3" t="s">
        <v>6095</v>
      </c>
      <c r="D1988" s="5">
        <v>2000</v>
      </c>
      <c r="E1988" s="7">
        <v>1751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88</v>
      </c>
      <c r="P1988">
        <f t="shared" si="156"/>
        <v>1751</v>
      </c>
      <c r="Q1988" s="11" t="s">
        <v>8339</v>
      </c>
      <c r="R1988" t="s">
        <v>8351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1987</v>
      </c>
      <c r="C1989" s="3" t="s">
        <v>6096</v>
      </c>
      <c r="D1989" s="5">
        <v>5500</v>
      </c>
      <c r="E1989" s="7">
        <v>1750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32</v>
      </c>
      <c r="P1989">
        <f t="shared" si="156"/>
        <v>62.5</v>
      </c>
      <c r="Q1989" s="11" t="s">
        <v>8339</v>
      </c>
      <c r="R1989" t="s">
        <v>8351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1988</v>
      </c>
      <c r="C1990" s="3" t="s">
        <v>6097</v>
      </c>
      <c r="D1990" s="5">
        <v>6000</v>
      </c>
      <c r="E1990" s="7">
        <v>1748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29</v>
      </c>
      <c r="P1990">
        <f t="shared" si="156"/>
        <v>1748</v>
      </c>
      <c r="Q1990" s="11" t="s">
        <v>8339</v>
      </c>
      <c r="R1990" t="s">
        <v>8351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1989</v>
      </c>
      <c r="C1991" s="3" t="s">
        <v>6098</v>
      </c>
      <c r="D1991" s="5">
        <v>5000</v>
      </c>
      <c r="E1991" s="7">
        <v>1742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35</v>
      </c>
      <c r="P1991">
        <f t="shared" si="156"/>
        <v>1742</v>
      </c>
      <c r="Q1991" s="11" t="s">
        <v>8339</v>
      </c>
      <c r="R1991" t="s">
        <v>8351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1990</v>
      </c>
      <c r="C1992" s="3" t="s">
        <v>6099</v>
      </c>
      <c r="D1992" s="5">
        <v>3000</v>
      </c>
      <c r="E1992" s="7">
        <v>1739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58</v>
      </c>
      <c r="P1992">
        <f t="shared" si="156"/>
        <v>347.8</v>
      </c>
      <c r="Q1992" s="11" t="s">
        <v>8339</v>
      </c>
      <c r="R1992" t="s">
        <v>8351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1991</v>
      </c>
      <c r="C1993" s="3" t="s">
        <v>6100</v>
      </c>
      <c r="D1993" s="5">
        <v>2000</v>
      </c>
      <c r="E1993" s="7">
        <v>1728.07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86</v>
      </c>
      <c r="P1993">
        <f t="shared" si="156"/>
        <v>576.02</v>
      </c>
      <c r="Q1993" s="11" t="s">
        <v>8339</v>
      </c>
      <c r="R1993" t="s">
        <v>8351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1992</v>
      </c>
      <c r="C1994" s="3" t="s">
        <v>6101</v>
      </c>
      <c r="D1994" s="5">
        <v>1500</v>
      </c>
      <c r="E1994" s="7">
        <v>1720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115</v>
      </c>
      <c r="P1994">
        <f t="shared" si="156"/>
        <v>860</v>
      </c>
      <c r="Q1994" s="11" t="s">
        <v>8339</v>
      </c>
      <c r="R1994" t="s">
        <v>8351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1993</v>
      </c>
      <c r="C1995" s="3" t="s">
        <v>6102</v>
      </c>
      <c r="D1995" s="5">
        <v>2000</v>
      </c>
      <c r="E1995" s="7">
        <v>1715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86</v>
      </c>
      <c r="P1995">
        <f t="shared" si="156"/>
        <v>0</v>
      </c>
      <c r="Q1995" s="11" t="s">
        <v>8339</v>
      </c>
      <c r="R1995" t="s">
        <v>8351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1994</v>
      </c>
      <c r="C1996" s="3" t="s">
        <v>6103</v>
      </c>
      <c r="D1996" s="5">
        <v>3200</v>
      </c>
      <c r="E1996" s="7">
        <v>1710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53</v>
      </c>
      <c r="P1996">
        <f t="shared" si="156"/>
        <v>0</v>
      </c>
      <c r="Q1996" s="11" t="s">
        <v>8339</v>
      </c>
      <c r="R1996" t="s">
        <v>8351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1996</v>
      </c>
      <c r="B1997" s="9" t="s">
        <v>1996</v>
      </c>
      <c r="C1997" s="3" t="s">
        <v>6105</v>
      </c>
      <c r="D1997" s="5">
        <v>133800</v>
      </c>
      <c r="E1997" s="7">
        <v>1707</v>
      </c>
      <c r="F1997" t="s">
        <v>8219</v>
      </c>
      <c r="G1997" t="s">
        <v>8222</v>
      </c>
      <c r="H1997" t="s">
        <v>8244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8293</v>
      </c>
      <c r="O1997">
        <f t="shared" si="155"/>
        <v>1</v>
      </c>
      <c r="P1997">
        <f t="shared" si="156"/>
        <v>0</v>
      </c>
      <c r="Q1997" s="11" t="s">
        <v>8339</v>
      </c>
      <c r="R1997" t="s">
        <v>8351</v>
      </c>
      <c r="S1997" s="15">
        <f t="shared" si="157"/>
        <v>41800.819571759261</v>
      </c>
      <c r="T1997" s="15">
        <f t="shared" si="158"/>
        <v>41830.819571759261</v>
      </c>
      <c r="U1997">
        <f t="shared" si="159"/>
        <v>2014</v>
      </c>
    </row>
    <row r="1998" spans="1:21" ht="48" x14ac:dyDescent="0.2">
      <c r="A1998">
        <v>1995</v>
      </c>
      <c r="B1998" s="9" t="s">
        <v>1995</v>
      </c>
      <c r="C1998" s="3" t="s">
        <v>6104</v>
      </c>
      <c r="D1998" s="5">
        <v>1000</v>
      </c>
      <c r="E1998" s="7">
        <v>1707</v>
      </c>
      <c r="F1998" t="s">
        <v>8219</v>
      </c>
      <c r="G1998" t="s">
        <v>8227</v>
      </c>
      <c r="H1998" t="s">
        <v>8249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8293</v>
      </c>
      <c r="O1998">
        <f t="shared" si="155"/>
        <v>171</v>
      </c>
      <c r="P1998">
        <f t="shared" si="156"/>
        <v>569</v>
      </c>
      <c r="Q1998" s="11" t="s">
        <v>8339</v>
      </c>
      <c r="R1998" t="s">
        <v>8351</v>
      </c>
      <c r="S1998" s="15">
        <f t="shared" si="157"/>
        <v>42181.902037037042</v>
      </c>
      <c r="T1998" s="15">
        <f t="shared" si="158"/>
        <v>42201.902037037042</v>
      </c>
      <c r="U1998">
        <f t="shared" si="159"/>
        <v>2015</v>
      </c>
    </row>
    <row r="1999" spans="1:21" ht="48" x14ac:dyDescent="0.2">
      <c r="A1999">
        <v>1997</v>
      </c>
      <c r="B1999" s="9" t="s">
        <v>1997</v>
      </c>
      <c r="C1999" s="3" t="s">
        <v>6106</v>
      </c>
      <c r="D1999" s="5">
        <v>6500</v>
      </c>
      <c r="E1999" s="7">
        <v>1705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26</v>
      </c>
      <c r="P1999">
        <f t="shared" si="156"/>
        <v>0</v>
      </c>
      <c r="Q1999" s="11" t="s">
        <v>8339</v>
      </c>
      <c r="R1999" t="s">
        <v>8351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1998</v>
      </c>
      <c r="C2000" s="3" t="s">
        <v>6107</v>
      </c>
      <c r="D2000" s="5">
        <v>2500</v>
      </c>
      <c r="E2000" s="7">
        <v>1700.01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68</v>
      </c>
      <c r="P2000">
        <f t="shared" si="156"/>
        <v>566.66999999999996</v>
      </c>
      <c r="Q2000" s="11" t="s">
        <v>8339</v>
      </c>
      <c r="R2000" t="s">
        <v>8351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1999</v>
      </c>
      <c r="C2001" s="3" t="s">
        <v>6108</v>
      </c>
      <c r="D2001" s="5">
        <v>31000</v>
      </c>
      <c r="E2001" s="7">
        <v>1700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5</v>
      </c>
      <c r="P2001">
        <f t="shared" si="156"/>
        <v>242.86</v>
      </c>
      <c r="Q2001" s="11" t="s">
        <v>8339</v>
      </c>
      <c r="R2001" t="s">
        <v>8351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2000</v>
      </c>
      <c r="C2002" s="3" t="s">
        <v>6109</v>
      </c>
      <c r="D2002" s="5">
        <v>5000</v>
      </c>
      <c r="E2002" s="7">
        <v>1698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34</v>
      </c>
      <c r="P2002">
        <f t="shared" si="156"/>
        <v>67.92</v>
      </c>
      <c r="Q2002" s="11" t="s">
        <v>8339</v>
      </c>
      <c r="R2002" t="s">
        <v>8351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2001</v>
      </c>
      <c r="C2003" s="3" t="s">
        <v>6110</v>
      </c>
      <c r="D2003" s="5">
        <v>55000</v>
      </c>
      <c r="E2003" s="7">
        <v>1697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</v>
      </c>
      <c r="P2003">
        <f t="shared" si="156"/>
        <v>1.04</v>
      </c>
      <c r="Q2003" s="11" t="s">
        <v>8320</v>
      </c>
      <c r="R2003" t="s">
        <v>8350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2002</v>
      </c>
      <c r="C2004" s="3" t="s">
        <v>6111</v>
      </c>
      <c r="D2004" s="5">
        <v>50000</v>
      </c>
      <c r="E2004" s="7">
        <v>1697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3</v>
      </c>
      <c r="P2004">
        <f t="shared" si="156"/>
        <v>1.23</v>
      </c>
      <c r="Q2004" s="11" t="s">
        <v>8320</v>
      </c>
      <c r="R2004" t="s">
        <v>8350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2003</v>
      </c>
      <c r="C2005" s="3" t="s">
        <v>6112</v>
      </c>
      <c r="D2005" s="5">
        <v>500</v>
      </c>
      <c r="E2005" s="7">
        <v>1691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338</v>
      </c>
      <c r="P2005">
        <f t="shared" si="156"/>
        <v>99.47</v>
      </c>
      <c r="Q2005" s="11" t="s">
        <v>8320</v>
      </c>
      <c r="R2005" t="s">
        <v>8350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2004</v>
      </c>
      <c r="C2006" s="3" t="s">
        <v>6113</v>
      </c>
      <c r="D2006" s="5">
        <v>50000</v>
      </c>
      <c r="E2006" s="7">
        <v>1690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3</v>
      </c>
      <c r="P2006">
        <f t="shared" si="156"/>
        <v>4.7699999999999996</v>
      </c>
      <c r="Q2006" s="11" t="s">
        <v>8320</v>
      </c>
      <c r="R2006" t="s">
        <v>8350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2006</v>
      </c>
      <c r="B2007" s="9" t="s">
        <v>2006</v>
      </c>
      <c r="C2007" s="3" t="s">
        <v>6115</v>
      </c>
      <c r="D2007" s="5">
        <v>50000</v>
      </c>
      <c r="E2007" s="7">
        <v>1686</v>
      </c>
      <c r="F2007" t="s">
        <v>8217</v>
      </c>
      <c r="G2007" t="s">
        <v>8222</v>
      </c>
      <c r="H2007" t="s">
        <v>8244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8292</v>
      </c>
      <c r="O2007">
        <f t="shared" si="155"/>
        <v>3</v>
      </c>
      <c r="P2007">
        <f t="shared" si="156"/>
        <v>5.56</v>
      </c>
      <c r="Q2007" s="11" t="s">
        <v>8320</v>
      </c>
      <c r="R2007" t="s">
        <v>8350</v>
      </c>
      <c r="S2007" s="15">
        <f t="shared" si="157"/>
        <v>41941.500520833331</v>
      </c>
      <c r="T2007" s="15">
        <f t="shared" si="158"/>
        <v>41976.542187500003</v>
      </c>
      <c r="U2007">
        <f t="shared" si="159"/>
        <v>2014</v>
      </c>
    </row>
    <row r="2008" spans="1:21" ht="48" x14ac:dyDescent="0.2">
      <c r="A2008">
        <v>2005</v>
      </c>
      <c r="B2008" s="9" t="s">
        <v>2005</v>
      </c>
      <c r="C2008" s="3" t="s">
        <v>6114</v>
      </c>
      <c r="D2008" s="5">
        <v>30000</v>
      </c>
      <c r="E2008" s="7">
        <v>1686</v>
      </c>
      <c r="F2008" t="s">
        <v>8217</v>
      </c>
      <c r="G2008" t="s">
        <v>8222</v>
      </c>
      <c r="H2008" t="s">
        <v>8244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8292</v>
      </c>
      <c r="O2008">
        <f t="shared" si="155"/>
        <v>6</v>
      </c>
      <c r="P2008">
        <f t="shared" si="156"/>
        <v>8.83</v>
      </c>
      <c r="Q2008" s="11" t="s">
        <v>8320</v>
      </c>
      <c r="R2008" t="s">
        <v>8350</v>
      </c>
      <c r="S2008" s="15">
        <f t="shared" si="157"/>
        <v>41535.812708333331</v>
      </c>
      <c r="T2008" s="15">
        <f t="shared" si="158"/>
        <v>41563.165972222225</v>
      </c>
      <c r="U2008">
        <f t="shared" si="159"/>
        <v>2013</v>
      </c>
    </row>
    <row r="2009" spans="1:21" ht="48" x14ac:dyDescent="0.2">
      <c r="A2009">
        <v>2007</v>
      </c>
      <c r="B2009" s="9" t="s">
        <v>2007</v>
      </c>
      <c r="C2009" s="3" t="s">
        <v>6116</v>
      </c>
      <c r="D2009" s="5">
        <v>10000</v>
      </c>
      <c r="E2009" s="7">
        <v>1686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17</v>
      </c>
      <c r="P2009">
        <f t="shared" si="156"/>
        <v>12.31</v>
      </c>
      <c r="Q2009" s="11" t="s">
        <v>8320</v>
      </c>
      <c r="R2009" t="s">
        <v>8350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2008</v>
      </c>
      <c r="C2010" s="3" t="s">
        <v>6117</v>
      </c>
      <c r="D2010" s="5">
        <v>1570.79</v>
      </c>
      <c r="E2010" s="7">
        <v>1677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107</v>
      </c>
      <c r="P2010">
        <f t="shared" si="156"/>
        <v>40.9</v>
      </c>
      <c r="Q2010" s="11" t="s">
        <v>8320</v>
      </c>
      <c r="R2010" t="s">
        <v>8350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2009</v>
      </c>
      <c r="C2011" s="3" t="s">
        <v>6118</v>
      </c>
      <c r="D2011" s="5">
        <v>50000</v>
      </c>
      <c r="E2011" s="7">
        <v>1671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</v>
      </c>
      <c r="P2011">
        <f t="shared" si="156"/>
        <v>4.2</v>
      </c>
      <c r="Q2011" s="11" t="s">
        <v>8320</v>
      </c>
      <c r="R2011" t="s">
        <v>8350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2010</v>
      </c>
      <c r="C2012" s="3" t="s">
        <v>6119</v>
      </c>
      <c r="D2012" s="5">
        <v>30000</v>
      </c>
      <c r="E2012" s="7">
        <v>1669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6</v>
      </c>
      <c r="P2012">
        <f t="shared" si="156"/>
        <v>0.96</v>
      </c>
      <c r="Q2012" s="11" t="s">
        <v>8320</v>
      </c>
      <c r="R2012" t="s">
        <v>8350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2011</v>
      </c>
      <c r="C2013" s="3" t="s">
        <v>6120</v>
      </c>
      <c r="D2013" s="5">
        <v>50000</v>
      </c>
      <c r="E2013" s="7">
        <v>1668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3</v>
      </c>
      <c r="P2013">
        <f t="shared" si="156"/>
        <v>1.72</v>
      </c>
      <c r="Q2013" s="11" t="s">
        <v>8320</v>
      </c>
      <c r="R2013" t="s">
        <v>8350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2012</v>
      </c>
      <c r="C2014" s="3" t="s">
        <v>6121</v>
      </c>
      <c r="D2014" s="5">
        <v>5000</v>
      </c>
      <c r="E2014" s="7">
        <v>1665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33</v>
      </c>
      <c r="P2014">
        <f t="shared" si="156"/>
        <v>9.1</v>
      </c>
      <c r="Q2014" s="11" t="s">
        <v>8320</v>
      </c>
      <c r="R2014" t="s">
        <v>8350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2013</v>
      </c>
      <c r="C2015" s="3" t="s">
        <v>6122</v>
      </c>
      <c r="D2015" s="5">
        <v>160000</v>
      </c>
      <c r="E2015" s="7">
        <v>1661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1</v>
      </c>
      <c r="P2015">
        <f t="shared" si="156"/>
        <v>0.36</v>
      </c>
      <c r="Q2015" s="11" t="s">
        <v>8320</v>
      </c>
      <c r="R2015" t="s">
        <v>8350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2014</v>
      </c>
      <c r="C2016" s="3" t="s">
        <v>6123</v>
      </c>
      <c r="D2016" s="5">
        <v>30000</v>
      </c>
      <c r="E2016" s="7">
        <v>1661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6</v>
      </c>
      <c r="P2016">
        <f t="shared" si="156"/>
        <v>0.06</v>
      </c>
      <c r="Q2016" s="11" t="s">
        <v>8320</v>
      </c>
      <c r="R2016" t="s">
        <v>8350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32" x14ac:dyDescent="0.2">
      <c r="A2017">
        <v>2016</v>
      </c>
      <c r="B2017" s="9" t="s">
        <v>2016</v>
      </c>
      <c r="C2017" s="3" t="s">
        <v>6125</v>
      </c>
      <c r="D2017" s="5">
        <v>10000</v>
      </c>
      <c r="E2017" s="7">
        <v>1660</v>
      </c>
      <c r="F2017" t="s">
        <v>8217</v>
      </c>
      <c r="G2017" t="s">
        <v>8222</v>
      </c>
      <c r="H2017" t="s">
        <v>8244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8292</v>
      </c>
      <c r="O2017">
        <f t="shared" si="155"/>
        <v>17</v>
      </c>
      <c r="P2017">
        <f t="shared" si="156"/>
        <v>3.47</v>
      </c>
      <c r="Q2017" s="11" t="s">
        <v>8320</v>
      </c>
      <c r="R2017" t="s">
        <v>8350</v>
      </c>
      <c r="S2017" s="15">
        <f t="shared" si="157"/>
        <v>41312.88077546296</v>
      </c>
      <c r="T2017" s="15">
        <f t="shared" si="158"/>
        <v>41342.88077546296</v>
      </c>
      <c r="U2017">
        <f t="shared" si="159"/>
        <v>2013</v>
      </c>
    </row>
    <row r="2018" spans="1:21" ht="48" x14ac:dyDescent="0.2">
      <c r="A2018">
        <v>2015</v>
      </c>
      <c r="B2018" s="9" t="s">
        <v>2015</v>
      </c>
      <c r="C2018" s="3" t="s">
        <v>6124</v>
      </c>
      <c r="D2018" s="5">
        <v>7200</v>
      </c>
      <c r="E2018" s="7">
        <v>1660</v>
      </c>
      <c r="F2018" t="s">
        <v>8217</v>
      </c>
      <c r="G2018" t="s">
        <v>8222</v>
      </c>
      <c r="H2018" t="s">
        <v>8244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8292</v>
      </c>
      <c r="O2018">
        <f t="shared" si="155"/>
        <v>23</v>
      </c>
      <c r="P2018">
        <f t="shared" si="156"/>
        <v>10.25</v>
      </c>
      <c r="Q2018" s="11" t="s">
        <v>8320</v>
      </c>
      <c r="R2018" t="s">
        <v>8350</v>
      </c>
      <c r="S2018" s="15">
        <f t="shared" si="157"/>
        <v>40765.876886574071</v>
      </c>
      <c r="T2018" s="15">
        <f t="shared" si="158"/>
        <v>40795.876886574071</v>
      </c>
      <c r="U2018">
        <f t="shared" si="159"/>
        <v>2011</v>
      </c>
    </row>
    <row r="2019" spans="1:21" ht="48" x14ac:dyDescent="0.2">
      <c r="A2019">
        <v>2017</v>
      </c>
      <c r="B2019" s="9" t="s">
        <v>2017</v>
      </c>
      <c r="C2019" s="3" t="s">
        <v>6126</v>
      </c>
      <c r="D2019" s="5">
        <v>25000</v>
      </c>
      <c r="E2019" s="7">
        <v>1656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7</v>
      </c>
      <c r="P2019">
        <f t="shared" si="156"/>
        <v>3.89</v>
      </c>
      <c r="Q2019" s="11" t="s">
        <v>8320</v>
      </c>
      <c r="R2019" t="s">
        <v>8350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2018</v>
      </c>
      <c r="C2020" s="3" t="s">
        <v>6127</v>
      </c>
      <c r="D2020" s="5">
        <v>65000</v>
      </c>
      <c r="E2020" s="7">
        <v>1655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3</v>
      </c>
      <c r="P2020">
        <f t="shared" si="156"/>
        <v>3.68</v>
      </c>
      <c r="Q2020" s="11" t="s">
        <v>8320</v>
      </c>
      <c r="R2020" t="s">
        <v>8350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2019</v>
      </c>
      <c r="C2021" s="3" t="s">
        <v>6128</v>
      </c>
      <c r="D2021" s="5">
        <v>40000</v>
      </c>
      <c r="E2021" s="7">
        <v>1655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</v>
      </c>
      <c r="P2021">
        <f t="shared" si="156"/>
        <v>0.93</v>
      </c>
      <c r="Q2021" s="11" t="s">
        <v>8320</v>
      </c>
      <c r="R2021" t="s">
        <v>8350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2020</v>
      </c>
      <c r="C2022" s="3" t="s">
        <v>6129</v>
      </c>
      <c r="D2022" s="5">
        <v>1500</v>
      </c>
      <c r="E2022" s="7">
        <v>1651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110</v>
      </c>
      <c r="P2022">
        <f t="shared" si="156"/>
        <v>13.53</v>
      </c>
      <c r="Q2022" s="11" t="s">
        <v>8320</v>
      </c>
      <c r="R2022" t="s">
        <v>8350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2021</v>
      </c>
      <c r="C2023" s="3" t="s">
        <v>6130</v>
      </c>
      <c r="D2023" s="5">
        <v>5000</v>
      </c>
      <c r="E2023" s="7">
        <v>1650.69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33</v>
      </c>
      <c r="P2023">
        <f t="shared" si="156"/>
        <v>17.38</v>
      </c>
      <c r="Q2023" s="11" t="s">
        <v>8320</v>
      </c>
      <c r="R2023" t="s">
        <v>8350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2022</v>
      </c>
      <c r="C2024" s="3" t="s">
        <v>6131</v>
      </c>
      <c r="D2024" s="5">
        <v>100000</v>
      </c>
      <c r="E2024" s="7">
        <v>1650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2</v>
      </c>
      <c r="P2024">
        <f t="shared" si="156"/>
        <v>5.08</v>
      </c>
      <c r="Q2024" s="11" t="s">
        <v>8320</v>
      </c>
      <c r="R2024" t="s">
        <v>8350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2023</v>
      </c>
      <c r="C2025" s="3" t="s">
        <v>6132</v>
      </c>
      <c r="D2025" s="5">
        <v>100000</v>
      </c>
      <c r="E2025" s="7">
        <v>1647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2</v>
      </c>
      <c r="P2025">
        <f t="shared" si="156"/>
        <v>4.67</v>
      </c>
      <c r="Q2025" s="11" t="s">
        <v>8320</v>
      </c>
      <c r="R2025" t="s">
        <v>8350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2024</v>
      </c>
      <c r="C2026" s="3" t="s">
        <v>6133</v>
      </c>
      <c r="D2026" s="5">
        <v>4000</v>
      </c>
      <c r="E2026" s="7">
        <v>1636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41</v>
      </c>
      <c r="P2026">
        <f t="shared" si="156"/>
        <v>15.58</v>
      </c>
      <c r="Q2026" s="11" t="s">
        <v>8320</v>
      </c>
      <c r="R2026" t="s">
        <v>8350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2025</v>
      </c>
      <c r="C2027" s="3" t="s">
        <v>6134</v>
      </c>
      <c r="D2027" s="5">
        <v>80000</v>
      </c>
      <c r="E2027" s="7">
        <v>1635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</v>
      </c>
      <c r="P2027">
        <f t="shared" si="156"/>
        <v>2.2400000000000002</v>
      </c>
      <c r="Q2027" s="11" t="s">
        <v>8320</v>
      </c>
      <c r="R2027" t="s">
        <v>8350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2026</v>
      </c>
      <c r="C2028" s="3" t="s">
        <v>6135</v>
      </c>
      <c r="D2028" s="5">
        <v>25000</v>
      </c>
      <c r="E2028" s="7">
        <v>1626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7</v>
      </c>
      <c r="P2028">
        <f t="shared" si="156"/>
        <v>3.58</v>
      </c>
      <c r="Q2028" s="11" t="s">
        <v>8320</v>
      </c>
      <c r="R2028" t="s">
        <v>8350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2027</v>
      </c>
      <c r="C2029" s="3" t="s">
        <v>6136</v>
      </c>
      <c r="D2029" s="5">
        <v>100000</v>
      </c>
      <c r="E2029" s="7">
        <v>1625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2</v>
      </c>
      <c r="P2029">
        <f t="shared" si="156"/>
        <v>3.01</v>
      </c>
      <c r="Q2029" s="11" t="s">
        <v>8320</v>
      </c>
      <c r="R2029" t="s">
        <v>8350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2028</v>
      </c>
      <c r="C2030" s="3" t="s">
        <v>6137</v>
      </c>
      <c r="D2030" s="5">
        <v>3000</v>
      </c>
      <c r="E2030" s="7">
        <v>1625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54</v>
      </c>
      <c r="P2030">
        <f t="shared" si="156"/>
        <v>20.57</v>
      </c>
      <c r="Q2030" s="11" t="s">
        <v>8320</v>
      </c>
      <c r="R2030" t="s">
        <v>8350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2029</v>
      </c>
      <c r="C2031" s="3" t="s">
        <v>6138</v>
      </c>
      <c r="D2031" s="5">
        <v>2500</v>
      </c>
      <c r="E2031" s="7">
        <v>1623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65</v>
      </c>
      <c r="P2031">
        <f t="shared" si="156"/>
        <v>17.27</v>
      </c>
      <c r="Q2031" s="11" t="s">
        <v>8320</v>
      </c>
      <c r="R2031" t="s">
        <v>8350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2030</v>
      </c>
      <c r="C2032" s="3" t="s">
        <v>6139</v>
      </c>
      <c r="D2032" s="5">
        <v>32768</v>
      </c>
      <c r="E2032" s="7">
        <v>1616.14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5</v>
      </c>
      <c r="P2032">
        <f t="shared" si="156"/>
        <v>2.59</v>
      </c>
      <c r="Q2032" s="11" t="s">
        <v>8320</v>
      </c>
      <c r="R2032" t="s">
        <v>8350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2031</v>
      </c>
      <c r="C2033" s="3" t="s">
        <v>6140</v>
      </c>
      <c r="D2033" s="5">
        <v>50000</v>
      </c>
      <c r="E2033" s="7">
        <v>1616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3</v>
      </c>
      <c r="P2033">
        <f t="shared" si="156"/>
        <v>3.18</v>
      </c>
      <c r="Q2033" s="11" t="s">
        <v>8320</v>
      </c>
      <c r="R2033" t="s">
        <v>8350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2032</v>
      </c>
      <c r="C2034" s="3" t="s">
        <v>6141</v>
      </c>
      <c r="D2034" s="5">
        <v>25000</v>
      </c>
      <c r="E2034" s="7">
        <v>1614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6</v>
      </c>
      <c r="P2034">
        <f t="shared" si="156"/>
        <v>3.04</v>
      </c>
      <c r="Q2034" s="11" t="s">
        <v>8320</v>
      </c>
      <c r="R2034" t="s">
        <v>8350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2033</v>
      </c>
      <c r="C2035" s="3" t="s">
        <v>6142</v>
      </c>
      <c r="D2035" s="5">
        <v>25000</v>
      </c>
      <c r="E2035" s="7">
        <v>1614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6</v>
      </c>
      <c r="P2035">
        <f t="shared" si="156"/>
        <v>10.220000000000001</v>
      </c>
      <c r="Q2035" s="11" t="s">
        <v>8320</v>
      </c>
      <c r="R2035" t="s">
        <v>8350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2034</v>
      </c>
      <c r="C2036" s="3" t="s">
        <v>6143</v>
      </c>
      <c r="D2036" s="5">
        <v>78000</v>
      </c>
      <c r="E2036" s="7">
        <v>1611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2</v>
      </c>
      <c r="P2036">
        <f t="shared" si="156"/>
        <v>3.17</v>
      </c>
      <c r="Q2036" s="11" t="s">
        <v>8320</v>
      </c>
      <c r="R2036" t="s">
        <v>8350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2035</v>
      </c>
      <c r="C2037" s="3" t="s">
        <v>6144</v>
      </c>
      <c r="D2037" s="5">
        <v>80000</v>
      </c>
      <c r="E2037" s="7">
        <v>1610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</v>
      </c>
      <c r="P2037">
        <f t="shared" si="156"/>
        <v>2.5</v>
      </c>
      <c r="Q2037" s="11" t="s">
        <v>8320</v>
      </c>
      <c r="R2037" t="s">
        <v>8350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2036</v>
      </c>
      <c r="C2038" s="3" t="s">
        <v>6145</v>
      </c>
      <c r="D2038" s="5">
        <v>30000</v>
      </c>
      <c r="E2038" s="7">
        <v>1605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5</v>
      </c>
      <c r="P2038">
        <f t="shared" si="156"/>
        <v>1.89</v>
      </c>
      <c r="Q2038" s="11" t="s">
        <v>8320</v>
      </c>
      <c r="R2038" t="s">
        <v>8350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2037</v>
      </c>
      <c r="C2039" s="3" t="s">
        <v>6146</v>
      </c>
      <c r="D2039" s="5">
        <v>10000</v>
      </c>
      <c r="E2039" s="7">
        <v>1605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16</v>
      </c>
      <c r="P2039">
        <f t="shared" si="156"/>
        <v>3.74</v>
      </c>
      <c r="Q2039" s="11" t="s">
        <v>8320</v>
      </c>
      <c r="R2039" t="s">
        <v>8350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2038</v>
      </c>
      <c r="C2040" s="3" t="s">
        <v>6147</v>
      </c>
      <c r="D2040" s="5">
        <v>8000</v>
      </c>
      <c r="E2040" s="7">
        <v>1601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20</v>
      </c>
      <c r="P2040">
        <f t="shared" si="156"/>
        <v>7.85</v>
      </c>
      <c r="Q2040" s="11" t="s">
        <v>8320</v>
      </c>
      <c r="R2040" t="s">
        <v>8350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2039</v>
      </c>
      <c r="C2041" s="3" t="s">
        <v>6148</v>
      </c>
      <c r="D2041" s="5">
        <v>125000</v>
      </c>
      <c r="E2041" s="7">
        <v>1594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</v>
      </c>
      <c r="P2041">
        <f t="shared" si="156"/>
        <v>4.21</v>
      </c>
      <c r="Q2041" s="11" t="s">
        <v>8320</v>
      </c>
      <c r="R2041" t="s">
        <v>8350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2040</v>
      </c>
      <c r="C2042" s="3" t="s">
        <v>6149</v>
      </c>
      <c r="D2042" s="5">
        <v>3000</v>
      </c>
      <c r="E2042" s="7">
        <v>1590.29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53</v>
      </c>
      <c r="P2042">
        <f t="shared" si="156"/>
        <v>5.87</v>
      </c>
      <c r="Q2042" s="11" t="s">
        <v>8320</v>
      </c>
      <c r="R2042" t="s">
        <v>8350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2041</v>
      </c>
      <c r="C2043" s="3" t="s">
        <v>6150</v>
      </c>
      <c r="D2043" s="5">
        <v>9500</v>
      </c>
      <c r="E2043" s="7">
        <v>1587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17</v>
      </c>
      <c r="P2043">
        <f t="shared" si="156"/>
        <v>13.23</v>
      </c>
      <c r="Q2043" s="11" t="s">
        <v>8320</v>
      </c>
      <c r="R2043" t="s">
        <v>8350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2042</v>
      </c>
      <c r="C2044" s="3" t="s">
        <v>6151</v>
      </c>
      <c r="D2044" s="5">
        <v>10000</v>
      </c>
      <c r="E2044" s="7">
        <v>1580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16</v>
      </c>
      <c r="P2044">
        <f t="shared" si="156"/>
        <v>11.29</v>
      </c>
      <c r="Q2044" s="11" t="s">
        <v>8320</v>
      </c>
      <c r="R2044" t="s">
        <v>8350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2043</v>
      </c>
      <c r="C2045" s="3" t="s">
        <v>6152</v>
      </c>
      <c r="D2045" s="5">
        <v>1385</v>
      </c>
      <c r="E2045" s="7">
        <v>1577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114</v>
      </c>
      <c r="P2045">
        <f t="shared" si="156"/>
        <v>8.17</v>
      </c>
      <c r="Q2045" s="11" t="s">
        <v>8320</v>
      </c>
      <c r="R2045" t="s">
        <v>8350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2044</v>
      </c>
      <c r="C2046" s="3" t="s">
        <v>6153</v>
      </c>
      <c r="D2046" s="5">
        <v>15000</v>
      </c>
      <c r="E2046" s="7">
        <v>1576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11</v>
      </c>
      <c r="P2046">
        <f t="shared" si="156"/>
        <v>8.76</v>
      </c>
      <c r="Q2046" s="11" t="s">
        <v>8320</v>
      </c>
      <c r="R2046" t="s">
        <v>8350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2047</v>
      </c>
      <c r="B2047" s="9" t="s">
        <v>2047</v>
      </c>
      <c r="C2047" s="3" t="s">
        <v>6156</v>
      </c>
      <c r="D2047" s="5">
        <v>98000</v>
      </c>
      <c r="E2047" s="7">
        <v>1575</v>
      </c>
      <c r="F2047" t="s">
        <v>8217</v>
      </c>
      <c r="G2047" t="s">
        <v>8224</v>
      </c>
      <c r="H2047" t="s">
        <v>8246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t="s">
        <v>8292</v>
      </c>
      <c r="O2047">
        <f t="shared" si="155"/>
        <v>2</v>
      </c>
      <c r="P2047">
        <f t="shared" si="156"/>
        <v>3.56</v>
      </c>
      <c r="Q2047" s="11" t="s">
        <v>8320</v>
      </c>
      <c r="R2047" t="s">
        <v>8350</v>
      </c>
      <c r="S2047" s="15">
        <f t="shared" si="157"/>
        <v>42081.903587962966</v>
      </c>
      <c r="T2047" s="15">
        <f t="shared" si="158"/>
        <v>42111</v>
      </c>
      <c r="U2047">
        <f t="shared" si="159"/>
        <v>2015</v>
      </c>
    </row>
    <row r="2048" spans="1:21" ht="48" x14ac:dyDescent="0.2">
      <c r="A2048">
        <v>2048</v>
      </c>
      <c r="B2048" s="9" t="s">
        <v>2048</v>
      </c>
      <c r="C2048" s="3" t="s">
        <v>6157</v>
      </c>
      <c r="D2048" s="5">
        <v>85000</v>
      </c>
      <c r="E2048" s="7">
        <v>1575</v>
      </c>
      <c r="F2048" t="s">
        <v>8217</v>
      </c>
      <c r="G2048" t="s">
        <v>8222</v>
      </c>
      <c r="H2048" t="s">
        <v>8244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t="s">
        <v>8292</v>
      </c>
      <c r="O2048">
        <f t="shared" si="155"/>
        <v>2</v>
      </c>
      <c r="P2048">
        <f t="shared" si="156"/>
        <v>1.1499999999999999</v>
      </c>
      <c r="Q2048" s="11" t="s">
        <v>8320</v>
      </c>
      <c r="R2048" t="s">
        <v>8350</v>
      </c>
      <c r="S2048" s="15">
        <f t="shared" si="157"/>
        <v>41387.651516203703</v>
      </c>
      <c r="T2048" s="15">
        <f t="shared" si="158"/>
        <v>41417.651516203703</v>
      </c>
      <c r="U2048">
        <f t="shared" si="159"/>
        <v>2013</v>
      </c>
    </row>
    <row r="2049" spans="1:21" ht="48" x14ac:dyDescent="0.2">
      <c r="A2049">
        <v>2046</v>
      </c>
      <c r="B2049" s="9" t="s">
        <v>2046</v>
      </c>
      <c r="C2049" s="3" t="s">
        <v>6155</v>
      </c>
      <c r="D2049" s="5">
        <v>10000</v>
      </c>
      <c r="E2049" s="7">
        <v>1575</v>
      </c>
      <c r="F2049" t="s">
        <v>8217</v>
      </c>
      <c r="G2049" t="s">
        <v>8222</v>
      </c>
      <c r="H2049" t="s">
        <v>8244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8292</v>
      </c>
      <c r="O2049">
        <f t="shared" si="155"/>
        <v>16</v>
      </c>
      <c r="P2049">
        <f t="shared" si="156"/>
        <v>7.26</v>
      </c>
      <c r="Q2049" s="11" t="s">
        <v>8320</v>
      </c>
      <c r="R2049" t="s">
        <v>8350</v>
      </c>
      <c r="S2049" s="15">
        <f t="shared" si="157"/>
        <v>41387.171805555554</v>
      </c>
      <c r="T2049" s="15">
        <f t="shared" si="158"/>
        <v>41417.171805555554</v>
      </c>
      <c r="U2049">
        <f t="shared" si="159"/>
        <v>2013</v>
      </c>
    </row>
    <row r="2050" spans="1:21" ht="48" x14ac:dyDescent="0.2">
      <c r="A2050">
        <v>2045</v>
      </c>
      <c r="B2050" s="9" t="s">
        <v>2045</v>
      </c>
      <c r="C2050" s="3" t="s">
        <v>6154</v>
      </c>
      <c r="D2050" s="5">
        <v>4900</v>
      </c>
      <c r="E2050" s="7">
        <v>1575</v>
      </c>
      <c r="F2050" t="s">
        <v>8217</v>
      </c>
      <c r="G2050" t="s">
        <v>8222</v>
      </c>
      <c r="H2050" t="s">
        <v>8244</v>
      </c>
      <c r="I2050">
        <v>1341799647</v>
      </c>
      <c r="J2050">
        <v>1339207647</v>
      </c>
      <c r="K2050" t="b">
        <v>0</v>
      </c>
      <c r="L2050">
        <v>263</v>
      </c>
      <c r="M2050" t="b">
        <v>1</v>
      </c>
      <c r="N2050" t="s">
        <v>8292</v>
      </c>
      <c r="O2050">
        <f t="shared" ref="O2050:O2113" si="160">ROUND(E2050/D2050*100,0)</f>
        <v>32</v>
      </c>
      <c r="P2050">
        <f t="shared" ref="P2050:P2113" si="161">IFERROR(ROUND(E2050/L2050,2),0)</f>
        <v>5.99</v>
      </c>
      <c r="Q2050" s="11" t="s">
        <v>8320</v>
      </c>
      <c r="R2050" t="s">
        <v>8350</v>
      </c>
      <c r="S2050" s="15">
        <f t="shared" ref="S2050:S2113" si="162">(((J2050/60)/60)/24)+DATE(1970,1,1)</f>
        <v>41069.088506944441</v>
      </c>
      <c r="T2050" s="15">
        <f t="shared" ref="T2050:T2113" si="163">(((I2050/60)/60)/24)+DATE(1970,1,1)</f>
        <v>41099.088506944441</v>
      </c>
      <c r="U2050">
        <f t="shared" si="159"/>
        <v>2012</v>
      </c>
    </row>
    <row r="2051" spans="1:21" ht="16" x14ac:dyDescent="0.2">
      <c r="A2051">
        <v>2049</v>
      </c>
      <c r="B2051" s="9" t="s">
        <v>2049</v>
      </c>
      <c r="C2051" s="3" t="s">
        <v>6158</v>
      </c>
      <c r="D2051" s="5">
        <v>50000</v>
      </c>
      <c r="E2051" s="7">
        <v>1571.55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3</v>
      </c>
      <c r="P2051">
        <f t="shared" si="161"/>
        <v>2.12</v>
      </c>
      <c r="Q2051" s="11" t="s">
        <v>8320</v>
      </c>
      <c r="R2051" t="s">
        <v>8350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2050</v>
      </c>
      <c r="C2052" s="3" t="s">
        <v>6159</v>
      </c>
      <c r="D2052" s="5">
        <v>10000</v>
      </c>
      <c r="E2052" s="7">
        <v>1571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16</v>
      </c>
      <c r="P2052">
        <f t="shared" si="161"/>
        <v>9.24</v>
      </c>
      <c r="Q2052" s="11" t="s">
        <v>8320</v>
      </c>
      <c r="R2052" t="s">
        <v>8350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2052</v>
      </c>
      <c r="B2053" s="9" t="s">
        <v>2052</v>
      </c>
      <c r="C2053" s="3" t="s">
        <v>6161</v>
      </c>
      <c r="D2053" s="5">
        <v>50000</v>
      </c>
      <c r="E2053" s="7">
        <v>1570</v>
      </c>
      <c r="F2053" t="s">
        <v>8217</v>
      </c>
      <c r="G2053" t="s">
        <v>8222</v>
      </c>
      <c r="H2053" t="s">
        <v>8244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8292</v>
      </c>
      <c r="O2053">
        <f t="shared" si="160"/>
        <v>3</v>
      </c>
      <c r="P2053">
        <f t="shared" si="161"/>
        <v>2.9</v>
      </c>
      <c r="Q2053" s="11" t="s">
        <v>8320</v>
      </c>
      <c r="R2053" t="s">
        <v>8350</v>
      </c>
      <c r="S2053" s="15">
        <f t="shared" si="162"/>
        <v>42375.08394675926</v>
      </c>
      <c r="T2053" s="15">
        <f t="shared" si="163"/>
        <v>42420.08394675926</v>
      </c>
      <c r="U2053">
        <f t="shared" si="164"/>
        <v>2016</v>
      </c>
    </row>
    <row r="2054" spans="1:21" ht="48" x14ac:dyDescent="0.2">
      <c r="A2054">
        <v>2051</v>
      </c>
      <c r="B2054" s="9" t="s">
        <v>2051</v>
      </c>
      <c r="C2054" s="3" t="s">
        <v>6160</v>
      </c>
      <c r="D2054" s="5">
        <v>8000</v>
      </c>
      <c r="E2054" s="7">
        <v>1570</v>
      </c>
      <c r="F2054" t="s">
        <v>8217</v>
      </c>
      <c r="G2054" t="s">
        <v>8222</v>
      </c>
      <c r="H2054" t="s">
        <v>8244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8292</v>
      </c>
      <c r="O2054">
        <f t="shared" si="160"/>
        <v>20</v>
      </c>
      <c r="P2054">
        <f t="shared" si="161"/>
        <v>6.49</v>
      </c>
      <c r="Q2054" s="11" t="s">
        <v>8320</v>
      </c>
      <c r="R2054" t="s">
        <v>8350</v>
      </c>
      <c r="S2054" s="15">
        <f t="shared" si="162"/>
        <v>41604.022418981483</v>
      </c>
      <c r="T2054" s="15">
        <f t="shared" si="163"/>
        <v>41634.022418981483</v>
      </c>
      <c r="U2054">
        <f t="shared" si="164"/>
        <v>2013</v>
      </c>
    </row>
    <row r="2055" spans="1:21" ht="48" x14ac:dyDescent="0.2">
      <c r="A2055">
        <v>2053</v>
      </c>
      <c r="B2055" s="9" t="s">
        <v>2053</v>
      </c>
      <c r="C2055" s="3" t="s">
        <v>6162</v>
      </c>
      <c r="D2055" s="5">
        <v>5000</v>
      </c>
      <c r="E2055" s="7">
        <v>1570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31</v>
      </c>
      <c r="P2055">
        <f t="shared" si="161"/>
        <v>12.98</v>
      </c>
      <c r="Q2055" s="11" t="s">
        <v>8320</v>
      </c>
      <c r="R2055" t="s">
        <v>8350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2054</v>
      </c>
      <c r="C2056" s="3" t="s">
        <v>6163</v>
      </c>
      <c r="D2056" s="5">
        <v>35000</v>
      </c>
      <c r="E2056" s="7">
        <v>1565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4</v>
      </c>
      <c r="P2056">
        <f t="shared" si="161"/>
        <v>2.52</v>
      </c>
      <c r="Q2056" s="11" t="s">
        <v>8320</v>
      </c>
      <c r="R2056" t="s">
        <v>8350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2055</v>
      </c>
      <c r="C2057" s="3" t="s">
        <v>6164</v>
      </c>
      <c r="D2057" s="5">
        <v>6000</v>
      </c>
      <c r="E2057" s="7">
        <v>1565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26</v>
      </c>
      <c r="P2057">
        <f t="shared" si="161"/>
        <v>15.5</v>
      </c>
      <c r="Q2057" s="11" t="s">
        <v>8320</v>
      </c>
      <c r="R2057" t="s">
        <v>8350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2056</v>
      </c>
      <c r="C2058" s="3" t="s">
        <v>6165</v>
      </c>
      <c r="D2058" s="5">
        <v>50000</v>
      </c>
      <c r="E2058" s="7">
        <v>1563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3</v>
      </c>
      <c r="P2058">
        <f t="shared" si="161"/>
        <v>2.82</v>
      </c>
      <c r="Q2058" s="11" t="s">
        <v>8320</v>
      </c>
      <c r="R2058" t="s">
        <v>8350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2057</v>
      </c>
      <c r="C2059" s="3" t="s">
        <v>6166</v>
      </c>
      <c r="D2059" s="5">
        <v>15000</v>
      </c>
      <c r="E2059" s="7">
        <v>1561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10</v>
      </c>
      <c r="P2059">
        <f t="shared" si="161"/>
        <v>2.34</v>
      </c>
      <c r="Q2059" s="11" t="s">
        <v>8320</v>
      </c>
      <c r="R2059" t="s">
        <v>8350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2058</v>
      </c>
      <c r="C2060" s="3" t="s">
        <v>6167</v>
      </c>
      <c r="D2060" s="5">
        <v>2560</v>
      </c>
      <c r="E2060" s="7">
        <v>1560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61</v>
      </c>
      <c r="P2060">
        <f t="shared" si="161"/>
        <v>3.8</v>
      </c>
      <c r="Q2060" s="11" t="s">
        <v>8320</v>
      </c>
      <c r="R2060" t="s">
        <v>8350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2059</v>
      </c>
      <c r="C2061" s="3" t="s">
        <v>6168</v>
      </c>
      <c r="D2061" s="5">
        <v>30000</v>
      </c>
      <c r="E2061" s="7">
        <v>1557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5</v>
      </c>
      <c r="P2061">
        <f t="shared" si="161"/>
        <v>4.1500000000000004</v>
      </c>
      <c r="Q2061" s="11" t="s">
        <v>8320</v>
      </c>
      <c r="R2061" t="s">
        <v>8350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2060</v>
      </c>
      <c r="C2062" s="3" t="s">
        <v>6169</v>
      </c>
      <c r="D2062" s="5">
        <v>25000</v>
      </c>
      <c r="E2062" s="7">
        <v>1555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6</v>
      </c>
      <c r="P2062">
        <f t="shared" si="161"/>
        <v>1.1399999999999999</v>
      </c>
      <c r="Q2062" s="11" t="s">
        <v>8320</v>
      </c>
      <c r="R2062" t="s">
        <v>8350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2061</v>
      </c>
      <c r="C2063" s="3" t="s">
        <v>6170</v>
      </c>
      <c r="D2063" s="5">
        <v>5000</v>
      </c>
      <c r="E2063" s="7">
        <v>1555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31</v>
      </c>
      <c r="P2063">
        <f t="shared" si="161"/>
        <v>44.43</v>
      </c>
      <c r="Q2063" s="11" t="s">
        <v>8320</v>
      </c>
      <c r="R2063" t="s">
        <v>8350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2062</v>
      </c>
      <c r="C2064" s="3" t="s">
        <v>6171</v>
      </c>
      <c r="D2064" s="5">
        <v>100000</v>
      </c>
      <c r="E2064" s="7">
        <v>1553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2</v>
      </c>
      <c r="P2064">
        <f t="shared" si="161"/>
        <v>7.65</v>
      </c>
      <c r="Q2064" s="11" t="s">
        <v>8320</v>
      </c>
      <c r="R2064" t="s">
        <v>8350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8" x14ac:dyDescent="0.2">
      <c r="A2065">
        <v>2064</v>
      </c>
      <c r="B2065" s="9" t="s">
        <v>2064</v>
      </c>
      <c r="C2065" s="3" t="s">
        <v>6173</v>
      </c>
      <c r="D2065" s="5">
        <v>261962</v>
      </c>
      <c r="E2065" s="7">
        <v>1550</v>
      </c>
      <c r="F2065" t="s">
        <v>8217</v>
      </c>
      <c r="G2065" t="s">
        <v>8222</v>
      </c>
      <c r="H2065" t="s">
        <v>8244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8292</v>
      </c>
      <c r="O2065">
        <f t="shared" si="160"/>
        <v>1</v>
      </c>
      <c r="P2065">
        <f t="shared" si="161"/>
        <v>0.27</v>
      </c>
      <c r="Q2065" s="11" t="s">
        <v>8320</v>
      </c>
      <c r="R2065" t="s">
        <v>8350</v>
      </c>
      <c r="S2065" s="15">
        <f t="shared" si="162"/>
        <v>41389.364849537036</v>
      </c>
      <c r="T2065" s="15">
        <f t="shared" si="163"/>
        <v>41425.5</v>
      </c>
      <c r="U2065">
        <f t="shared" si="164"/>
        <v>2013</v>
      </c>
    </row>
    <row r="2066" spans="1:21" ht="32" x14ac:dyDescent="0.2">
      <c r="A2066">
        <v>2063</v>
      </c>
      <c r="B2066" s="9" t="s">
        <v>2063</v>
      </c>
      <c r="C2066" s="3" t="s">
        <v>6172</v>
      </c>
      <c r="D2066" s="5">
        <v>4000</v>
      </c>
      <c r="E2066" s="7">
        <v>1550</v>
      </c>
      <c r="F2066" t="s">
        <v>8217</v>
      </c>
      <c r="G2066" t="s">
        <v>8234</v>
      </c>
      <c r="H2066" t="s">
        <v>8247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8292</v>
      </c>
      <c r="O2066">
        <f t="shared" si="160"/>
        <v>39</v>
      </c>
      <c r="P2066">
        <f t="shared" si="161"/>
        <v>31.63</v>
      </c>
      <c r="Q2066" s="11" t="s">
        <v>8320</v>
      </c>
      <c r="R2066" t="s">
        <v>8350</v>
      </c>
      <c r="S2066" s="15">
        <f t="shared" si="162"/>
        <v>42472.73265046296</v>
      </c>
      <c r="T2066" s="15">
        <f t="shared" si="163"/>
        <v>42505.73265046296</v>
      </c>
      <c r="U2066">
        <f t="shared" si="164"/>
        <v>2016</v>
      </c>
    </row>
    <row r="2067" spans="1:21" ht="48" x14ac:dyDescent="0.2">
      <c r="A2067">
        <v>2065</v>
      </c>
      <c r="B2067" s="9" t="s">
        <v>2065</v>
      </c>
      <c r="C2067" s="3" t="s">
        <v>6174</v>
      </c>
      <c r="D2067" s="5">
        <v>40000</v>
      </c>
      <c r="E2067" s="7">
        <v>1547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4</v>
      </c>
      <c r="P2067">
        <f t="shared" si="161"/>
        <v>0.99</v>
      </c>
      <c r="Q2067" s="11" t="s">
        <v>8320</v>
      </c>
      <c r="R2067" t="s">
        <v>8350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2066</v>
      </c>
      <c r="C2068" s="3" t="s">
        <v>6175</v>
      </c>
      <c r="D2068" s="5">
        <v>2000</v>
      </c>
      <c r="E2068" s="7">
        <v>1544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77</v>
      </c>
      <c r="P2068">
        <f t="shared" si="161"/>
        <v>23.75</v>
      </c>
      <c r="Q2068" s="11" t="s">
        <v>8320</v>
      </c>
      <c r="R2068" t="s">
        <v>8350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2067</v>
      </c>
      <c r="C2069" s="3" t="s">
        <v>6176</v>
      </c>
      <c r="D2069" s="5">
        <v>495</v>
      </c>
      <c r="E2069" s="7">
        <v>1538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311</v>
      </c>
      <c r="P2069">
        <f t="shared" si="161"/>
        <v>153.80000000000001</v>
      </c>
      <c r="Q2069" s="11" t="s">
        <v>8320</v>
      </c>
      <c r="R2069" t="s">
        <v>8350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2068</v>
      </c>
      <c r="C2070" s="3" t="s">
        <v>6177</v>
      </c>
      <c r="D2070" s="5">
        <v>25000</v>
      </c>
      <c r="E2070" s="7">
        <v>1537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6</v>
      </c>
      <c r="P2070">
        <f t="shared" si="161"/>
        <v>20.22</v>
      </c>
      <c r="Q2070" s="11" t="s">
        <v>8320</v>
      </c>
      <c r="R2070" t="s">
        <v>8350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2069</v>
      </c>
      <c r="C2071" s="3" t="s">
        <v>6178</v>
      </c>
      <c r="D2071" s="5">
        <v>50000</v>
      </c>
      <c r="E2071" s="7">
        <v>1536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3</v>
      </c>
      <c r="P2071">
        <f t="shared" si="161"/>
        <v>5.84</v>
      </c>
      <c r="Q2071" s="11" t="s">
        <v>8320</v>
      </c>
      <c r="R2071" t="s">
        <v>8350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2070</v>
      </c>
      <c r="C2072" s="3" t="s">
        <v>6179</v>
      </c>
      <c r="D2072" s="5">
        <v>125000</v>
      </c>
      <c r="E2072" s="7">
        <v>1535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1</v>
      </c>
      <c r="P2072">
        <f t="shared" si="161"/>
        <v>1</v>
      </c>
      <c r="Q2072" s="11" t="s">
        <v>8320</v>
      </c>
      <c r="R2072" t="s">
        <v>8350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2071</v>
      </c>
      <c r="C2073" s="3" t="s">
        <v>6180</v>
      </c>
      <c r="D2073" s="5">
        <v>20000</v>
      </c>
      <c r="E2073" s="7">
        <v>1535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8</v>
      </c>
      <c r="P2073">
        <f t="shared" si="161"/>
        <v>5.52</v>
      </c>
      <c r="Q2073" s="11" t="s">
        <v>8320</v>
      </c>
      <c r="R2073" t="s">
        <v>8350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2072</v>
      </c>
      <c r="C2074" s="3" t="s">
        <v>6181</v>
      </c>
      <c r="D2074" s="5">
        <v>71500</v>
      </c>
      <c r="E2074" s="7">
        <v>1534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2</v>
      </c>
      <c r="P2074">
        <f t="shared" si="161"/>
        <v>4.38</v>
      </c>
      <c r="Q2074" s="11" t="s">
        <v>8320</v>
      </c>
      <c r="R2074" t="s">
        <v>8350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2073</v>
      </c>
      <c r="C2075" s="3" t="s">
        <v>6182</v>
      </c>
      <c r="D2075" s="5">
        <v>100000</v>
      </c>
      <c r="E2075" s="7">
        <v>1533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2</v>
      </c>
      <c r="P2075">
        <f t="shared" si="161"/>
        <v>3.26</v>
      </c>
      <c r="Q2075" s="11" t="s">
        <v>8320</v>
      </c>
      <c r="R2075" t="s">
        <v>8350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2074</v>
      </c>
      <c r="C2076" s="3" t="s">
        <v>6183</v>
      </c>
      <c r="D2076" s="5">
        <v>600</v>
      </c>
      <c r="E2076" s="7">
        <v>1532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255</v>
      </c>
      <c r="P2076">
        <f t="shared" si="161"/>
        <v>510.67</v>
      </c>
      <c r="Q2076" s="11" t="s">
        <v>8320</v>
      </c>
      <c r="R2076" t="s">
        <v>8350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2075</v>
      </c>
      <c r="C2077" s="3" t="s">
        <v>6184</v>
      </c>
      <c r="D2077" s="5">
        <v>9999</v>
      </c>
      <c r="E2077" s="7">
        <v>1529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15</v>
      </c>
      <c r="P2077">
        <f t="shared" si="161"/>
        <v>0.19</v>
      </c>
      <c r="Q2077" s="11" t="s">
        <v>8320</v>
      </c>
      <c r="R2077" t="s">
        <v>8350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2076</v>
      </c>
      <c r="C2078" s="3" t="s">
        <v>6185</v>
      </c>
      <c r="D2078" s="5">
        <v>179000</v>
      </c>
      <c r="E2078" s="7">
        <v>1527.5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1</v>
      </c>
      <c r="P2078">
        <f t="shared" si="161"/>
        <v>0.18</v>
      </c>
      <c r="Q2078" s="11" t="s">
        <v>8320</v>
      </c>
      <c r="R2078" t="s">
        <v>8350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2077</v>
      </c>
      <c r="C2079" s="3" t="s">
        <v>6186</v>
      </c>
      <c r="D2079" s="5">
        <v>50000</v>
      </c>
      <c r="E2079" s="7">
        <v>1527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3</v>
      </c>
      <c r="P2079">
        <f t="shared" si="161"/>
        <v>8.1199999999999992</v>
      </c>
      <c r="Q2079" s="11" t="s">
        <v>8320</v>
      </c>
      <c r="R2079" t="s">
        <v>8350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2078</v>
      </c>
      <c r="C2080" s="3" t="s">
        <v>6187</v>
      </c>
      <c r="D2080" s="5">
        <v>20000</v>
      </c>
      <c r="E2080" s="7">
        <v>1525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8</v>
      </c>
      <c r="P2080">
        <f t="shared" si="161"/>
        <v>31.77</v>
      </c>
      <c r="Q2080" s="11" t="s">
        <v>8320</v>
      </c>
      <c r="R2080" t="s">
        <v>8350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2079</v>
      </c>
      <c r="C2081" s="3" t="s">
        <v>6188</v>
      </c>
      <c r="D2081" s="5">
        <v>10000</v>
      </c>
      <c r="E2081" s="7">
        <v>1521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15</v>
      </c>
      <c r="P2081">
        <f t="shared" si="161"/>
        <v>2.5099999999999998</v>
      </c>
      <c r="Q2081" s="11" t="s">
        <v>8320</v>
      </c>
      <c r="R2081" t="s">
        <v>8350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2080</v>
      </c>
      <c r="C2082" s="3" t="s">
        <v>6189</v>
      </c>
      <c r="D2082" s="5">
        <v>1000</v>
      </c>
      <c r="E2082" s="7">
        <v>1521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152</v>
      </c>
      <c r="P2082">
        <f t="shared" si="161"/>
        <v>30.42</v>
      </c>
      <c r="Q2082" s="11" t="s">
        <v>8320</v>
      </c>
      <c r="R2082" t="s">
        <v>8350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2081</v>
      </c>
      <c r="C2083" s="3" t="s">
        <v>6190</v>
      </c>
      <c r="D2083" s="5">
        <v>3500</v>
      </c>
      <c r="E2083" s="7">
        <v>1520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43</v>
      </c>
      <c r="P2083">
        <f t="shared" si="161"/>
        <v>27.64</v>
      </c>
      <c r="Q2083" s="11" t="s">
        <v>8326</v>
      </c>
      <c r="R2083" t="s">
        <v>8330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2082</v>
      </c>
      <c r="C2084" s="3" t="s">
        <v>6191</v>
      </c>
      <c r="D2084" s="5">
        <v>1500</v>
      </c>
      <c r="E2084" s="7">
        <v>1518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101</v>
      </c>
      <c r="P2084">
        <f t="shared" si="161"/>
        <v>39.950000000000003</v>
      </c>
      <c r="Q2084" s="11" t="s">
        <v>8326</v>
      </c>
      <c r="R2084" t="s">
        <v>8330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2083</v>
      </c>
      <c r="C2085" s="3" t="s">
        <v>6192</v>
      </c>
      <c r="D2085" s="5">
        <v>750</v>
      </c>
      <c r="E2085" s="7">
        <v>1515.08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202</v>
      </c>
      <c r="P2085">
        <f t="shared" si="161"/>
        <v>60.6</v>
      </c>
      <c r="Q2085" s="11" t="s">
        <v>8326</v>
      </c>
      <c r="R2085" t="s">
        <v>8330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2084</v>
      </c>
      <c r="C2086" s="3" t="s">
        <v>6193</v>
      </c>
      <c r="D2086" s="5">
        <v>3000</v>
      </c>
      <c r="E2086" s="7">
        <v>1511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50</v>
      </c>
      <c r="P2086">
        <f t="shared" si="161"/>
        <v>32.85</v>
      </c>
      <c r="Q2086" s="11" t="s">
        <v>8326</v>
      </c>
      <c r="R2086" t="s">
        <v>8330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2085</v>
      </c>
      <c r="C2087" s="3" t="s">
        <v>6194</v>
      </c>
      <c r="D2087" s="5">
        <v>6000</v>
      </c>
      <c r="E2087" s="7">
        <v>1510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25</v>
      </c>
      <c r="P2087">
        <f t="shared" si="161"/>
        <v>18.190000000000001</v>
      </c>
      <c r="Q2087" s="11" t="s">
        <v>8326</v>
      </c>
      <c r="R2087" t="s">
        <v>8330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2086</v>
      </c>
      <c r="C2088" s="3" t="s">
        <v>6195</v>
      </c>
      <c r="D2088" s="5">
        <v>4000</v>
      </c>
      <c r="E2088" s="7">
        <v>1510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38</v>
      </c>
      <c r="P2088">
        <f t="shared" si="161"/>
        <v>43.14</v>
      </c>
      <c r="Q2088" s="11" t="s">
        <v>8326</v>
      </c>
      <c r="R2088" t="s">
        <v>8330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2088</v>
      </c>
      <c r="B2089" s="9" t="s">
        <v>2088</v>
      </c>
      <c r="C2089" s="3" t="s">
        <v>6197</v>
      </c>
      <c r="D2089" s="5">
        <v>3000</v>
      </c>
      <c r="E2089" s="7">
        <v>1510</v>
      </c>
      <c r="F2089" t="s">
        <v>8217</v>
      </c>
      <c r="G2089" t="s">
        <v>8222</v>
      </c>
      <c r="H2089" t="s">
        <v>8244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8276</v>
      </c>
      <c r="O2089">
        <f t="shared" si="160"/>
        <v>50</v>
      </c>
      <c r="P2089">
        <f t="shared" si="161"/>
        <v>20.13</v>
      </c>
      <c r="Q2089" s="11" t="s">
        <v>8326</v>
      </c>
      <c r="R2089" t="s">
        <v>8330</v>
      </c>
      <c r="S2089" s="15">
        <f t="shared" si="162"/>
        <v>40395.714722222219</v>
      </c>
      <c r="T2089" s="15">
        <f t="shared" si="163"/>
        <v>40432.165972222225</v>
      </c>
      <c r="U2089">
        <f t="shared" si="164"/>
        <v>2010</v>
      </c>
    </row>
    <row r="2090" spans="1:21" ht="48" x14ac:dyDescent="0.2">
      <c r="A2090">
        <v>2087</v>
      </c>
      <c r="B2090" s="9" t="s">
        <v>2087</v>
      </c>
      <c r="C2090" s="3" t="s">
        <v>6196</v>
      </c>
      <c r="D2090" s="5">
        <v>1500</v>
      </c>
      <c r="E2090" s="7">
        <v>1510</v>
      </c>
      <c r="F2090" t="s">
        <v>8217</v>
      </c>
      <c r="G2090" t="s">
        <v>8222</v>
      </c>
      <c r="H2090" t="s">
        <v>8244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8276</v>
      </c>
      <c r="O2090">
        <f t="shared" si="160"/>
        <v>101</v>
      </c>
      <c r="P2090">
        <f t="shared" si="161"/>
        <v>60.4</v>
      </c>
      <c r="Q2090" s="11" t="s">
        <v>8326</v>
      </c>
      <c r="R2090" t="s">
        <v>8330</v>
      </c>
      <c r="S2090" s="15">
        <f t="shared" si="162"/>
        <v>40764.204375000001</v>
      </c>
      <c r="T2090" s="15">
        <f t="shared" si="163"/>
        <v>40794.204375000001</v>
      </c>
      <c r="U2090">
        <f t="shared" si="164"/>
        <v>2011</v>
      </c>
    </row>
    <row r="2091" spans="1:21" ht="48" x14ac:dyDescent="0.2">
      <c r="A2091">
        <v>2090</v>
      </c>
      <c r="B2091" s="9" t="s">
        <v>2090</v>
      </c>
      <c r="C2091" s="3" t="s">
        <v>6199</v>
      </c>
      <c r="D2091" s="5">
        <v>8000</v>
      </c>
      <c r="E2091" s="7">
        <v>1506</v>
      </c>
      <c r="F2091" t="s">
        <v>8217</v>
      </c>
      <c r="G2091" t="s">
        <v>8222</v>
      </c>
      <c r="H2091" t="s">
        <v>8244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8276</v>
      </c>
      <c r="O2091">
        <f t="shared" si="160"/>
        <v>19</v>
      </c>
      <c r="P2091">
        <f t="shared" si="161"/>
        <v>9.41</v>
      </c>
      <c r="Q2091" s="11" t="s">
        <v>8326</v>
      </c>
      <c r="R2091" t="s">
        <v>8330</v>
      </c>
      <c r="S2091" s="15">
        <f t="shared" si="162"/>
        <v>41299.381423611114</v>
      </c>
      <c r="T2091" s="15">
        <f t="shared" si="163"/>
        <v>41329.381423611114</v>
      </c>
      <c r="U2091">
        <f t="shared" si="164"/>
        <v>2013</v>
      </c>
    </row>
    <row r="2092" spans="1:21" ht="32" x14ac:dyDescent="0.2">
      <c r="A2092">
        <v>2089</v>
      </c>
      <c r="B2092" s="9" t="s">
        <v>2089</v>
      </c>
      <c r="C2092" s="3" t="s">
        <v>6198</v>
      </c>
      <c r="D2092" s="5">
        <v>2500</v>
      </c>
      <c r="E2092" s="7">
        <v>1506</v>
      </c>
      <c r="F2092" t="s">
        <v>8217</v>
      </c>
      <c r="G2092" t="s">
        <v>8222</v>
      </c>
      <c r="H2092" t="s">
        <v>8244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8276</v>
      </c>
      <c r="O2092">
        <f t="shared" si="160"/>
        <v>60</v>
      </c>
      <c r="P2092">
        <f t="shared" si="161"/>
        <v>24.29</v>
      </c>
      <c r="Q2092" s="11" t="s">
        <v>8326</v>
      </c>
      <c r="R2092" t="s">
        <v>8330</v>
      </c>
      <c r="S2092" s="15">
        <f t="shared" si="162"/>
        <v>41453.076319444444</v>
      </c>
      <c r="T2092" s="15">
        <f t="shared" si="163"/>
        <v>41488.076319444444</v>
      </c>
      <c r="U2092">
        <f t="shared" si="164"/>
        <v>2013</v>
      </c>
    </row>
    <row r="2093" spans="1:21" ht="48" x14ac:dyDescent="0.2">
      <c r="A2093">
        <v>2091</v>
      </c>
      <c r="B2093" s="9" t="s">
        <v>2091</v>
      </c>
      <c r="C2093" s="3" t="s">
        <v>6200</v>
      </c>
      <c r="D2093" s="5">
        <v>18000</v>
      </c>
      <c r="E2093" s="7">
        <v>1505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8</v>
      </c>
      <c r="P2093">
        <f t="shared" si="161"/>
        <v>6.12</v>
      </c>
      <c r="Q2093" s="11" t="s">
        <v>8326</v>
      </c>
      <c r="R2093" t="s">
        <v>8330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2092</v>
      </c>
      <c r="C2094" s="3" t="s">
        <v>6201</v>
      </c>
      <c r="D2094" s="5">
        <v>6000</v>
      </c>
      <c r="E2094" s="7">
        <v>1503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25</v>
      </c>
      <c r="P2094">
        <f t="shared" si="161"/>
        <v>27.33</v>
      </c>
      <c r="Q2094" s="11" t="s">
        <v>8326</v>
      </c>
      <c r="R2094" t="s">
        <v>8330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2093</v>
      </c>
      <c r="C2095" s="3" t="s">
        <v>6202</v>
      </c>
      <c r="D2095" s="5">
        <v>1500</v>
      </c>
      <c r="E2095" s="7">
        <v>1502.5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100</v>
      </c>
      <c r="P2095">
        <f t="shared" si="161"/>
        <v>65.33</v>
      </c>
      <c r="Q2095" s="11" t="s">
        <v>8326</v>
      </c>
      <c r="R2095" t="s">
        <v>8330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2094</v>
      </c>
      <c r="C2096" s="3" t="s">
        <v>6203</v>
      </c>
      <c r="D2096" s="5">
        <v>3500</v>
      </c>
      <c r="E2096" s="7">
        <v>1501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43</v>
      </c>
      <c r="P2096">
        <f t="shared" si="161"/>
        <v>20.85</v>
      </c>
      <c r="Q2096" s="11" t="s">
        <v>8326</v>
      </c>
      <c r="R2096" t="s">
        <v>8330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2095</v>
      </c>
      <c r="C2097" s="3" t="s">
        <v>6204</v>
      </c>
      <c r="D2097" s="5">
        <v>2500</v>
      </c>
      <c r="E2097" s="7">
        <v>1500.76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60</v>
      </c>
      <c r="P2097">
        <f t="shared" si="161"/>
        <v>68.22</v>
      </c>
      <c r="Q2097" s="11" t="s">
        <v>8326</v>
      </c>
      <c r="R2097" t="s">
        <v>8330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2096</v>
      </c>
      <c r="C2098" s="3" t="s">
        <v>6205</v>
      </c>
      <c r="D2098" s="5">
        <v>600</v>
      </c>
      <c r="E2098" s="7">
        <v>1500.2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250</v>
      </c>
      <c r="P2098">
        <f t="shared" si="161"/>
        <v>107.16</v>
      </c>
      <c r="Q2098" s="11" t="s">
        <v>8326</v>
      </c>
      <c r="R2098" t="s">
        <v>8330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32" x14ac:dyDescent="0.2">
      <c r="A2099">
        <v>2103</v>
      </c>
      <c r="B2099" s="9" t="s">
        <v>2103</v>
      </c>
      <c r="C2099" s="3" t="s">
        <v>6212</v>
      </c>
      <c r="D2099" s="5">
        <v>7777</v>
      </c>
      <c r="E2099" s="7">
        <v>1500</v>
      </c>
      <c r="F2099" t="s">
        <v>8217</v>
      </c>
      <c r="G2099" t="s">
        <v>8222</v>
      </c>
      <c r="H2099" t="s">
        <v>8244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t="s">
        <v>8276</v>
      </c>
      <c r="O2099">
        <f t="shared" si="160"/>
        <v>19</v>
      </c>
      <c r="P2099">
        <f t="shared" si="161"/>
        <v>13.04</v>
      </c>
      <c r="Q2099" s="11" t="s">
        <v>8326</v>
      </c>
      <c r="R2099" t="s">
        <v>8330</v>
      </c>
      <c r="S2099" s="15">
        <f t="shared" si="162"/>
        <v>41192.754942129628</v>
      </c>
      <c r="T2099" s="15">
        <f t="shared" si="163"/>
        <v>41222.7966087963</v>
      </c>
      <c r="U2099">
        <f t="shared" si="164"/>
        <v>2012</v>
      </c>
    </row>
    <row r="2100" spans="1:21" ht="48" x14ac:dyDescent="0.2">
      <c r="A2100">
        <v>2098</v>
      </c>
      <c r="B2100" s="9" t="s">
        <v>2098</v>
      </c>
      <c r="C2100" s="3" t="s">
        <v>6207</v>
      </c>
      <c r="D2100" s="5">
        <v>6000</v>
      </c>
      <c r="E2100" s="7">
        <v>1500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25</v>
      </c>
      <c r="P2100">
        <f t="shared" si="161"/>
        <v>46.88</v>
      </c>
      <c r="Q2100" s="11" t="s">
        <v>8326</v>
      </c>
      <c r="R2100" t="s">
        <v>8330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48" x14ac:dyDescent="0.2">
      <c r="A2101">
        <v>2097</v>
      </c>
      <c r="B2101" s="9" t="s">
        <v>2097</v>
      </c>
      <c r="C2101" s="3" t="s">
        <v>6206</v>
      </c>
      <c r="D2101" s="5">
        <v>3000</v>
      </c>
      <c r="E2101" s="7">
        <v>1500</v>
      </c>
      <c r="F2101" t="s">
        <v>8217</v>
      </c>
      <c r="G2101" t="s">
        <v>8222</v>
      </c>
      <c r="H2101" t="s">
        <v>8244</v>
      </c>
      <c r="I2101">
        <v>1322751735</v>
      </c>
      <c r="J2101">
        <v>1317564135</v>
      </c>
      <c r="K2101" t="b">
        <v>0</v>
      </c>
      <c r="L2101">
        <v>38</v>
      </c>
      <c r="M2101" t="b">
        <v>1</v>
      </c>
      <c r="N2101" t="s">
        <v>8276</v>
      </c>
      <c r="O2101">
        <f t="shared" si="160"/>
        <v>50</v>
      </c>
      <c r="P2101">
        <f t="shared" si="161"/>
        <v>39.47</v>
      </c>
      <c r="Q2101" s="11" t="s">
        <v>8326</v>
      </c>
      <c r="R2101" t="s">
        <v>8330</v>
      </c>
      <c r="S2101" s="15">
        <f t="shared" si="162"/>
        <v>40818.58489583333</v>
      </c>
      <c r="T2101" s="15">
        <f t="shared" si="163"/>
        <v>40878.626562500001</v>
      </c>
      <c r="U2101">
        <f t="shared" si="164"/>
        <v>2011</v>
      </c>
    </row>
    <row r="2102" spans="1:21" ht="16" x14ac:dyDescent="0.2">
      <c r="A2102">
        <v>2099</v>
      </c>
      <c r="B2102" s="9" t="s">
        <v>2099</v>
      </c>
      <c r="C2102" s="3" t="s">
        <v>6208</v>
      </c>
      <c r="D2102" s="5">
        <v>3000</v>
      </c>
      <c r="E2102" s="7">
        <v>1500</v>
      </c>
      <c r="F2102" t="s">
        <v>8217</v>
      </c>
      <c r="G2102" t="s">
        <v>8222</v>
      </c>
      <c r="H2102" t="s">
        <v>8244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8276</v>
      </c>
      <c r="O2102">
        <f t="shared" si="160"/>
        <v>50</v>
      </c>
      <c r="P2102">
        <f t="shared" si="161"/>
        <v>23.81</v>
      </c>
      <c r="Q2102" s="11" t="s">
        <v>8326</v>
      </c>
      <c r="R2102" t="s">
        <v>8330</v>
      </c>
      <c r="S2102" s="15">
        <f t="shared" si="162"/>
        <v>42173.746342592596</v>
      </c>
      <c r="T2102" s="15">
        <f t="shared" si="163"/>
        <v>42187.152777777781</v>
      </c>
      <c r="U2102">
        <f t="shared" si="164"/>
        <v>2015</v>
      </c>
    </row>
    <row r="2103" spans="1:21" ht="48" x14ac:dyDescent="0.2">
      <c r="A2103">
        <v>2101</v>
      </c>
      <c r="B2103" s="9" t="s">
        <v>2101</v>
      </c>
      <c r="C2103" s="3" t="s">
        <v>6210</v>
      </c>
      <c r="D2103" s="5">
        <v>2000</v>
      </c>
      <c r="E2103" s="7">
        <v>1500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75</v>
      </c>
      <c r="P2103">
        <f t="shared" si="161"/>
        <v>34.090000000000003</v>
      </c>
      <c r="Q2103" s="11" t="s">
        <v>8326</v>
      </c>
      <c r="R2103" t="s">
        <v>8330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2102</v>
      </c>
      <c r="C2104" s="3" t="s">
        <v>6211</v>
      </c>
      <c r="D2104" s="5">
        <v>1000</v>
      </c>
      <c r="E2104" s="7">
        <v>1500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150</v>
      </c>
      <c r="P2104">
        <f t="shared" si="161"/>
        <v>39.47</v>
      </c>
      <c r="Q2104" s="11" t="s">
        <v>8326</v>
      </c>
      <c r="R2104" t="s">
        <v>8330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48" x14ac:dyDescent="0.2">
      <c r="A2105">
        <v>2104</v>
      </c>
      <c r="B2105" s="9" t="s">
        <v>2104</v>
      </c>
      <c r="C2105" s="3" t="s">
        <v>6213</v>
      </c>
      <c r="D2105" s="5">
        <v>800</v>
      </c>
      <c r="E2105" s="7">
        <v>1500</v>
      </c>
      <c r="F2105" t="s">
        <v>8217</v>
      </c>
      <c r="G2105" t="s">
        <v>8222</v>
      </c>
      <c r="H2105" t="s">
        <v>8244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8276</v>
      </c>
      <c r="O2105">
        <f t="shared" si="160"/>
        <v>188</v>
      </c>
      <c r="P2105">
        <f t="shared" si="161"/>
        <v>40.54</v>
      </c>
      <c r="Q2105" s="11" t="s">
        <v>8326</v>
      </c>
      <c r="R2105" t="s">
        <v>8330</v>
      </c>
      <c r="S2105" s="15">
        <f t="shared" si="162"/>
        <v>41394.074467592596</v>
      </c>
      <c r="T2105" s="15">
        <f t="shared" si="163"/>
        <v>41425</v>
      </c>
      <c r="U2105">
        <f t="shared" si="164"/>
        <v>2013</v>
      </c>
    </row>
    <row r="2106" spans="1:21" ht="48" x14ac:dyDescent="0.2">
      <c r="A2106">
        <v>2100</v>
      </c>
      <c r="B2106" s="9" t="s">
        <v>2100</v>
      </c>
      <c r="C2106" s="3" t="s">
        <v>6209</v>
      </c>
      <c r="D2106" s="5">
        <v>600</v>
      </c>
      <c r="E2106" s="7">
        <v>1500</v>
      </c>
      <c r="F2106" t="s">
        <v>8217</v>
      </c>
      <c r="G2106" t="s">
        <v>8222</v>
      </c>
      <c r="H2106" t="s">
        <v>8244</v>
      </c>
      <c r="I2106">
        <v>1341028740</v>
      </c>
      <c r="J2106">
        <v>1339704141</v>
      </c>
      <c r="K2106" t="b">
        <v>0</v>
      </c>
      <c r="L2106">
        <v>27</v>
      </c>
      <c r="M2106" t="b">
        <v>1</v>
      </c>
      <c r="N2106" t="s">
        <v>8276</v>
      </c>
      <c r="O2106">
        <f t="shared" si="160"/>
        <v>250</v>
      </c>
      <c r="P2106">
        <f t="shared" si="161"/>
        <v>55.56</v>
      </c>
      <c r="Q2106" s="11" t="s">
        <v>8326</v>
      </c>
      <c r="R2106" t="s">
        <v>8330</v>
      </c>
      <c r="S2106" s="15">
        <f t="shared" si="162"/>
        <v>41074.834965277776</v>
      </c>
      <c r="T2106" s="15">
        <f t="shared" si="163"/>
        <v>41090.165972222225</v>
      </c>
      <c r="U2106">
        <f t="shared" si="164"/>
        <v>2012</v>
      </c>
    </row>
    <row r="2107" spans="1:21" ht="32" x14ac:dyDescent="0.2">
      <c r="A2107">
        <v>2105</v>
      </c>
      <c r="B2107" s="9" t="s">
        <v>2105</v>
      </c>
      <c r="C2107" s="3" t="s">
        <v>6214</v>
      </c>
      <c r="D2107" s="5">
        <v>2000</v>
      </c>
      <c r="E2107" s="7">
        <v>1493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75</v>
      </c>
      <c r="P2107">
        <f t="shared" si="161"/>
        <v>15.08</v>
      </c>
      <c r="Q2107" s="11" t="s">
        <v>8326</v>
      </c>
      <c r="R2107" t="s">
        <v>8330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2106</v>
      </c>
      <c r="C2108" s="3" t="s">
        <v>6215</v>
      </c>
      <c r="D2108" s="5">
        <v>2200</v>
      </c>
      <c r="E2108" s="7">
        <v>1486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68</v>
      </c>
      <c r="P2108">
        <f t="shared" si="161"/>
        <v>33.770000000000003</v>
      </c>
      <c r="Q2108" s="11" t="s">
        <v>8326</v>
      </c>
      <c r="R2108" t="s">
        <v>8330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2107</v>
      </c>
      <c r="C2109" s="3" t="s">
        <v>6216</v>
      </c>
      <c r="D2109" s="5">
        <v>2000</v>
      </c>
      <c r="E2109" s="7">
        <v>1485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74</v>
      </c>
      <c r="P2109">
        <f t="shared" si="161"/>
        <v>25.6</v>
      </c>
      <c r="Q2109" s="11" t="s">
        <v>8326</v>
      </c>
      <c r="R2109" t="s">
        <v>8330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2108</v>
      </c>
      <c r="C2110" s="3" t="s">
        <v>6217</v>
      </c>
      <c r="D2110" s="5">
        <v>16000</v>
      </c>
      <c r="E2110" s="7">
        <v>1471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9</v>
      </c>
      <c r="P2110">
        <f t="shared" si="161"/>
        <v>7.7</v>
      </c>
      <c r="Q2110" s="11" t="s">
        <v>8326</v>
      </c>
      <c r="R2110" t="s">
        <v>8330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2109</v>
      </c>
      <c r="C2111" s="3" t="s">
        <v>6218</v>
      </c>
      <c r="D2111" s="5">
        <v>4000</v>
      </c>
      <c r="E2111" s="7">
        <v>1466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37</v>
      </c>
      <c r="P2111">
        <f t="shared" si="161"/>
        <v>36.65</v>
      </c>
      <c r="Q2111" s="11" t="s">
        <v>8326</v>
      </c>
      <c r="R2111" t="s">
        <v>8330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2110</v>
      </c>
      <c r="C2112" s="3" t="s">
        <v>6219</v>
      </c>
      <c r="D2112" s="5">
        <v>2000</v>
      </c>
      <c r="E2112" s="7">
        <v>1465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73</v>
      </c>
      <c r="P2112">
        <f t="shared" si="161"/>
        <v>38.549999999999997</v>
      </c>
      <c r="Q2112" s="11" t="s">
        <v>8326</v>
      </c>
      <c r="R2112" t="s">
        <v>8330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2111</v>
      </c>
      <c r="C2113" s="3" t="s">
        <v>6220</v>
      </c>
      <c r="D2113" s="5">
        <v>2000</v>
      </c>
      <c r="E2113" s="7">
        <v>1465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73</v>
      </c>
      <c r="P2113">
        <f t="shared" si="161"/>
        <v>37.56</v>
      </c>
      <c r="Q2113" s="11" t="s">
        <v>8326</v>
      </c>
      <c r="R2113" t="s">
        <v>8330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2112</v>
      </c>
      <c r="C2114" s="3" t="s">
        <v>6221</v>
      </c>
      <c r="D2114" s="5">
        <v>300</v>
      </c>
      <c r="E2114" s="7">
        <v>1465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488</v>
      </c>
      <c r="P2114">
        <f t="shared" ref="P2114:P2177" si="166">IFERROR(ROUND(E2114/L2114,2),0)</f>
        <v>133.18</v>
      </c>
      <c r="Q2114" s="11" t="s">
        <v>8326</v>
      </c>
      <c r="R2114" t="s">
        <v>8330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2113</v>
      </c>
      <c r="C2115" s="3" t="s">
        <v>6222</v>
      </c>
      <c r="D2115" s="5">
        <v>7000</v>
      </c>
      <c r="E2115" s="7">
        <v>1461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21</v>
      </c>
      <c r="P2115">
        <f t="shared" si="166"/>
        <v>13.65</v>
      </c>
      <c r="Q2115" s="11" t="s">
        <v>8326</v>
      </c>
      <c r="R2115" t="s">
        <v>8330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2114</v>
      </c>
      <c r="C2116" s="3" t="s">
        <v>6223</v>
      </c>
      <c r="D2116" s="5">
        <v>5000</v>
      </c>
      <c r="E2116" s="7">
        <v>1460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29</v>
      </c>
      <c r="P2116">
        <f t="shared" si="166"/>
        <v>9.93</v>
      </c>
      <c r="Q2116" s="11" t="s">
        <v>8326</v>
      </c>
      <c r="R2116" t="s">
        <v>8330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2116</v>
      </c>
      <c r="B2117" s="9" t="s">
        <v>2116</v>
      </c>
      <c r="C2117" s="3" t="s">
        <v>6225</v>
      </c>
      <c r="D2117" s="5">
        <v>48000</v>
      </c>
      <c r="E2117" s="7">
        <v>1455</v>
      </c>
      <c r="F2117" t="s">
        <v>8217</v>
      </c>
      <c r="G2117" t="s">
        <v>8222</v>
      </c>
      <c r="H2117" t="s">
        <v>8244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8276</v>
      </c>
      <c r="O2117">
        <f t="shared" si="165"/>
        <v>3</v>
      </c>
      <c r="P2117">
        <f t="shared" si="166"/>
        <v>15.82</v>
      </c>
      <c r="Q2117" s="11" t="s">
        <v>8326</v>
      </c>
      <c r="R2117" t="s">
        <v>8330</v>
      </c>
      <c r="S2117" s="15">
        <f t="shared" si="167"/>
        <v>41136.777812500004</v>
      </c>
      <c r="T2117" s="15">
        <f t="shared" si="168"/>
        <v>41184.777812500004</v>
      </c>
      <c r="U2117">
        <f t="shared" si="169"/>
        <v>2012</v>
      </c>
    </row>
    <row r="2118" spans="1:21" ht="48" x14ac:dyDescent="0.2">
      <c r="A2118">
        <v>2115</v>
      </c>
      <c r="B2118" s="9" t="s">
        <v>2115</v>
      </c>
      <c r="C2118" s="3" t="s">
        <v>6224</v>
      </c>
      <c r="D2118" s="5">
        <v>1500</v>
      </c>
      <c r="E2118" s="7">
        <v>1455</v>
      </c>
      <c r="F2118" t="s">
        <v>8217</v>
      </c>
      <c r="G2118" t="s">
        <v>8222</v>
      </c>
      <c r="H2118" t="s">
        <v>8244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8276</v>
      </c>
      <c r="O2118">
        <f t="shared" si="165"/>
        <v>97</v>
      </c>
      <c r="P2118">
        <f t="shared" si="166"/>
        <v>40.42</v>
      </c>
      <c r="Q2118" s="11" t="s">
        <v>8326</v>
      </c>
      <c r="R2118" t="s">
        <v>8330</v>
      </c>
      <c r="S2118" s="15">
        <f t="shared" si="167"/>
        <v>40564.081030092595</v>
      </c>
      <c r="T2118" s="15">
        <f t="shared" si="168"/>
        <v>40594.081030092595</v>
      </c>
      <c r="U2118">
        <f t="shared" si="169"/>
        <v>2011</v>
      </c>
    </row>
    <row r="2119" spans="1:21" ht="48" x14ac:dyDescent="0.2">
      <c r="A2119">
        <v>2117</v>
      </c>
      <c r="B2119" s="9" t="s">
        <v>2117</v>
      </c>
      <c r="C2119" s="3" t="s">
        <v>6226</v>
      </c>
      <c r="D2119" s="5">
        <v>1200</v>
      </c>
      <c r="E2119" s="7">
        <v>1445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120</v>
      </c>
      <c r="P2119">
        <f t="shared" si="166"/>
        <v>41.29</v>
      </c>
      <c r="Q2119" s="11" t="s">
        <v>8326</v>
      </c>
      <c r="R2119" t="s">
        <v>8330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2118</v>
      </c>
      <c r="C2120" s="3" t="s">
        <v>6227</v>
      </c>
      <c r="D2120" s="5">
        <v>1000</v>
      </c>
      <c r="E2120" s="7">
        <v>1438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144</v>
      </c>
      <c r="P2120">
        <f t="shared" si="166"/>
        <v>84.59</v>
      </c>
      <c r="Q2120" s="11" t="s">
        <v>8326</v>
      </c>
      <c r="R2120" t="s">
        <v>8330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2119</v>
      </c>
      <c r="C2121" s="3" t="s">
        <v>6228</v>
      </c>
      <c r="D2121" s="5">
        <v>2000</v>
      </c>
      <c r="E2121" s="7">
        <v>1437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72</v>
      </c>
      <c r="P2121">
        <f t="shared" si="166"/>
        <v>65.319999999999993</v>
      </c>
      <c r="Q2121" s="11" t="s">
        <v>8326</v>
      </c>
      <c r="R2121" t="s">
        <v>8330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2120</v>
      </c>
      <c r="C2122" s="3" t="s">
        <v>6229</v>
      </c>
      <c r="D2122" s="5">
        <v>8000</v>
      </c>
      <c r="E2122" s="7">
        <v>1436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18</v>
      </c>
      <c r="P2122">
        <f t="shared" si="166"/>
        <v>20.81</v>
      </c>
      <c r="Q2122" s="11" t="s">
        <v>8326</v>
      </c>
      <c r="R2122" t="s">
        <v>8330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2121</v>
      </c>
      <c r="C2123" s="3" t="s">
        <v>6230</v>
      </c>
      <c r="D2123" s="5">
        <v>50000</v>
      </c>
      <c r="E2123" s="7">
        <v>1434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3</v>
      </c>
      <c r="P2123">
        <f t="shared" si="166"/>
        <v>143.4</v>
      </c>
      <c r="Q2123" s="11" t="s">
        <v>8334</v>
      </c>
      <c r="R2123" t="s">
        <v>8335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2122</v>
      </c>
      <c r="C2124" s="3" t="s">
        <v>6231</v>
      </c>
      <c r="D2124" s="5">
        <v>80000</v>
      </c>
      <c r="E2124" s="7">
        <v>1431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2</v>
      </c>
      <c r="P2124">
        <f t="shared" si="166"/>
        <v>477</v>
      </c>
      <c r="Q2124" s="11" t="s">
        <v>8334</v>
      </c>
      <c r="R2124" t="s">
        <v>8335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2123</v>
      </c>
      <c r="C2125" s="3" t="s">
        <v>6232</v>
      </c>
      <c r="D2125" s="5">
        <v>500</v>
      </c>
      <c r="E2125" s="7">
        <v>1430.06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286</v>
      </c>
      <c r="P2125">
        <f t="shared" si="166"/>
        <v>286.01</v>
      </c>
      <c r="Q2125" s="11" t="s">
        <v>8334</v>
      </c>
      <c r="R2125" t="s">
        <v>8335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2124</v>
      </c>
      <c r="C2126" s="3" t="s">
        <v>6233</v>
      </c>
      <c r="D2126" s="5">
        <v>1100</v>
      </c>
      <c r="E2126" s="7">
        <v>1419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129</v>
      </c>
      <c r="P2126">
        <f t="shared" si="166"/>
        <v>283.8</v>
      </c>
      <c r="Q2126" s="11" t="s">
        <v>8334</v>
      </c>
      <c r="R2126" t="s">
        <v>8335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2125</v>
      </c>
      <c r="C2127" s="3" t="s">
        <v>6234</v>
      </c>
      <c r="D2127" s="5">
        <v>60000</v>
      </c>
      <c r="E2127" s="7">
        <v>1417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2</v>
      </c>
      <c r="P2127">
        <f t="shared" si="166"/>
        <v>52.48</v>
      </c>
      <c r="Q2127" s="11" t="s">
        <v>8334</v>
      </c>
      <c r="R2127" t="s">
        <v>8335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2126</v>
      </c>
      <c r="C2128" s="3" t="s">
        <v>6235</v>
      </c>
      <c r="D2128" s="5">
        <v>20000</v>
      </c>
      <c r="E2128" s="7">
        <v>1416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7</v>
      </c>
      <c r="P2128">
        <f t="shared" si="166"/>
        <v>708</v>
      </c>
      <c r="Q2128" s="11" t="s">
        <v>8334</v>
      </c>
      <c r="R2128" t="s">
        <v>8335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2127</v>
      </c>
      <c r="C2129" s="3" t="s">
        <v>6236</v>
      </c>
      <c r="D2129" s="5">
        <v>28000</v>
      </c>
      <c r="E2129" s="7">
        <v>1408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5</v>
      </c>
      <c r="P2129">
        <f t="shared" si="166"/>
        <v>5.97</v>
      </c>
      <c r="Q2129" s="11" t="s">
        <v>8334</v>
      </c>
      <c r="R2129" t="s">
        <v>8335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2128</v>
      </c>
      <c r="C2130" s="3" t="s">
        <v>6237</v>
      </c>
      <c r="D2130" s="5">
        <v>15000</v>
      </c>
      <c r="E2130" s="7">
        <v>1405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9</v>
      </c>
      <c r="P2130">
        <f t="shared" si="166"/>
        <v>1405</v>
      </c>
      <c r="Q2130" s="11" t="s">
        <v>8334</v>
      </c>
      <c r="R2130" t="s">
        <v>8335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2129</v>
      </c>
      <c r="C2131" s="3" t="s">
        <v>6238</v>
      </c>
      <c r="D2131" s="5">
        <v>2000</v>
      </c>
      <c r="E2131" s="7">
        <v>1405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70</v>
      </c>
      <c r="P2131">
        <f t="shared" si="166"/>
        <v>117.08</v>
      </c>
      <c r="Q2131" s="11" t="s">
        <v>8334</v>
      </c>
      <c r="R2131" t="s">
        <v>8335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2130</v>
      </c>
      <c r="C2132" s="3" t="s">
        <v>6239</v>
      </c>
      <c r="D2132" s="5">
        <v>42000</v>
      </c>
      <c r="E2132" s="7">
        <v>1402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3</v>
      </c>
      <c r="P2132">
        <f t="shared" si="166"/>
        <v>350.5</v>
      </c>
      <c r="Q2132" s="11" t="s">
        <v>8334</v>
      </c>
      <c r="R2132" t="s">
        <v>8335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2131</v>
      </c>
      <c r="C2133" s="3" t="s">
        <v>6240</v>
      </c>
      <c r="D2133" s="5">
        <v>500</v>
      </c>
      <c r="E2133" s="7">
        <v>1400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280</v>
      </c>
      <c r="P2133">
        <f t="shared" si="166"/>
        <v>466.67</v>
      </c>
      <c r="Q2133" s="11" t="s">
        <v>8334</v>
      </c>
      <c r="R2133" t="s">
        <v>8335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2132</v>
      </c>
      <c r="C2134" s="3" t="s">
        <v>6241</v>
      </c>
      <c r="D2134" s="5">
        <v>100000</v>
      </c>
      <c r="E2134" s="7">
        <v>1398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1</v>
      </c>
      <c r="P2134">
        <f t="shared" si="166"/>
        <v>14.12</v>
      </c>
      <c r="Q2134" s="11" t="s">
        <v>8334</v>
      </c>
      <c r="R2134" t="s">
        <v>8335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2134</v>
      </c>
      <c r="B2135" s="9" t="s">
        <v>2134</v>
      </c>
      <c r="C2135" s="3" t="s">
        <v>6243</v>
      </c>
      <c r="D2135" s="5">
        <v>6000</v>
      </c>
      <c r="E2135" s="7">
        <v>1395</v>
      </c>
      <c r="F2135" t="s">
        <v>8219</v>
      </c>
      <c r="G2135" t="s">
        <v>8222</v>
      </c>
      <c r="H2135" t="s">
        <v>8244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23</v>
      </c>
      <c r="P2135">
        <f t="shared" si="166"/>
        <v>465</v>
      </c>
      <c r="Q2135" s="11" t="s">
        <v>8334</v>
      </c>
      <c r="R2135" t="s">
        <v>8335</v>
      </c>
      <c r="S2135" s="15">
        <f t="shared" si="167"/>
        <v>41361.886469907404</v>
      </c>
      <c r="T2135" s="15">
        <f t="shared" si="168"/>
        <v>41391.886469907404</v>
      </c>
      <c r="U2135">
        <f t="shared" si="169"/>
        <v>2013</v>
      </c>
    </row>
    <row r="2136" spans="1:21" ht="48" x14ac:dyDescent="0.2">
      <c r="A2136">
        <v>2133</v>
      </c>
      <c r="B2136" s="9" t="s">
        <v>2133</v>
      </c>
      <c r="C2136" s="3" t="s">
        <v>6242</v>
      </c>
      <c r="D2136" s="5">
        <v>1000</v>
      </c>
      <c r="E2136" s="7">
        <v>1395</v>
      </c>
      <c r="F2136" t="s">
        <v>8219</v>
      </c>
      <c r="G2136" t="s">
        <v>8222</v>
      </c>
      <c r="H2136" t="s">
        <v>8244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140</v>
      </c>
      <c r="P2136">
        <f t="shared" si="166"/>
        <v>465</v>
      </c>
      <c r="Q2136" s="11" t="s">
        <v>8334</v>
      </c>
      <c r="R2136" t="s">
        <v>8335</v>
      </c>
      <c r="S2136" s="15">
        <f t="shared" si="167"/>
        <v>40619.097210648149</v>
      </c>
      <c r="T2136" s="15">
        <f t="shared" si="168"/>
        <v>40657.290972222225</v>
      </c>
      <c r="U2136">
        <f t="shared" si="169"/>
        <v>2011</v>
      </c>
    </row>
    <row r="2137" spans="1:21" ht="48" x14ac:dyDescent="0.2">
      <c r="A2137">
        <v>2135</v>
      </c>
      <c r="B2137" s="9" t="s">
        <v>2135</v>
      </c>
      <c r="C2137" s="3" t="s">
        <v>6244</v>
      </c>
      <c r="D2137" s="5">
        <v>5000</v>
      </c>
      <c r="E2137" s="7">
        <v>1391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28</v>
      </c>
      <c r="P2137">
        <f t="shared" si="166"/>
        <v>63.23</v>
      </c>
      <c r="Q2137" s="11" t="s">
        <v>8334</v>
      </c>
      <c r="R2137" t="s">
        <v>8335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2136</v>
      </c>
      <c r="C2138" s="3" t="s">
        <v>6245</v>
      </c>
      <c r="D2138" s="5">
        <v>80000</v>
      </c>
      <c r="E2138" s="7">
        <v>1390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2</v>
      </c>
      <c r="P2138">
        <f t="shared" si="166"/>
        <v>347.5</v>
      </c>
      <c r="Q2138" s="11" t="s">
        <v>8334</v>
      </c>
      <c r="R2138" t="s">
        <v>8335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2137</v>
      </c>
      <c r="C2139" s="3" t="s">
        <v>6246</v>
      </c>
      <c r="D2139" s="5">
        <v>50000</v>
      </c>
      <c r="E2139" s="7">
        <v>1389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3</v>
      </c>
      <c r="P2139">
        <f t="shared" si="166"/>
        <v>2.6</v>
      </c>
      <c r="Q2139" s="11" t="s">
        <v>8334</v>
      </c>
      <c r="R2139" t="s">
        <v>8335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2138</v>
      </c>
      <c r="C2140" s="3" t="s">
        <v>6247</v>
      </c>
      <c r="D2140" s="5">
        <v>1000</v>
      </c>
      <c r="E2140" s="7">
        <v>1387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139</v>
      </c>
      <c r="P2140">
        <f t="shared" si="166"/>
        <v>115.58</v>
      </c>
      <c r="Q2140" s="11" t="s">
        <v>8334</v>
      </c>
      <c r="R2140" t="s">
        <v>8335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2139</v>
      </c>
      <c r="C2141" s="3" t="s">
        <v>6248</v>
      </c>
      <c r="D2141" s="5">
        <v>30000</v>
      </c>
      <c r="E2141" s="7">
        <v>1384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24.71</v>
      </c>
      <c r="Q2141" s="11" t="s">
        <v>8334</v>
      </c>
      <c r="R2141" t="s">
        <v>8335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2140</v>
      </c>
      <c r="C2142" s="3" t="s">
        <v>6249</v>
      </c>
      <c r="D2142" s="5">
        <v>500000</v>
      </c>
      <c r="E2142" s="7">
        <v>1382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125.64</v>
      </c>
      <c r="Q2142" s="11" t="s">
        <v>8334</v>
      </c>
      <c r="R2142" t="s">
        <v>8335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2141</v>
      </c>
      <c r="C2143" s="3" t="s">
        <v>6250</v>
      </c>
      <c r="D2143" s="5">
        <v>15000</v>
      </c>
      <c r="E2143" s="7">
        <v>1381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9</v>
      </c>
      <c r="P2143">
        <f t="shared" si="166"/>
        <v>0</v>
      </c>
      <c r="Q2143" s="11" t="s">
        <v>8334</v>
      </c>
      <c r="R2143" t="s">
        <v>8335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2142</v>
      </c>
      <c r="C2144" s="3" t="s">
        <v>6251</v>
      </c>
      <c r="D2144" s="5">
        <v>10500</v>
      </c>
      <c r="E2144" s="7">
        <v>1374.16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13</v>
      </c>
      <c r="P2144">
        <f t="shared" si="166"/>
        <v>114.51</v>
      </c>
      <c r="Q2144" s="11" t="s">
        <v>8334</v>
      </c>
      <c r="R2144" t="s">
        <v>8335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2143</v>
      </c>
      <c r="C2145" s="3" t="s">
        <v>6252</v>
      </c>
      <c r="D2145" s="5">
        <v>2000</v>
      </c>
      <c r="E2145" s="7">
        <v>1373.24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69</v>
      </c>
      <c r="P2145">
        <f t="shared" si="166"/>
        <v>274.64999999999998</v>
      </c>
      <c r="Q2145" s="11" t="s">
        <v>8334</v>
      </c>
      <c r="R2145" t="s">
        <v>8335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2144</v>
      </c>
      <c r="C2146" s="3" t="s">
        <v>6253</v>
      </c>
      <c r="D2146" s="5">
        <v>35500</v>
      </c>
      <c r="E2146" s="7">
        <v>1370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4</v>
      </c>
      <c r="P2146">
        <f t="shared" si="166"/>
        <v>57.08</v>
      </c>
      <c r="Q2146" s="11" t="s">
        <v>8334</v>
      </c>
      <c r="R2146" t="s">
        <v>8335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2145</v>
      </c>
      <c r="C2147" s="3" t="s">
        <v>6254</v>
      </c>
      <c r="D2147" s="5">
        <v>15000</v>
      </c>
      <c r="E2147" s="7">
        <v>1367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9</v>
      </c>
      <c r="P2147">
        <f t="shared" si="166"/>
        <v>15.36</v>
      </c>
      <c r="Q2147" s="11" t="s">
        <v>8334</v>
      </c>
      <c r="R2147" t="s">
        <v>8335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16" x14ac:dyDescent="0.2">
      <c r="A2148">
        <v>2147</v>
      </c>
      <c r="B2148" s="9" t="s">
        <v>2147</v>
      </c>
      <c r="C2148" s="3" t="s">
        <v>6256</v>
      </c>
      <c r="D2148" s="5">
        <v>390000</v>
      </c>
      <c r="E2148" s="7">
        <v>1366</v>
      </c>
      <c r="F2148" t="s">
        <v>8219</v>
      </c>
      <c r="G2148" t="s">
        <v>8222</v>
      </c>
      <c r="H2148" t="s">
        <v>8244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8279</v>
      </c>
      <c r="O2148">
        <f t="shared" si="165"/>
        <v>0</v>
      </c>
      <c r="P2148">
        <f t="shared" si="166"/>
        <v>24.84</v>
      </c>
      <c r="Q2148" s="11" t="s">
        <v>8334</v>
      </c>
      <c r="R2148" t="s">
        <v>8335</v>
      </c>
      <c r="S2148" s="15">
        <f t="shared" si="167"/>
        <v>41927.295694444445</v>
      </c>
      <c r="T2148" s="15">
        <f t="shared" si="168"/>
        <v>41959.337361111116</v>
      </c>
      <c r="U2148">
        <f t="shared" si="169"/>
        <v>2014</v>
      </c>
    </row>
    <row r="2149" spans="1:21" ht="48" x14ac:dyDescent="0.2">
      <c r="A2149">
        <v>2146</v>
      </c>
      <c r="B2149" s="9" t="s">
        <v>2146</v>
      </c>
      <c r="C2149" s="3" t="s">
        <v>6255</v>
      </c>
      <c r="D2149" s="5">
        <v>5000</v>
      </c>
      <c r="E2149" s="7">
        <v>1366</v>
      </c>
      <c r="F2149" t="s">
        <v>8219</v>
      </c>
      <c r="G2149" t="s">
        <v>8222</v>
      </c>
      <c r="H2149" t="s">
        <v>8244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8279</v>
      </c>
      <c r="O2149">
        <f t="shared" si="165"/>
        <v>27</v>
      </c>
      <c r="P2149">
        <f t="shared" si="166"/>
        <v>1366</v>
      </c>
      <c r="Q2149" s="11" t="s">
        <v>8334</v>
      </c>
      <c r="R2149" t="s">
        <v>8335</v>
      </c>
      <c r="S2149" s="15">
        <f t="shared" si="167"/>
        <v>42397.679513888885</v>
      </c>
      <c r="T2149" s="15">
        <f t="shared" si="168"/>
        <v>42411.679513888885</v>
      </c>
      <c r="U2149">
        <f t="shared" si="169"/>
        <v>2016</v>
      </c>
    </row>
    <row r="2150" spans="1:21" ht="48" x14ac:dyDescent="0.2">
      <c r="A2150">
        <v>2148</v>
      </c>
      <c r="B2150" s="9" t="s">
        <v>2148</v>
      </c>
      <c r="C2150" s="3" t="s">
        <v>6257</v>
      </c>
      <c r="D2150" s="5">
        <v>100</v>
      </c>
      <c r="E2150" s="7">
        <v>1365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1365</v>
      </c>
      <c r="P2150">
        <f t="shared" si="166"/>
        <v>682.5</v>
      </c>
      <c r="Q2150" s="11" t="s">
        <v>8334</v>
      </c>
      <c r="R2150" t="s">
        <v>8335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2149</v>
      </c>
      <c r="C2151" s="3" t="s">
        <v>6258</v>
      </c>
      <c r="D2151" s="5">
        <v>2000</v>
      </c>
      <c r="E2151" s="7">
        <v>1364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68</v>
      </c>
      <c r="P2151">
        <f t="shared" si="166"/>
        <v>0</v>
      </c>
      <c r="Q2151" s="11" t="s">
        <v>8334</v>
      </c>
      <c r="R2151" t="s">
        <v>8335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2150</v>
      </c>
      <c r="C2152" s="3" t="s">
        <v>6259</v>
      </c>
      <c r="D2152" s="5">
        <v>50000</v>
      </c>
      <c r="E2152" s="7">
        <v>1362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3</v>
      </c>
      <c r="P2152">
        <f t="shared" si="166"/>
        <v>340.5</v>
      </c>
      <c r="Q2152" s="11" t="s">
        <v>8334</v>
      </c>
      <c r="R2152" t="s">
        <v>8335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2151</v>
      </c>
      <c r="C2153" s="3" t="s">
        <v>6260</v>
      </c>
      <c r="D2153" s="5">
        <v>45000</v>
      </c>
      <c r="E2153" s="7">
        <v>1361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3</v>
      </c>
      <c r="P2153">
        <f t="shared" si="166"/>
        <v>226.83</v>
      </c>
      <c r="Q2153" s="11" t="s">
        <v>8334</v>
      </c>
      <c r="R2153" t="s">
        <v>8335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2153</v>
      </c>
      <c r="B2154" s="9" t="s">
        <v>2153</v>
      </c>
      <c r="C2154" s="3" t="s">
        <v>6262</v>
      </c>
      <c r="D2154" s="5">
        <v>372625</v>
      </c>
      <c r="E2154" s="7">
        <v>1360</v>
      </c>
      <c r="F2154" t="s">
        <v>8219</v>
      </c>
      <c r="G2154" t="s">
        <v>8222</v>
      </c>
      <c r="H2154" t="s">
        <v>8244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340</v>
      </c>
      <c r="Q2154" s="11" t="s">
        <v>8334</v>
      </c>
      <c r="R2154" t="s">
        <v>8335</v>
      </c>
      <c r="S2154" s="15">
        <f t="shared" si="167"/>
        <v>41974.911087962959</v>
      </c>
      <c r="T2154" s="15">
        <f t="shared" si="168"/>
        <v>42014.332638888889</v>
      </c>
      <c r="U2154">
        <f t="shared" si="169"/>
        <v>2014</v>
      </c>
    </row>
    <row r="2155" spans="1:21" ht="48" x14ac:dyDescent="0.2">
      <c r="A2155">
        <v>2152</v>
      </c>
      <c r="B2155" s="9" t="s">
        <v>2152</v>
      </c>
      <c r="C2155" s="3" t="s">
        <v>6261</v>
      </c>
      <c r="D2155" s="5">
        <v>30000</v>
      </c>
      <c r="E2155" s="7">
        <v>1360</v>
      </c>
      <c r="F2155" t="s">
        <v>8219</v>
      </c>
      <c r="G2155" t="s">
        <v>8222</v>
      </c>
      <c r="H2155" t="s">
        <v>8244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5</v>
      </c>
      <c r="P2155">
        <f t="shared" si="166"/>
        <v>340</v>
      </c>
      <c r="Q2155" s="11" t="s">
        <v>8334</v>
      </c>
      <c r="R2155" t="s">
        <v>8335</v>
      </c>
      <c r="S2155" s="15">
        <f t="shared" si="167"/>
        <v>41683.832280092596</v>
      </c>
      <c r="T2155" s="15">
        <f t="shared" si="168"/>
        <v>41713.790613425925</v>
      </c>
      <c r="U2155">
        <f t="shared" si="169"/>
        <v>2014</v>
      </c>
    </row>
    <row r="2156" spans="1:21" ht="32" x14ac:dyDescent="0.2">
      <c r="A2156">
        <v>2156</v>
      </c>
      <c r="B2156" s="9" t="s">
        <v>2156</v>
      </c>
      <c r="C2156" s="3" t="s">
        <v>6265</v>
      </c>
      <c r="D2156" s="5">
        <v>56000</v>
      </c>
      <c r="E2156" s="7">
        <v>1351</v>
      </c>
      <c r="F2156" t="s">
        <v>8219</v>
      </c>
      <c r="G2156" t="s">
        <v>8222</v>
      </c>
      <c r="H2156" t="s">
        <v>8244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t="s">
        <v>8279</v>
      </c>
      <c r="O2156">
        <f t="shared" si="165"/>
        <v>2</v>
      </c>
      <c r="P2156">
        <f t="shared" si="166"/>
        <v>16.28</v>
      </c>
      <c r="Q2156" s="11" t="s">
        <v>8334</v>
      </c>
      <c r="R2156" t="s">
        <v>8335</v>
      </c>
      <c r="S2156" s="15">
        <f t="shared" si="167"/>
        <v>41488.85423611111</v>
      </c>
      <c r="T2156" s="15">
        <f t="shared" si="168"/>
        <v>41533.85423611111</v>
      </c>
      <c r="U2156">
        <f t="shared" si="169"/>
        <v>2013</v>
      </c>
    </row>
    <row r="2157" spans="1:21" ht="48" x14ac:dyDescent="0.2">
      <c r="A2157">
        <v>2155</v>
      </c>
      <c r="B2157" s="9" t="s">
        <v>2155</v>
      </c>
      <c r="C2157" s="3" t="s">
        <v>6264</v>
      </c>
      <c r="D2157" s="5">
        <v>5000</v>
      </c>
      <c r="E2157" s="7">
        <v>1351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27</v>
      </c>
      <c r="P2157">
        <f t="shared" si="166"/>
        <v>270.2</v>
      </c>
      <c r="Q2157" s="11" t="s">
        <v>8334</v>
      </c>
      <c r="R2157" t="s">
        <v>8335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2154</v>
      </c>
      <c r="B2158" s="9" t="s">
        <v>2154</v>
      </c>
      <c r="C2158" s="3" t="s">
        <v>6263</v>
      </c>
      <c r="D2158" s="5">
        <v>250</v>
      </c>
      <c r="E2158" s="7">
        <v>1351</v>
      </c>
      <c r="F2158" t="s">
        <v>8219</v>
      </c>
      <c r="G2158" t="s">
        <v>8222</v>
      </c>
      <c r="H2158" t="s">
        <v>8244</v>
      </c>
      <c r="I2158">
        <v>1390921827</v>
      </c>
      <c r="J2158">
        <v>1389193827</v>
      </c>
      <c r="K2158" t="b">
        <v>0</v>
      </c>
      <c r="L2158">
        <v>2</v>
      </c>
      <c r="M2158" t="b">
        <v>0</v>
      </c>
      <c r="N2158" t="s">
        <v>8279</v>
      </c>
      <c r="O2158">
        <f t="shared" si="165"/>
        <v>540</v>
      </c>
      <c r="P2158">
        <f t="shared" si="166"/>
        <v>675.5</v>
      </c>
      <c r="Q2158" s="11" t="s">
        <v>8334</v>
      </c>
      <c r="R2158" t="s">
        <v>8335</v>
      </c>
      <c r="S2158" s="15">
        <f t="shared" si="167"/>
        <v>41647.632256944446</v>
      </c>
      <c r="T2158" s="15">
        <f t="shared" si="168"/>
        <v>41667.632256944446</v>
      </c>
      <c r="U2158">
        <f t="shared" si="169"/>
        <v>2014</v>
      </c>
    </row>
    <row r="2159" spans="1:21" ht="32" x14ac:dyDescent="0.2">
      <c r="A2159">
        <v>2157</v>
      </c>
      <c r="B2159" s="9" t="s">
        <v>2157</v>
      </c>
      <c r="C2159" s="3" t="s">
        <v>6266</v>
      </c>
      <c r="D2159" s="5">
        <v>75000</v>
      </c>
      <c r="E2159" s="7">
        <v>1346.11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</v>
      </c>
      <c r="P2159">
        <f t="shared" si="166"/>
        <v>23.62</v>
      </c>
      <c r="Q2159" s="11" t="s">
        <v>8334</v>
      </c>
      <c r="R2159" t="s">
        <v>8335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2158</v>
      </c>
      <c r="C2160" s="3" t="s">
        <v>6267</v>
      </c>
      <c r="D2160" s="5">
        <v>300000</v>
      </c>
      <c r="E2160" s="7">
        <v>1345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0</v>
      </c>
      <c r="P2160">
        <f t="shared" si="166"/>
        <v>4.32</v>
      </c>
      <c r="Q2160" s="11" t="s">
        <v>8334</v>
      </c>
      <c r="R2160" t="s">
        <v>8335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2159</v>
      </c>
      <c r="C2161" s="3" t="s">
        <v>6268</v>
      </c>
      <c r="D2161" s="5">
        <v>3600</v>
      </c>
      <c r="E2161" s="7">
        <v>1342.01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37</v>
      </c>
      <c r="P2161">
        <f t="shared" si="166"/>
        <v>671.01</v>
      </c>
      <c r="Q2161" s="11" t="s">
        <v>8334</v>
      </c>
      <c r="R2161" t="s">
        <v>8335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2160</v>
      </c>
      <c r="C2162" s="3" t="s">
        <v>6269</v>
      </c>
      <c r="D2162" s="5">
        <v>10000</v>
      </c>
      <c r="E2162" s="7">
        <v>1336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13</v>
      </c>
      <c r="P2162">
        <f t="shared" si="166"/>
        <v>83.5</v>
      </c>
      <c r="Q2162" s="11" t="s">
        <v>8334</v>
      </c>
      <c r="R2162" t="s">
        <v>8335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2161</v>
      </c>
      <c r="C2163" s="3" t="s">
        <v>6270</v>
      </c>
      <c r="D2163" s="5">
        <v>400</v>
      </c>
      <c r="E2163" s="7">
        <v>1335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334</v>
      </c>
      <c r="P2163">
        <f t="shared" si="166"/>
        <v>102.69</v>
      </c>
      <c r="Q2163" s="11" t="s">
        <v>8326</v>
      </c>
      <c r="R2163" t="s">
        <v>8327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2162</v>
      </c>
      <c r="C2164" s="3" t="s">
        <v>6271</v>
      </c>
      <c r="D2164" s="5">
        <v>4500</v>
      </c>
      <c r="E2164" s="7">
        <v>1333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30</v>
      </c>
      <c r="P2164">
        <f t="shared" si="166"/>
        <v>22.98</v>
      </c>
      <c r="Q2164" s="11" t="s">
        <v>8326</v>
      </c>
      <c r="R2164" t="s">
        <v>8327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2163</v>
      </c>
      <c r="C2165" s="3" t="s">
        <v>6272</v>
      </c>
      <c r="D2165" s="5">
        <v>2500</v>
      </c>
      <c r="E2165" s="7">
        <v>1332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53</v>
      </c>
      <c r="P2165">
        <f t="shared" si="166"/>
        <v>30.27</v>
      </c>
      <c r="Q2165" s="11" t="s">
        <v>8326</v>
      </c>
      <c r="R2165" t="s">
        <v>8327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2164</v>
      </c>
      <c r="C2166" s="3" t="s">
        <v>6273</v>
      </c>
      <c r="D2166" s="5">
        <v>5500</v>
      </c>
      <c r="E2166" s="7">
        <v>1330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24</v>
      </c>
      <c r="P2166">
        <f t="shared" si="166"/>
        <v>16.02</v>
      </c>
      <c r="Q2166" s="11" t="s">
        <v>8326</v>
      </c>
      <c r="R2166" t="s">
        <v>8327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2165</v>
      </c>
      <c r="C2167" s="3" t="s">
        <v>6274</v>
      </c>
      <c r="D2167" s="5">
        <v>2500</v>
      </c>
      <c r="E2167" s="7">
        <v>1330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53</v>
      </c>
      <c r="P2167">
        <f t="shared" si="166"/>
        <v>11.37</v>
      </c>
      <c r="Q2167" s="11" t="s">
        <v>8326</v>
      </c>
      <c r="R2167" t="s">
        <v>8327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2166</v>
      </c>
      <c r="C2168" s="3" t="s">
        <v>6275</v>
      </c>
      <c r="D2168" s="5">
        <v>2000</v>
      </c>
      <c r="E2168" s="7">
        <v>1330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67</v>
      </c>
      <c r="P2168">
        <f t="shared" si="166"/>
        <v>41.56</v>
      </c>
      <c r="Q2168" s="11" t="s">
        <v>8326</v>
      </c>
      <c r="R2168" t="s">
        <v>8327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2167</v>
      </c>
      <c r="C2169" s="3" t="s">
        <v>6276</v>
      </c>
      <c r="D2169" s="5">
        <v>150</v>
      </c>
      <c r="E2169" s="7">
        <v>1328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885</v>
      </c>
      <c r="P2169">
        <f t="shared" si="166"/>
        <v>166</v>
      </c>
      <c r="Q2169" s="11" t="s">
        <v>8326</v>
      </c>
      <c r="R2169" t="s">
        <v>8327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2168</v>
      </c>
      <c r="C2170" s="3" t="s">
        <v>6277</v>
      </c>
      <c r="D2170" s="5">
        <v>18000</v>
      </c>
      <c r="E2170" s="7">
        <v>1326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7</v>
      </c>
      <c r="P2170">
        <f t="shared" si="166"/>
        <v>3.9</v>
      </c>
      <c r="Q2170" s="11" t="s">
        <v>8326</v>
      </c>
      <c r="R2170" t="s">
        <v>8327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2169</v>
      </c>
      <c r="C2171" s="3" t="s">
        <v>6278</v>
      </c>
      <c r="D2171" s="5">
        <v>153</v>
      </c>
      <c r="E2171" s="7">
        <v>1322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864</v>
      </c>
      <c r="P2171">
        <f t="shared" si="166"/>
        <v>188.86</v>
      </c>
      <c r="Q2171" s="11" t="s">
        <v>8326</v>
      </c>
      <c r="R2171" t="s">
        <v>8327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2170</v>
      </c>
      <c r="C2172" s="3" t="s">
        <v>6279</v>
      </c>
      <c r="D2172" s="5">
        <v>350</v>
      </c>
      <c r="E2172" s="7">
        <v>1319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377</v>
      </c>
      <c r="P2172">
        <f t="shared" si="166"/>
        <v>69.42</v>
      </c>
      <c r="Q2172" s="11" t="s">
        <v>8326</v>
      </c>
      <c r="R2172" t="s">
        <v>8327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2171</v>
      </c>
      <c r="C2173" s="3" t="s">
        <v>6280</v>
      </c>
      <c r="D2173" s="5">
        <v>4000</v>
      </c>
      <c r="E2173" s="7">
        <v>1316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33</v>
      </c>
      <c r="P2173">
        <f t="shared" si="166"/>
        <v>28</v>
      </c>
      <c r="Q2173" s="11" t="s">
        <v>8326</v>
      </c>
      <c r="R2173" t="s">
        <v>8327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2172</v>
      </c>
      <c r="C2174" s="3" t="s">
        <v>6281</v>
      </c>
      <c r="D2174" s="5">
        <v>1000</v>
      </c>
      <c r="E2174" s="7">
        <v>1315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132</v>
      </c>
      <c r="P2174">
        <f t="shared" si="166"/>
        <v>101.15</v>
      </c>
      <c r="Q2174" s="11" t="s">
        <v>8326</v>
      </c>
      <c r="R2174" t="s">
        <v>8327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2173</v>
      </c>
      <c r="C2175" s="3" t="s">
        <v>6282</v>
      </c>
      <c r="D2175" s="5">
        <v>4200</v>
      </c>
      <c r="E2175" s="7">
        <v>1312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31</v>
      </c>
      <c r="P2175">
        <f t="shared" si="166"/>
        <v>14.58</v>
      </c>
      <c r="Q2175" s="11" t="s">
        <v>8326</v>
      </c>
      <c r="R2175" t="s">
        <v>8327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2174</v>
      </c>
      <c r="C2176" s="3" t="s">
        <v>6283</v>
      </c>
      <c r="D2176" s="5">
        <v>4000</v>
      </c>
      <c r="E2176" s="7">
        <v>1306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33</v>
      </c>
      <c r="P2176">
        <f t="shared" si="166"/>
        <v>20.73</v>
      </c>
      <c r="Q2176" s="11" t="s">
        <v>8326</v>
      </c>
      <c r="R2176" t="s">
        <v>8327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2175</v>
      </c>
      <c r="C2177" s="3" t="s">
        <v>6284</v>
      </c>
      <c r="D2177" s="5">
        <v>700</v>
      </c>
      <c r="E2177" s="7">
        <v>1305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186</v>
      </c>
      <c r="P2177">
        <f t="shared" si="166"/>
        <v>50.19</v>
      </c>
      <c r="Q2177" s="11" t="s">
        <v>8326</v>
      </c>
      <c r="R2177" t="s">
        <v>8327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2176</v>
      </c>
      <c r="C2178" s="3" t="s">
        <v>6285</v>
      </c>
      <c r="D2178" s="5">
        <v>5000</v>
      </c>
      <c r="E2178" s="7">
        <v>1302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26</v>
      </c>
      <c r="P2178">
        <f t="shared" ref="P2178:P2241" si="171">IFERROR(ROUND(E2178/L2178,2),0)</f>
        <v>18.34</v>
      </c>
      <c r="Q2178" s="11" t="s">
        <v>8326</v>
      </c>
      <c r="R2178" t="s">
        <v>8327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2177</v>
      </c>
      <c r="C2179" s="3" t="s">
        <v>6286</v>
      </c>
      <c r="D2179" s="5">
        <v>2500</v>
      </c>
      <c r="E2179" s="7">
        <v>1301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52</v>
      </c>
      <c r="P2179">
        <f t="shared" si="171"/>
        <v>34.24</v>
      </c>
      <c r="Q2179" s="11" t="s">
        <v>8326</v>
      </c>
      <c r="R2179" t="s">
        <v>8327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2178</v>
      </c>
      <c r="C2180" s="3" t="s">
        <v>6287</v>
      </c>
      <c r="D2180" s="5">
        <v>25000</v>
      </c>
      <c r="E2180" s="7">
        <v>1300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5</v>
      </c>
      <c r="P2180">
        <f t="shared" si="171"/>
        <v>1.51</v>
      </c>
      <c r="Q2180" s="11" t="s">
        <v>8326</v>
      </c>
      <c r="R2180" t="s">
        <v>8327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2179</v>
      </c>
      <c r="C2181" s="3" t="s">
        <v>6288</v>
      </c>
      <c r="D2181" s="5">
        <v>1000</v>
      </c>
      <c r="E2181" s="7">
        <v>1300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130</v>
      </c>
      <c r="P2181">
        <f t="shared" si="171"/>
        <v>61.9</v>
      </c>
      <c r="Q2181" s="11" t="s">
        <v>8326</v>
      </c>
      <c r="R2181" t="s">
        <v>8327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2180</v>
      </c>
      <c r="C2182" s="3" t="s">
        <v>6289</v>
      </c>
      <c r="D2182" s="5">
        <v>5000</v>
      </c>
      <c r="E2182" s="7">
        <v>1297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26</v>
      </c>
      <c r="P2182">
        <f t="shared" si="171"/>
        <v>16.63</v>
      </c>
      <c r="Q2182" s="11" t="s">
        <v>8326</v>
      </c>
      <c r="R2182" t="s">
        <v>8327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32" x14ac:dyDescent="0.2">
      <c r="A2183">
        <v>2182</v>
      </c>
      <c r="B2183" s="9" t="s">
        <v>2182</v>
      </c>
      <c r="C2183" s="3" t="s">
        <v>6291</v>
      </c>
      <c r="D2183" s="5">
        <v>3000</v>
      </c>
      <c r="E2183" s="7">
        <v>1296</v>
      </c>
      <c r="F2183" t="s">
        <v>8217</v>
      </c>
      <c r="G2183" t="s">
        <v>8227</v>
      </c>
      <c r="H2183" t="s">
        <v>8249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8294</v>
      </c>
      <c r="O2183">
        <f t="shared" si="170"/>
        <v>43</v>
      </c>
      <c r="P2183">
        <f t="shared" si="171"/>
        <v>3.64</v>
      </c>
      <c r="Q2183" s="11" t="s">
        <v>8334</v>
      </c>
      <c r="R2183" t="s">
        <v>8352</v>
      </c>
      <c r="S2183" s="15">
        <f t="shared" si="172"/>
        <v>41879.900752314818</v>
      </c>
      <c r="T2183" s="15">
        <f t="shared" si="173"/>
        <v>41914.900752314818</v>
      </c>
      <c r="U2183">
        <f t="shared" si="174"/>
        <v>2014</v>
      </c>
    </row>
    <row r="2184" spans="1:21" ht="48" x14ac:dyDescent="0.2">
      <c r="A2184">
        <v>2181</v>
      </c>
      <c r="B2184" s="9" t="s">
        <v>2181</v>
      </c>
      <c r="C2184" s="3" t="s">
        <v>6290</v>
      </c>
      <c r="D2184" s="5">
        <v>2000</v>
      </c>
      <c r="E2184" s="7">
        <v>1296</v>
      </c>
      <c r="F2184" t="s">
        <v>8217</v>
      </c>
      <c r="G2184" t="s">
        <v>8222</v>
      </c>
      <c r="H2184" t="s">
        <v>8244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8294</v>
      </c>
      <c r="O2184">
        <f t="shared" si="170"/>
        <v>65</v>
      </c>
      <c r="P2184">
        <f t="shared" si="171"/>
        <v>24.45</v>
      </c>
      <c r="Q2184" s="11" t="s">
        <v>8334</v>
      </c>
      <c r="R2184" t="s">
        <v>8352</v>
      </c>
      <c r="S2184" s="15">
        <f t="shared" si="172"/>
        <v>42773.005243055552</v>
      </c>
      <c r="T2184" s="15">
        <f t="shared" si="173"/>
        <v>42787.005243055552</v>
      </c>
      <c r="U2184">
        <f t="shared" si="174"/>
        <v>2017</v>
      </c>
    </row>
    <row r="2185" spans="1:21" ht="48" x14ac:dyDescent="0.2">
      <c r="A2185">
        <v>2183</v>
      </c>
      <c r="B2185" s="9" t="s">
        <v>2183</v>
      </c>
      <c r="C2185" s="3" t="s">
        <v>6292</v>
      </c>
      <c r="D2185" s="5">
        <v>1800</v>
      </c>
      <c r="E2185" s="7">
        <v>1293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72</v>
      </c>
      <c r="P2185">
        <f t="shared" si="171"/>
        <v>4.63</v>
      </c>
      <c r="Q2185" s="11" t="s">
        <v>8334</v>
      </c>
      <c r="R2185" t="s">
        <v>8352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2184</v>
      </c>
      <c r="C2186" s="3" t="s">
        <v>6293</v>
      </c>
      <c r="D2186" s="5">
        <v>10000</v>
      </c>
      <c r="E2186" s="7">
        <v>1290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13</v>
      </c>
      <c r="P2186">
        <f t="shared" si="171"/>
        <v>4.8499999999999996</v>
      </c>
      <c r="Q2186" s="11" t="s">
        <v>8334</v>
      </c>
      <c r="R2186" t="s">
        <v>8352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2185</v>
      </c>
      <c r="C2187" s="3" t="s">
        <v>6294</v>
      </c>
      <c r="D2187" s="5">
        <v>5000</v>
      </c>
      <c r="E2187" s="7">
        <v>1286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26</v>
      </c>
      <c r="P2187">
        <f t="shared" si="171"/>
        <v>2.06</v>
      </c>
      <c r="Q2187" s="11" t="s">
        <v>8334</v>
      </c>
      <c r="R2187" t="s">
        <v>8352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2186</v>
      </c>
      <c r="C2188" s="3" t="s">
        <v>6295</v>
      </c>
      <c r="D2188" s="5">
        <v>20000</v>
      </c>
      <c r="E2188" s="7">
        <v>1285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6</v>
      </c>
      <c r="P2188">
        <f t="shared" si="171"/>
        <v>3.28</v>
      </c>
      <c r="Q2188" s="11" t="s">
        <v>8334</v>
      </c>
      <c r="R2188" t="s">
        <v>8352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2187</v>
      </c>
      <c r="C2189" s="3" t="s">
        <v>6296</v>
      </c>
      <c r="D2189" s="5">
        <v>20000</v>
      </c>
      <c r="E2189" s="7">
        <v>1283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6</v>
      </c>
      <c r="P2189">
        <f t="shared" si="171"/>
        <v>0.36</v>
      </c>
      <c r="Q2189" s="11" t="s">
        <v>8334</v>
      </c>
      <c r="R2189" t="s">
        <v>8352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2188</v>
      </c>
      <c r="C2190" s="3" t="s">
        <v>6297</v>
      </c>
      <c r="D2190" s="5">
        <v>5494</v>
      </c>
      <c r="E2190" s="7">
        <v>1280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23</v>
      </c>
      <c r="P2190">
        <f t="shared" si="171"/>
        <v>2.4900000000000002</v>
      </c>
      <c r="Q2190" s="11" t="s">
        <v>8334</v>
      </c>
      <c r="R2190" t="s">
        <v>8352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2189</v>
      </c>
      <c r="C2191" s="3" t="s">
        <v>6298</v>
      </c>
      <c r="D2191" s="5">
        <v>1200</v>
      </c>
      <c r="E2191" s="7">
        <v>1280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107</v>
      </c>
      <c r="P2191">
        <f t="shared" si="171"/>
        <v>14.55</v>
      </c>
      <c r="Q2191" s="11" t="s">
        <v>8334</v>
      </c>
      <c r="R2191" t="s">
        <v>8352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2190</v>
      </c>
      <c r="C2192" s="3" t="s">
        <v>6299</v>
      </c>
      <c r="D2192" s="5">
        <v>19000</v>
      </c>
      <c r="E2192" s="7">
        <v>1276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7</v>
      </c>
      <c r="P2192">
        <f t="shared" si="171"/>
        <v>2.38</v>
      </c>
      <c r="Q2192" s="11" t="s">
        <v>8334</v>
      </c>
      <c r="R2192" t="s">
        <v>8352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2191</v>
      </c>
      <c r="C2193" s="3" t="s">
        <v>6300</v>
      </c>
      <c r="D2193" s="5">
        <v>750</v>
      </c>
      <c r="E2193" s="7">
        <v>1275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170</v>
      </c>
      <c r="P2193">
        <f t="shared" si="171"/>
        <v>51</v>
      </c>
      <c r="Q2193" s="11" t="s">
        <v>8334</v>
      </c>
      <c r="R2193" t="s">
        <v>8352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2193</v>
      </c>
      <c r="B2194" s="9" t="s">
        <v>2193</v>
      </c>
      <c r="C2194" s="3" t="s">
        <v>6302</v>
      </c>
      <c r="D2194" s="5">
        <v>15000</v>
      </c>
      <c r="E2194" s="7">
        <v>1273</v>
      </c>
      <c r="F2194" t="s">
        <v>8217</v>
      </c>
      <c r="G2194" t="s">
        <v>8222</v>
      </c>
      <c r="H2194" t="s">
        <v>8244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8294</v>
      </c>
      <c r="O2194">
        <f t="shared" si="170"/>
        <v>8</v>
      </c>
      <c r="P2194">
        <f t="shared" si="171"/>
        <v>1.42</v>
      </c>
      <c r="Q2194" s="11" t="s">
        <v>8334</v>
      </c>
      <c r="R2194" t="s">
        <v>8352</v>
      </c>
      <c r="S2194" s="15">
        <f t="shared" si="172"/>
        <v>42664.405925925923</v>
      </c>
      <c r="T2194" s="15">
        <f t="shared" si="173"/>
        <v>42695.207638888889</v>
      </c>
      <c r="U2194">
        <f t="shared" si="174"/>
        <v>2016</v>
      </c>
    </row>
    <row r="2195" spans="1:21" ht="48" x14ac:dyDescent="0.2">
      <c r="A2195">
        <v>2192</v>
      </c>
      <c r="B2195" s="9" t="s">
        <v>2192</v>
      </c>
      <c r="C2195" s="3" t="s">
        <v>6301</v>
      </c>
      <c r="D2195" s="5">
        <v>12000</v>
      </c>
      <c r="E2195" s="7">
        <v>1273</v>
      </c>
      <c r="F2195" t="s">
        <v>8217</v>
      </c>
      <c r="G2195" t="s">
        <v>8223</v>
      </c>
      <c r="H2195" t="s">
        <v>8245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8294</v>
      </c>
      <c r="O2195">
        <f t="shared" si="170"/>
        <v>11</v>
      </c>
      <c r="P2195">
        <f t="shared" si="171"/>
        <v>0.39</v>
      </c>
      <c r="Q2195" s="11" t="s">
        <v>8334</v>
      </c>
      <c r="R2195" t="s">
        <v>8352</v>
      </c>
      <c r="S2195" s="15">
        <f t="shared" si="172"/>
        <v>42691.8512037037</v>
      </c>
      <c r="T2195" s="15">
        <f t="shared" si="173"/>
        <v>42719.958333333328</v>
      </c>
      <c r="U2195">
        <f t="shared" si="174"/>
        <v>2016</v>
      </c>
    </row>
    <row r="2196" spans="1:21" ht="48" x14ac:dyDescent="0.2">
      <c r="A2196">
        <v>2194</v>
      </c>
      <c r="B2196" s="9" t="s">
        <v>2194</v>
      </c>
      <c r="C2196" s="3" t="s">
        <v>6303</v>
      </c>
      <c r="D2196" s="5">
        <v>10000</v>
      </c>
      <c r="E2196" s="7">
        <v>1272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13</v>
      </c>
      <c r="P2196">
        <f t="shared" si="171"/>
        <v>1.45</v>
      </c>
      <c r="Q2196" s="11" t="s">
        <v>8334</v>
      </c>
      <c r="R2196" t="s">
        <v>8352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2195</v>
      </c>
      <c r="C2197" s="3" t="s">
        <v>6304</v>
      </c>
      <c r="D2197" s="5">
        <v>4600</v>
      </c>
      <c r="E2197" s="7">
        <v>1270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28</v>
      </c>
      <c r="P2197">
        <f t="shared" si="171"/>
        <v>11.04</v>
      </c>
      <c r="Q2197" s="11" t="s">
        <v>8334</v>
      </c>
      <c r="R2197" t="s">
        <v>8352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2196</v>
      </c>
      <c r="C2198" s="3" t="s">
        <v>6305</v>
      </c>
      <c r="D2198" s="5">
        <v>14000</v>
      </c>
      <c r="E2198" s="7">
        <v>1261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9</v>
      </c>
      <c r="P2198">
        <f t="shared" si="171"/>
        <v>5.39</v>
      </c>
      <c r="Q2198" s="11" t="s">
        <v>8334</v>
      </c>
      <c r="R2198" t="s">
        <v>8352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2198</v>
      </c>
      <c r="B2199" s="9" t="s">
        <v>2198</v>
      </c>
      <c r="C2199" s="3" t="s">
        <v>6307</v>
      </c>
      <c r="D2199" s="5">
        <v>40000</v>
      </c>
      <c r="E2199" s="7">
        <v>1260</v>
      </c>
      <c r="F2199" t="s">
        <v>8217</v>
      </c>
      <c r="G2199" t="s">
        <v>8222</v>
      </c>
      <c r="H2199" t="s">
        <v>8244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8294</v>
      </c>
      <c r="O2199">
        <f t="shared" si="170"/>
        <v>3</v>
      </c>
      <c r="P2199">
        <f t="shared" si="171"/>
        <v>1.94</v>
      </c>
      <c r="Q2199" s="11" t="s">
        <v>8334</v>
      </c>
      <c r="R2199" t="s">
        <v>8352</v>
      </c>
      <c r="S2199" s="15">
        <f t="shared" si="172"/>
        <v>42292.513888888891</v>
      </c>
      <c r="T2199" s="15">
        <f t="shared" si="173"/>
        <v>42322.555555555555</v>
      </c>
      <c r="U2199">
        <f t="shared" si="174"/>
        <v>2015</v>
      </c>
    </row>
    <row r="2200" spans="1:21" ht="48" x14ac:dyDescent="0.2">
      <c r="A2200">
        <v>2197</v>
      </c>
      <c r="B2200" s="9" t="s">
        <v>2197</v>
      </c>
      <c r="C2200" s="3" t="s">
        <v>6306</v>
      </c>
      <c r="D2200" s="5">
        <v>30000</v>
      </c>
      <c r="E2200" s="7">
        <v>1260</v>
      </c>
      <c r="F2200" t="s">
        <v>8217</v>
      </c>
      <c r="G2200" t="s">
        <v>8222</v>
      </c>
      <c r="H2200" t="s">
        <v>8244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8294</v>
      </c>
      <c r="O2200">
        <f t="shared" si="170"/>
        <v>4</v>
      </c>
      <c r="P2200">
        <f t="shared" si="171"/>
        <v>0.28999999999999998</v>
      </c>
      <c r="Q2200" s="11" t="s">
        <v>8334</v>
      </c>
      <c r="R2200" t="s">
        <v>8352</v>
      </c>
      <c r="S2200" s="15">
        <f t="shared" si="172"/>
        <v>42033.584016203706</v>
      </c>
      <c r="T2200" s="15">
        <f t="shared" si="173"/>
        <v>42063.584016203706</v>
      </c>
      <c r="U2200">
        <f t="shared" si="174"/>
        <v>2015</v>
      </c>
    </row>
    <row r="2201" spans="1:21" ht="32" x14ac:dyDescent="0.2">
      <c r="A2201">
        <v>2199</v>
      </c>
      <c r="B2201" s="9" t="s">
        <v>2199</v>
      </c>
      <c r="C2201" s="3" t="s">
        <v>6308</v>
      </c>
      <c r="D2201" s="5">
        <v>9000</v>
      </c>
      <c r="E2201" s="7">
        <v>1259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</v>
      </c>
      <c r="P2201">
        <f t="shared" si="171"/>
        <v>5.0199999999999996</v>
      </c>
      <c r="Q2201" s="11" t="s">
        <v>8334</v>
      </c>
      <c r="R2201" t="s">
        <v>8352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2200</v>
      </c>
      <c r="C2202" s="3" t="s">
        <v>6309</v>
      </c>
      <c r="D2202" s="5">
        <v>2000</v>
      </c>
      <c r="E2202" s="7">
        <v>1256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63</v>
      </c>
      <c r="P2202">
        <f t="shared" si="171"/>
        <v>4.78</v>
      </c>
      <c r="Q2202" s="11" t="s">
        <v>8334</v>
      </c>
      <c r="R2202" t="s">
        <v>8352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2201</v>
      </c>
      <c r="C2203" s="3" t="s">
        <v>6310</v>
      </c>
      <c r="D2203" s="5">
        <v>110</v>
      </c>
      <c r="E2203" s="7">
        <v>1251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1137</v>
      </c>
      <c r="P2203">
        <f t="shared" si="171"/>
        <v>44.68</v>
      </c>
      <c r="Q2203" s="11" t="s">
        <v>8326</v>
      </c>
      <c r="R2203" t="s">
        <v>8331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2202</v>
      </c>
      <c r="C2204" s="3" t="s">
        <v>6311</v>
      </c>
      <c r="D2204" s="5">
        <v>4000</v>
      </c>
      <c r="E2204" s="7">
        <v>1250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31</v>
      </c>
      <c r="P2204">
        <f t="shared" si="171"/>
        <v>1.73</v>
      </c>
      <c r="Q2204" s="11" t="s">
        <v>8326</v>
      </c>
      <c r="R2204" t="s">
        <v>8331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2203</v>
      </c>
      <c r="C2205" s="3" t="s">
        <v>6312</v>
      </c>
      <c r="D2205" s="5">
        <v>2000</v>
      </c>
      <c r="E2205" s="7">
        <v>1250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63</v>
      </c>
      <c r="P2205">
        <f t="shared" si="171"/>
        <v>25</v>
      </c>
      <c r="Q2205" s="11" t="s">
        <v>8326</v>
      </c>
      <c r="R2205" t="s">
        <v>8331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2204</v>
      </c>
      <c r="C2206" s="3" t="s">
        <v>6313</v>
      </c>
      <c r="D2206" s="5">
        <v>1500</v>
      </c>
      <c r="E2206" s="7">
        <v>1250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83</v>
      </c>
      <c r="P2206">
        <f t="shared" si="171"/>
        <v>17.12</v>
      </c>
      <c r="Q2206" s="11" t="s">
        <v>8326</v>
      </c>
      <c r="R2206" t="s">
        <v>8331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2205</v>
      </c>
      <c r="C2207" s="3" t="s">
        <v>6314</v>
      </c>
      <c r="D2207" s="5">
        <v>750</v>
      </c>
      <c r="E2207" s="7">
        <v>1246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166</v>
      </c>
      <c r="P2207">
        <f t="shared" si="171"/>
        <v>46.15</v>
      </c>
      <c r="Q2207" s="11" t="s">
        <v>8326</v>
      </c>
      <c r="R2207" t="s">
        <v>8331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2207</v>
      </c>
      <c r="B2208" s="9" t="s">
        <v>2207</v>
      </c>
      <c r="C2208" s="3" t="s">
        <v>6316</v>
      </c>
      <c r="D2208" s="5">
        <v>2000</v>
      </c>
      <c r="E2208" s="7">
        <v>1245</v>
      </c>
      <c r="F2208" t="s">
        <v>8217</v>
      </c>
      <c r="G2208" t="s">
        <v>8222</v>
      </c>
      <c r="H2208" t="s">
        <v>8244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8277</v>
      </c>
      <c r="O2208">
        <f t="shared" si="170"/>
        <v>62</v>
      </c>
      <c r="P2208">
        <f t="shared" si="171"/>
        <v>177.86</v>
      </c>
      <c r="Q2208" s="11" t="s">
        <v>8326</v>
      </c>
      <c r="R2208" t="s">
        <v>8331</v>
      </c>
      <c r="S2208" s="15">
        <f t="shared" si="172"/>
        <v>41564.194131944445</v>
      </c>
      <c r="T2208" s="15">
        <f t="shared" si="173"/>
        <v>41594.235798611109</v>
      </c>
      <c r="U2208">
        <f t="shared" si="174"/>
        <v>2013</v>
      </c>
    </row>
    <row r="2209" spans="1:21" ht="48" x14ac:dyDescent="0.2">
      <c r="A2209">
        <v>2206</v>
      </c>
      <c r="B2209" s="9" t="s">
        <v>2206</v>
      </c>
      <c r="C2209" s="3" t="s">
        <v>6315</v>
      </c>
      <c r="D2209" s="5">
        <v>1100</v>
      </c>
      <c r="E2209" s="7">
        <v>1245</v>
      </c>
      <c r="F2209" t="s">
        <v>8217</v>
      </c>
      <c r="G2209" t="s">
        <v>8222</v>
      </c>
      <c r="H2209" t="s">
        <v>8244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8277</v>
      </c>
      <c r="O2209">
        <f t="shared" si="170"/>
        <v>113</v>
      </c>
      <c r="P2209">
        <f t="shared" si="171"/>
        <v>36.619999999999997</v>
      </c>
      <c r="Q2209" s="11" t="s">
        <v>8326</v>
      </c>
      <c r="R2209" t="s">
        <v>8331</v>
      </c>
      <c r="S2209" s="15">
        <f t="shared" si="172"/>
        <v>40997.257222222222</v>
      </c>
      <c r="T2209" s="15">
        <f t="shared" si="173"/>
        <v>41015.257222222222</v>
      </c>
      <c r="U2209">
        <f t="shared" si="174"/>
        <v>2012</v>
      </c>
    </row>
    <row r="2210" spans="1:21" ht="48" x14ac:dyDescent="0.2">
      <c r="A2210">
        <v>2208</v>
      </c>
      <c r="B2210" s="9" t="s">
        <v>2208</v>
      </c>
      <c r="C2210" s="3" t="s">
        <v>6317</v>
      </c>
      <c r="D2210" s="5">
        <v>1000</v>
      </c>
      <c r="E2210" s="7">
        <v>1241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124</v>
      </c>
      <c r="P2210">
        <f t="shared" si="171"/>
        <v>51.71</v>
      </c>
      <c r="Q2210" s="11" t="s">
        <v>8326</v>
      </c>
      <c r="R2210" t="s">
        <v>8331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2209</v>
      </c>
      <c r="C2211" s="3" t="s">
        <v>6318</v>
      </c>
      <c r="D2211" s="5">
        <v>500</v>
      </c>
      <c r="E2211" s="7">
        <v>1235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247</v>
      </c>
      <c r="P2211">
        <f t="shared" si="171"/>
        <v>82.33</v>
      </c>
      <c r="Q2211" s="11" t="s">
        <v>8326</v>
      </c>
      <c r="R2211" t="s">
        <v>8331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2212</v>
      </c>
      <c r="B2212" s="9" t="s">
        <v>2212</v>
      </c>
      <c r="C2212" s="3" t="s">
        <v>6321</v>
      </c>
      <c r="D2212" s="5">
        <v>6000</v>
      </c>
      <c r="E2212" s="7">
        <v>1225</v>
      </c>
      <c r="F2212" t="s">
        <v>8217</v>
      </c>
      <c r="G2212" t="s">
        <v>8222</v>
      </c>
      <c r="H2212" t="s">
        <v>8244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t="s">
        <v>8277</v>
      </c>
      <c r="O2212">
        <f t="shared" si="170"/>
        <v>20</v>
      </c>
      <c r="P2212">
        <f t="shared" si="171"/>
        <v>9.9600000000000009</v>
      </c>
      <c r="Q2212" s="11" t="s">
        <v>8326</v>
      </c>
      <c r="R2212" t="s">
        <v>8331</v>
      </c>
      <c r="S2212" s="15">
        <f t="shared" si="172"/>
        <v>41548.747418981482</v>
      </c>
      <c r="T2212" s="15">
        <f t="shared" si="173"/>
        <v>41582.041666666664</v>
      </c>
      <c r="U2212">
        <f t="shared" si="174"/>
        <v>2013</v>
      </c>
    </row>
    <row r="2213" spans="1:21" ht="48" x14ac:dyDescent="0.2">
      <c r="A2213">
        <v>2210</v>
      </c>
      <c r="B2213" s="9" t="s">
        <v>2210</v>
      </c>
      <c r="C2213" s="3" t="s">
        <v>6319</v>
      </c>
      <c r="D2213" s="5">
        <v>4000</v>
      </c>
      <c r="E2213" s="7">
        <v>1225</v>
      </c>
      <c r="F2213" t="s">
        <v>8217</v>
      </c>
      <c r="G2213" t="s">
        <v>8222</v>
      </c>
      <c r="H2213" t="s">
        <v>8244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8277</v>
      </c>
      <c r="O2213">
        <f t="shared" si="170"/>
        <v>31</v>
      </c>
      <c r="P2213">
        <f t="shared" si="171"/>
        <v>17.010000000000002</v>
      </c>
      <c r="Q2213" s="11" t="s">
        <v>8326</v>
      </c>
      <c r="R2213" t="s">
        <v>8331</v>
      </c>
      <c r="S2213" s="15">
        <f t="shared" si="172"/>
        <v>40956.066087962965</v>
      </c>
      <c r="T2213" s="15">
        <f t="shared" si="173"/>
        <v>41013.73333333333</v>
      </c>
      <c r="U2213">
        <f t="shared" si="174"/>
        <v>2012</v>
      </c>
    </row>
    <row r="2214" spans="1:21" ht="48" x14ac:dyDescent="0.2">
      <c r="A2214">
        <v>2211</v>
      </c>
      <c r="B2214" s="9" t="s">
        <v>2211</v>
      </c>
      <c r="C2214" s="3" t="s">
        <v>6320</v>
      </c>
      <c r="D2214" s="5">
        <v>2500</v>
      </c>
      <c r="E2214" s="7">
        <v>1225</v>
      </c>
      <c r="F2214" t="s">
        <v>8217</v>
      </c>
      <c r="G2214" t="s">
        <v>8222</v>
      </c>
      <c r="H2214" t="s">
        <v>8244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8277</v>
      </c>
      <c r="O2214">
        <f t="shared" si="170"/>
        <v>49</v>
      </c>
      <c r="P2214">
        <f t="shared" si="171"/>
        <v>10.210000000000001</v>
      </c>
      <c r="Q2214" s="11" t="s">
        <v>8326</v>
      </c>
      <c r="R2214" t="s">
        <v>8331</v>
      </c>
      <c r="S2214" s="15">
        <f t="shared" si="172"/>
        <v>41716.785011574073</v>
      </c>
      <c r="T2214" s="15">
        <f t="shared" si="173"/>
        <v>41739.290972222225</v>
      </c>
      <c r="U2214">
        <f t="shared" si="174"/>
        <v>2014</v>
      </c>
    </row>
    <row r="2215" spans="1:21" ht="48" x14ac:dyDescent="0.2">
      <c r="A2215">
        <v>2213</v>
      </c>
      <c r="B2215" s="9" t="s">
        <v>2213</v>
      </c>
      <c r="C2215" s="3" t="s">
        <v>6322</v>
      </c>
      <c r="D2215" s="5">
        <v>5</v>
      </c>
      <c r="E2215" s="7">
        <v>1224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24480</v>
      </c>
      <c r="P2215">
        <f t="shared" si="171"/>
        <v>1224</v>
      </c>
      <c r="Q2215" s="11" t="s">
        <v>8326</v>
      </c>
      <c r="R2215" t="s">
        <v>8331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2214</v>
      </c>
      <c r="C2216" s="3" t="s">
        <v>6323</v>
      </c>
      <c r="D2216" s="5">
        <v>600</v>
      </c>
      <c r="E2216" s="7">
        <v>1220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203</v>
      </c>
      <c r="P2216">
        <f t="shared" si="171"/>
        <v>50.83</v>
      </c>
      <c r="Q2216" s="11" t="s">
        <v>8326</v>
      </c>
      <c r="R2216" t="s">
        <v>8331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2215</v>
      </c>
      <c r="C2217" s="3" t="s">
        <v>6324</v>
      </c>
      <c r="D2217" s="5">
        <v>550</v>
      </c>
      <c r="E2217" s="7">
        <v>1218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221</v>
      </c>
      <c r="P2217">
        <f t="shared" si="171"/>
        <v>36.909999999999997</v>
      </c>
      <c r="Q2217" s="11" t="s">
        <v>8326</v>
      </c>
      <c r="R2217" t="s">
        <v>8331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2216</v>
      </c>
      <c r="C2218" s="3" t="s">
        <v>6325</v>
      </c>
      <c r="D2218" s="5">
        <v>300</v>
      </c>
      <c r="E2218" s="7">
        <v>1218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406</v>
      </c>
      <c r="P2218">
        <f t="shared" si="171"/>
        <v>87</v>
      </c>
      <c r="Q2218" s="11" t="s">
        <v>8326</v>
      </c>
      <c r="R2218" t="s">
        <v>8331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2218</v>
      </c>
      <c r="B2219" s="9" t="s">
        <v>2218</v>
      </c>
      <c r="C2219" s="3" t="s">
        <v>6327</v>
      </c>
      <c r="D2219" s="5">
        <v>2000</v>
      </c>
      <c r="E2219" s="7">
        <v>1217</v>
      </c>
      <c r="F2219" t="s">
        <v>8217</v>
      </c>
      <c r="G2219" t="s">
        <v>8222</v>
      </c>
      <c r="H2219" t="s">
        <v>8244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8277</v>
      </c>
      <c r="O2219">
        <f t="shared" si="170"/>
        <v>61</v>
      </c>
      <c r="P2219">
        <f t="shared" si="171"/>
        <v>16.010000000000002</v>
      </c>
      <c r="Q2219" s="11" t="s">
        <v>8326</v>
      </c>
      <c r="R2219" t="s">
        <v>8331</v>
      </c>
      <c r="S2219" s="15">
        <f t="shared" si="172"/>
        <v>41127.812303240738</v>
      </c>
      <c r="T2219" s="15">
        <f t="shared" si="173"/>
        <v>41150</v>
      </c>
      <c r="U2219">
        <f t="shared" si="174"/>
        <v>2012</v>
      </c>
    </row>
    <row r="2220" spans="1:21" ht="48" x14ac:dyDescent="0.2">
      <c r="A2220">
        <v>2217</v>
      </c>
      <c r="B2220" s="9" t="s">
        <v>2217</v>
      </c>
      <c r="C2220" s="3" t="s">
        <v>6326</v>
      </c>
      <c r="D2220" s="5">
        <v>420</v>
      </c>
      <c r="E2220" s="7">
        <v>1217</v>
      </c>
      <c r="F2220" t="s">
        <v>8217</v>
      </c>
      <c r="G2220" t="s">
        <v>8222</v>
      </c>
      <c r="H2220" t="s">
        <v>8244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8277</v>
      </c>
      <c r="O2220">
        <f t="shared" si="170"/>
        <v>290</v>
      </c>
      <c r="P2220">
        <f t="shared" si="171"/>
        <v>135.22</v>
      </c>
      <c r="Q2220" s="11" t="s">
        <v>8326</v>
      </c>
      <c r="R2220" t="s">
        <v>8331</v>
      </c>
      <c r="S2220" s="15">
        <f t="shared" si="172"/>
        <v>42299.776770833334</v>
      </c>
      <c r="T2220" s="15">
        <f t="shared" si="173"/>
        <v>42310.333333333328</v>
      </c>
      <c r="U2220">
        <f t="shared" si="174"/>
        <v>2015</v>
      </c>
    </row>
    <row r="2221" spans="1:21" ht="48" x14ac:dyDescent="0.2">
      <c r="A2221">
        <v>2219</v>
      </c>
      <c r="B2221" s="9" t="s">
        <v>2219</v>
      </c>
      <c r="C2221" s="3" t="s">
        <v>6328</v>
      </c>
      <c r="D2221" s="5">
        <v>1000</v>
      </c>
      <c r="E2221" s="7">
        <v>1216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122</v>
      </c>
      <c r="P2221">
        <f t="shared" si="171"/>
        <v>64</v>
      </c>
      <c r="Q2221" s="11" t="s">
        <v>8326</v>
      </c>
      <c r="R2221" t="s">
        <v>8331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2220</v>
      </c>
      <c r="C2222" s="3" t="s">
        <v>6329</v>
      </c>
      <c r="D2222" s="5">
        <v>3500</v>
      </c>
      <c r="E2222" s="7">
        <v>1215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35</v>
      </c>
      <c r="P2222">
        <f t="shared" si="171"/>
        <v>17.61</v>
      </c>
      <c r="Q2222" s="11" t="s">
        <v>8326</v>
      </c>
      <c r="R2222" t="s">
        <v>8331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2221</v>
      </c>
      <c r="C2223" s="3" t="s">
        <v>6330</v>
      </c>
      <c r="D2223" s="5">
        <v>7500</v>
      </c>
      <c r="E2223" s="7">
        <v>1202.17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16</v>
      </c>
      <c r="P2223">
        <f t="shared" si="171"/>
        <v>5.51</v>
      </c>
      <c r="Q2223" s="11" t="s">
        <v>8334</v>
      </c>
      <c r="R2223" t="s">
        <v>8352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2222</v>
      </c>
      <c r="C2224" s="3" t="s">
        <v>6331</v>
      </c>
      <c r="D2224" s="5">
        <v>500</v>
      </c>
      <c r="E2224" s="7">
        <v>1201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240</v>
      </c>
      <c r="P2224">
        <f t="shared" si="171"/>
        <v>40.03</v>
      </c>
      <c r="Q2224" s="11" t="s">
        <v>8334</v>
      </c>
      <c r="R2224" t="s">
        <v>8352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2225</v>
      </c>
      <c r="B2225" s="9" t="s">
        <v>2225</v>
      </c>
      <c r="C2225" s="3" t="s">
        <v>6334</v>
      </c>
      <c r="D2225" s="5">
        <v>21000</v>
      </c>
      <c r="E2225" s="7">
        <v>1200</v>
      </c>
      <c r="F2225" t="s">
        <v>8217</v>
      </c>
      <c r="G2225" t="s">
        <v>8223</v>
      </c>
      <c r="H2225" t="s">
        <v>8245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t="s">
        <v>8294</v>
      </c>
      <c r="O2225">
        <f t="shared" si="170"/>
        <v>6</v>
      </c>
      <c r="P2225">
        <f t="shared" si="171"/>
        <v>1</v>
      </c>
      <c r="Q2225" s="11" t="s">
        <v>8334</v>
      </c>
      <c r="R2225" t="s">
        <v>8352</v>
      </c>
      <c r="S2225" s="15">
        <f t="shared" si="172"/>
        <v>41873.79184027778</v>
      </c>
      <c r="T2225" s="15">
        <f t="shared" si="173"/>
        <v>41903.79184027778</v>
      </c>
      <c r="U2225">
        <f t="shared" si="174"/>
        <v>2014</v>
      </c>
    </row>
    <row r="2226" spans="1:21" ht="48" x14ac:dyDescent="0.2">
      <c r="A2226">
        <v>2223</v>
      </c>
      <c r="B2226" s="9" t="s">
        <v>2223</v>
      </c>
      <c r="C2226" s="3" t="s">
        <v>6332</v>
      </c>
      <c r="D2226" s="5">
        <v>19500</v>
      </c>
      <c r="E2226" s="7">
        <v>1200</v>
      </c>
      <c r="F2226" t="s">
        <v>8217</v>
      </c>
      <c r="G2226" t="s">
        <v>8227</v>
      </c>
      <c r="H2226" t="s">
        <v>8249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8294</v>
      </c>
      <c r="O2226">
        <f t="shared" si="170"/>
        <v>6</v>
      </c>
      <c r="P2226">
        <f t="shared" si="171"/>
        <v>12</v>
      </c>
      <c r="Q2226" s="11" t="s">
        <v>8334</v>
      </c>
      <c r="R2226" t="s">
        <v>8352</v>
      </c>
      <c r="S2226" s="15">
        <f t="shared" si="172"/>
        <v>42152.640833333338</v>
      </c>
      <c r="T2226" s="15">
        <f t="shared" si="173"/>
        <v>42182.640833333338</v>
      </c>
      <c r="U2226">
        <f t="shared" si="174"/>
        <v>2015</v>
      </c>
    </row>
    <row r="2227" spans="1:21" ht="48" x14ac:dyDescent="0.2">
      <c r="A2227">
        <v>2226</v>
      </c>
      <c r="B2227" s="9" t="s">
        <v>2226</v>
      </c>
      <c r="C2227" s="3" t="s">
        <v>6335</v>
      </c>
      <c r="D2227" s="5">
        <v>18000</v>
      </c>
      <c r="E2227" s="7">
        <v>1200</v>
      </c>
      <c r="F2227" t="s">
        <v>8217</v>
      </c>
      <c r="G2227" t="s">
        <v>8222</v>
      </c>
      <c r="H2227" t="s">
        <v>8244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8294</v>
      </c>
      <c r="O2227">
        <f t="shared" si="170"/>
        <v>7</v>
      </c>
      <c r="P2227">
        <f t="shared" si="171"/>
        <v>3.74</v>
      </c>
      <c r="Q2227" s="11" t="s">
        <v>8334</v>
      </c>
      <c r="R2227" t="s">
        <v>8352</v>
      </c>
      <c r="S2227" s="15">
        <f t="shared" si="172"/>
        <v>42381.79886574074</v>
      </c>
      <c r="T2227" s="15">
        <f t="shared" si="173"/>
        <v>42412.207638888889</v>
      </c>
      <c r="U2227">
        <f t="shared" si="174"/>
        <v>2016</v>
      </c>
    </row>
    <row r="2228" spans="1:21" ht="48" x14ac:dyDescent="0.2">
      <c r="A2228">
        <v>2227</v>
      </c>
      <c r="B2228" s="9" t="s">
        <v>2227</v>
      </c>
      <c r="C2228" s="3" t="s">
        <v>6336</v>
      </c>
      <c r="D2228" s="5">
        <v>13000</v>
      </c>
      <c r="E2228" s="7">
        <v>1200</v>
      </c>
      <c r="F2228" t="s">
        <v>8217</v>
      </c>
      <c r="G2228" t="s">
        <v>8223</v>
      </c>
      <c r="H2228" t="s">
        <v>8245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8294</v>
      </c>
      <c r="O2228">
        <f t="shared" si="170"/>
        <v>9</v>
      </c>
      <c r="P2228">
        <f t="shared" si="171"/>
        <v>3.99</v>
      </c>
      <c r="Q2228" s="11" t="s">
        <v>8334</v>
      </c>
      <c r="R2228" t="s">
        <v>8352</v>
      </c>
      <c r="S2228" s="15">
        <f t="shared" si="172"/>
        <v>41561.807349537034</v>
      </c>
      <c r="T2228" s="15">
        <f t="shared" si="173"/>
        <v>41591.849016203705</v>
      </c>
      <c r="U2228">
        <f t="shared" si="174"/>
        <v>2013</v>
      </c>
    </row>
    <row r="2229" spans="1:21" ht="48" x14ac:dyDescent="0.2">
      <c r="A2229">
        <v>2224</v>
      </c>
      <c r="B2229" s="9" t="s">
        <v>2224</v>
      </c>
      <c r="C2229" s="3" t="s">
        <v>6333</v>
      </c>
      <c r="D2229" s="5">
        <v>10000</v>
      </c>
      <c r="E2229" s="7">
        <v>1200</v>
      </c>
      <c r="F2229" t="s">
        <v>8217</v>
      </c>
      <c r="G2229" t="s">
        <v>8222</v>
      </c>
      <c r="H2229" t="s">
        <v>8244</v>
      </c>
      <c r="I2229">
        <v>1477767600</v>
      </c>
      <c r="J2229">
        <v>1475337675</v>
      </c>
      <c r="K2229" t="b">
        <v>0</v>
      </c>
      <c r="L2229">
        <v>296</v>
      </c>
      <c r="M2229" t="b">
        <v>1</v>
      </c>
      <c r="N2229" t="s">
        <v>8294</v>
      </c>
      <c r="O2229">
        <f t="shared" si="170"/>
        <v>12</v>
      </c>
      <c r="P2229">
        <f t="shared" si="171"/>
        <v>4.05</v>
      </c>
      <c r="Q2229" s="11" t="s">
        <v>8334</v>
      </c>
      <c r="R2229" t="s">
        <v>8352</v>
      </c>
      <c r="S2229" s="15">
        <f t="shared" si="172"/>
        <v>42644.667534722219</v>
      </c>
      <c r="T2229" s="15">
        <f t="shared" si="173"/>
        <v>42672.791666666672</v>
      </c>
      <c r="U2229">
        <f t="shared" si="174"/>
        <v>2016</v>
      </c>
    </row>
    <row r="2230" spans="1:21" ht="48" x14ac:dyDescent="0.2">
      <c r="A2230">
        <v>2229</v>
      </c>
      <c r="B2230" s="9" t="s">
        <v>2229</v>
      </c>
      <c r="C2230" s="3" t="s">
        <v>6338</v>
      </c>
      <c r="D2230" s="5">
        <v>8012</v>
      </c>
      <c r="E2230" s="7">
        <v>1200</v>
      </c>
      <c r="F2230" t="s">
        <v>8217</v>
      </c>
      <c r="G2230" t="s">
        <v>8222</v>
      </c>
      <c r="H2230" t="s">
        <v>8244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8294</v>
      </c>
      <c r="O2230">
        <f t="shared" si="170"/>
        <v>15</v>
      </c>
      <c r="P2230">
        <f t="shared" si="171"/>
        <v>2.23</v>
      </c>
      <c r="Q2230" s="11" t="s">
        <v>8334</v>
      </c>
      <c r="R2230" t="s">
        <v>8352</v>
      </c>
      <c r="S2230" s="15">
        <f t="shared" si="172"/>
        <v>41484.664247685185</v>
      </c>
      <c r="T2230" s="15">
        <f t="shared" si="173"/>
        <v>41520.166666666664</v>
      </c>
      <c r="U2230">
        <f t="shared" si="174"/>
        <v>2013</v>
      </c>
    </row>
    <row r="2231" spans="1:21" ht="48" x14ac:dyDescent="0.2">
      <c r="A2231">
        <v>2228</v>
      </c>
      <c r="B2231" s="9" t="s">
        <v>2228</v>
      </c>
      <c r="C2231" s="3" t="s">
        <v>6337</v>
      </c>
      <c r="D2231" s="5">
        <v>1000</v>
      </c>
      <c r="E2231" s="7">
        <v>1200</v>
      </c>
      <c r="F2231" t="s">
        <v>8217</v>
      </c>
      <c r="G2231" t="s">
        <v>8234</v>
      </c>
      <c r="H2231" t="s">
        <v>8247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8294</v>
      </c>
      <c r="O2231">
        <f t="shared" si="170"/>
        <v>120</v>
      </c>
      <c r="P2231">
        <f t="shared" si="171"/>
        <v>8.33</v>
      </c>
      <c r="Q2231" s="11" t="s">
        <v>8334</v>
      </c>
      <c r="R2231" t="s">
        <v>8352</v>
      </c>
      <c r="S2231" s="15">
        <f t="shared" si="172"/>
        <v>42202.278194444443</v>
      </c>
      <c r="T2231" s="15">
        <f t="shared" si="173"/>
        <v>42232.278194444443</v>
      </c>
      <c r="U2231">
        <f t="shared" si="174"/>
        <v>2015</v>
      </c>
    </row>
    <row r="2232" spans="1:21" ht="48" x14ac:dyDescent="0.2">
      <c r="A2232">
        <v>2230</v>
      </c>
      <c r="B2232" s="9" t="s">
        <v>2230</v>
      </c>
      <c r="C2232" s="3" t="s">
        <v>6339</v>
      </c>
      <c r="D2232" s="5">
        <v>8500</v>
      </c>
      <c r="E2232" s="7">
        <v>1197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14</v>
      </c>
      <c r="P2232">
        <f t="shared" si="171"/>
        <v>2.4</v>
      </c>
      <c r="Q2232" s="11" t="s">
        <v>8334</v>
      </c>
      <c r="R2232" t="s">
        <v>8352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2231</v>
      </c>
      <c r="C2233" s="3" t="s">
        <v>6340</v>
      </c>
      <c r="D2233" s="5">
        <v>2500</v>
      </c>
      <c r="E2233" s="7">
        <v>1197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48</v>
      </c>
      <c r="P2233">
        <f t="shared" si="171"/>
        <v>1.08</v>
      </c>
      <c r="Q2233" s="11" t="s">
        <v>8334</v>
      </c>
      <c r="R2233" t="s">
        <v>8352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2232</v>
      </c>
      <c r="C2234" s="3" t="s">
        <v>6341</v>
      </c>
      <c r="D2234" s="5">
        <v>5000</v>
      </c>
      <c r="E2234" s="7">
        <v>1185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24</v>
      </c>
      <c r="P2234">
        <f t="shared" si="171"/>
        <v>1.2</v>
      </c>
      <c r="Q2234" s="11" t="s">
        <v>8334</v>
      </c>
      <c r="R2234" t="s">
        <v>8352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2233</v>
      </c>
      <c r="C2235" s="3" t="s">
        <v>6342</v>
      </c>
      <c r="D2235" s="5">
        <v>2500</v>
      </c>
      <c r="E2235" s="7">
        <v>1185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47</v>
      </c>
      <c r="P2235">
        <f t="shared" si="171"/>
        <v>3.03</v>
      </c>
      <c r="Q2235" s="11" t="s">
        <v>8334</v>
      </c>
      <c r="R2235" t="s">
        <v>8352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2234</v>
      </c>
      <c r="C2236" s="3" t="s">
        <v>6343</v>
      </c>
      <c r="D2236" s="5">
        <v>100</v>
      </c>
      <c r="E2236" s="7">
        <v>1185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1185</v>
      </c>
      <c r="P2236">
        <f t="shared" si="171"/>
        <v>42.32</v>
      </c>
      <c r="Q2236" s="11" t="s">
        <v>8334</v>
      </c>
      <c r="R2236" t="s">
        <v>8352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2235</v>
      </c>
      <c r="C2237" s="3" t="s">
        <v>6344</v>
      </c>
      <c r="D2237" s="5">
        <v>13000</v>
      </c>
      <c r="E2237" s="7">
        <v>1183.19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9</v>
      </c>
      <c r="P2237">
        <f t="shared" si="171"/>
        <v>8.0500000000000007</v>
      </c>
      <c r="Q2237" s="11" t="s">
        <v>8334</v>
      </c>
      <c r="R2237" t="s">
        <v>8352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2236</v>
      </c>
      <c r="C2238" s="3" t="s">
        <v>6345</v>
      </c>
      <c r="D2238" s="5">
        <v>2800</v>
      </c>
      <c r="E2238" s="7">
        <v>1180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42</v>
      </c>
      <c r="P2238">
        <f t="shared" si="171"/>
        <v>1.74</v>
      </c>
      <c r="Q2238" s="11" t="s">
        <v>8334</v>
      </c>
      <c r="R2238" t="s">
        <v>8352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2237</v>
      </c>
      <c r="C2239" s="3" t="s">
        <v>6346</v>
      </c>
      <c r="D2239" s="5">
        <v>18000</v>
      </c>
      <c r="E2239" s="7">
        <v>1175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7</v>
      </c>
      <c r="P2239">
        <f t="shared" si="171"/>
        <v>1.2</v>
      </c>
      <c r="Q2239" s="11" t="s">
        <v>8334</v>
      </c>
      <c r="R2239" t="s">
        <v>8352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2238</v>
      </c>
      <c r="C2240" s="3" t="s">
        <v>6347</v>
      </c>
      <c r="D2240" s="5">
        <v>4000</v>
      </c>
      <c r="E2240" s="7">
        <v>1175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29</v>
      </c>
      <c r="P2240">
        <f t="shared" si="171"/>
        <v>14.87</v>
      </c>
      <c r="Q2240" s="11" t="s">
        <v>8334</v>
      </c>
      <c r="R2240" t="s">
        <v>8352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2239</v>
      </c>
      <c r="C2241" s="3" t="s">
        <v>6348</v>
      </c>
      <c r="D2241" s="5">
        <v>25000</v>
      </c>
      <c r="E2241" s="7">
        <v>1174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5</v>
      </c>
      <c r="P2241">
        <f t="shared" si="171"/>
        <v>2.76</v>
      </c>
      <c r="Q2241" s="11" t="s">
        <v>8334</v>
      </c>
      <c r="R2241" t="s">
        <v>8352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2240</v>
      </c>
      <c r="C2242" s="3" t="s">
        <v>6349</v>
      </c>
      <c r="D2242" s="5">
        <v>5000</v>
      </c>
      <c r="E2242" s="7">
        <v>1170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23</v>
      </c>
      <c r="P2242">
        <f t="shared" ref="P2242:P2305" si="176">IFERROR(ROUND(E2242/L2242,2),0)</f>
        <v>12.19</v>
      </c>
      <c r="Q2242" s="11" t="s">
        <v>8334</v>
      </c>
      <c r="R2242" t="s">
        <v>8352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2241</v>
      </c>
      <c r="C2243" s="3" t="s">
        <v>6350</v>
      </c>
      <c r="D2243" s="5">
        <v>1000</v>
      </c>
      <c r="E2243" s="7">
        <v>1168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117</v>
      </c>
      <c r="P2243">
        <f t="shared" si="176"/>
        <v>7.17</v>
      </c>
      <c r="Q2243" s="11" t="s">
        <v>8334</v>
      </c>
      <c r="R2243" t="s">
        <v>8352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2242</v>
      </c>
      <c r="C2244" s="3" t="s">
        <v>6351</v>
      </c>
      <c r="D2244" s="5">
        <v>10000</v>
      </c>
      <c r="E2244" s="7">
        <v>1165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12</v>
      </c>
      <c r="P2244">
        <f t="shared" si="176"/>
        <v>0.46</v>
      </c>
      <c r="Q2244" s="11" t="s">
        <v>8334</v>
      </c>
      <c r="R2244" t="s">
        <v>8352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2243</v>
      </c>
      <c r="C2245" s="3" t="s">
        <v>6352</v>
      </c>
      <c r="D2245" s="5">
        <v>1</v>
      </c>
      <c r="E2245" s="7">
        <v>1161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116100</v>
      </c>
      <c r="P2245">
        <f t="shared" si="176"/>
        <v>0.56999999999999995</v>
      </c>
      <c r="Q2245" s="11" t="s">
        <v>8334</v>
      </c>
      <c r="R2245" t="s">
        <v>8352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2244</v>
      </c>
      <c r="C2246" s="3" t="s">
        <v>6353</v>
      </c>
      <c r="D2246" s="5">
        <v>5000</v>
      </c>
      <c r="E2246" s="7">
        <v>1156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23</v>
      </c>
      <c r="P2246">
        <f t="shared" si="176"/>
        <v>3.99</v>
      </c>
      <c r="Q2246" s="11" t="s">
        <v>8334</v>
      </c>
      <c r="R2246" t="s">
        <v>8352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2245</v>
      </c>
      <c r="C2247" s="3" t="s">
        <v>6354</v>
      </c>
      <c r="D2247" s="5">
        <v>4000</v>
      </c>
      <c r="E2247" s="7">
        <v>1155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29</v>
      </c>
      <c r="P2247">
        <f t="shared" si="176"/>
        <v>0.57999999999999996</v>
      </c>
      <c r="Q2247" s="11" t="s">
        <v>8334</v>
      </c>
      <c r="R2247" t="s">
        <v>8352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32" x14ac:dyDescent="0.2">
      <c r="A2248">
        <v>2247</v>
      </c>
      <c r="B2248" s="9" t="s">
        <v>2247</v>
      </c>
      <c r="C2248" s="3" t="s">
        <v>6356</v>
      </c>
      <c r="D2248" s="5">
        <v>18500</v>
      </c>
      <c r="E2248" s="7">
        <v>1150</v>
      </c>
      <c r="F2248" t="s">
        <v>8217</v>
      </c>
      <c r="G2248" t="s">
        <v>8222</v>
      </c>
      <c r="H2248" t="s">
        <v>8244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8294</v>
      </c>
      <c r="O2248">
        <f t="shared" si="175"/>
        <v>6</v>
      </c>
      <c r="P2248">
        <f t="shared" si="176"/>
        <v>3.03</v>
      </c>
      <c r="Q2248" s="11" t="s">
        <v>8334</v>
      </c>
      <c r="R2248" t="s">
        <v>8352</v>
      </c>
      <c r="S2248" s="15">
        <f t="shared" si="177"/>
        <v>42200.666261574079</v>
      </c>
      <c r="T2248" s="15">
        <f t="shared" si="178"/>
        <v>42214.666261574079</v>
      </c>
      <c r="U2248">
        <f t="shared" si="179"/>
        <v>2015</v>
      </c>
    </row>
    <row r="2249" spans="1:21" ht="48" x14ac:dyDescent="0.2">
      <c r="A2249">
        <v>2246</v>
      </c>
      <c r="B2249" s="9" t="s">
        <v>2246</v>
      </c>
      <c r="C2249" s="3" t="s">
        <v>6355</v>
      </c>
      <c r="D2249" s="5">
        <v>2500</v>
      </c>
      <c r="E2249" s="7">
        <v>1150</v>
      </c>
      <c r="F2249" t="s">
        <v>8217</v>
      </c>
      <c r="G2249" t="s">
        <v>8223</v>
      </c>
      <c r="H2249" t="s">
        <v>8245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8294</v>
      </c>
      <c r="O2249">
        <f t="shared" si="175"/>
        <v>46</v>
      </c>
      <c r="P2249">
        <f t="shared" si="176"/>
        <v>20.18</v>
      </c>
      <c r="Q2249" s="11" t="s">
        <v>8334</v>
      </c>
      <c r="R2249" t="s">
        <v>8352</v>
      </c>
      <c r="S2249" s="15">
        <f t="shared" si="177"/>
        <v>42221.79178240741</v>
      </c>
      <c r="T2249" s="15">
        <f t="shared" si="178"/>
        <v>42251.79178240741</v>
      </c>
      <c r="U2249">
        <f t="shared" si="179"/>
        <v>2015</v>
      </c>
    </row>
    <row r="2250" spans="1:21" ht="48" x14ac:dyDescent="0.2">
      <c r="A2250">
        <v>2248</v>
      </c>
      <c r="B2250" s="9" t="s">
        <v>2248</v>
      </c>
      <c r="C2250" s="3" t="s">
        <v>6357</v>
      </c>
      <c r="D2250" s="5">
        <v>7000</v>
      </c>
      <c r="E2250" s="7">
        <v>1148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16</v>
      </c>
      <c r="P2250">
        <f t="shared" si="176"/>
        <v>8.9700000000000006</v>
      </c>
      <c r="Q2250" s="11" t="s">
        <v>8334</v>
      </c>
      <c r="R2250" t="s">
        <v>8352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2249</v>
      </c>
      <c r="C2251" s="3" t="s">
        <v>6358</v>
      </c>
      <c r="D2251" s="5">
        <v>3500</v>
      </c>
      <c r="E2251" s="7">
        <v>1147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33</v>
      </c>
      <c r="P2251">
        <f t="shared" si="176"/>
        <v>6.37</v>
      </c>
      <c r="Q2251" s="11" t="s">
        <v>8334</v>
      </c>
      <c r="R2251" t="s">
        <v>8352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2250</v>
      </c>
      <c r="C2252" s="3" t="s">
        <v>6359</v>
      </c>
      <c r="D2252" s="5">
        <v>25000</v>
      </c>
      <c r="E2252" s="7">
        <v>1145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5</v>
      </c>
      <c r="P2252">
        <f t="shared" si="176"/>
        <v>2.0099999999999998</v>
      </c>
      <c r="Q2252" s="11" t="s">
        <v>8334</v>
      </c>
      <c r="R2252" t="s">
        <v>8352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2252</v>
      </c>
      <c r="B2253" s="9" t="s">
        <v>2252</v>
      </c>
      <c r="C2253" s="3" t="s">
        <v>6361</v>
      </c>
      <c r="D2253" s="5">
        <v>9000</v>
      </c>
      <c r="E2253" s="7">
        <v>1145</v>
      </c>
      <c r="F2253" t="s">
        <v>8217</v>
      </c>
      <c r="G2253" t="s">
        <v>8225</v>
      </c>
      <c r="H2253" t="s">
        <v>8247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8294</v>
      </c>
      <c r="O2253">
        <f t="shared" si="175"/>
        <v>13</v>
      </c>
      <c r="P2253">
        <f t="shared" si="176"/>
        <v>4.5999999999999996</v>
      </c>
      <c r="Q2253" s="11" t="s">
        <v>8334</v>
      </c>
      <c r="R2253" t="s">
        <v>8352</v>
      </c>
      <c r="S2253" s="15">
        <f t="shared" si="177"/>
        <v>42573.327986111108</v>
      </c>
      <c r="T2253" s="15">
        <f t="shared" si="178"/>
        <v>42588.327986111108</v>
      </c>
      <c r="U2253">
        <f t="shared" si="179"/>
        <v>2016</v>
      </c>
    </row>
    <row r="2254" spans="1:21" ht="48" x14ac:dyDescent="0.2">
      <c r="A2254">
        <v>2251</v>
      </c>
      <c r="B2254" s="9" t="s">
        <v>2251</v>
      </c>
      <c r="C2254" s="3" t="s">
        <v>6360</v>
      </c>
      <c r="D2254" s="5">
        <v>8500</v>
      </c>
      <c r="E2254" s="7">
        <v>1145</v>
      </c>
      <c r="F2254" t="s">
        <v>8217</v>
      </c>
      <c r="G2254" t="s">
        <v>8222</v>
      </c>
      <c r="H2254" t="s">
        <v>8244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8294</v>
      </c>
      <c r="O2254">
        <f t="shared" si="175"/>
        <v>13</v>
      </c>
      <c r="P2254">
        <f t="shared" si="176"/>
        <v>2.39</v>
      </c>
      <c r="Q2254" s="11" t="s">
        <v>8334</v>
      </c>
      <c r="R2254" t="s">
        <v>8352</v>
      </c>
      <c r="S2254" s="15">
        <f t="shared" si="177"/>
        <v>41846.34579861111</v>
      </c>
      <c r="T2254" s="15">
        <f t="shared" si="178"/>
        <v>41867.34579861111</v>
      </c>
      <c r="U2254">
        <f t="shared" si="179"/>
        <v>2014</v>
      </c>
    </row>
    <row r="2255" spans="1:21" ht="48" x14ac:dyDescent="0.2">
      <c r="A2255">
        <v>2253</v>
      </c>
      <c r="B2255" s="9" t="s">
        <v>2253</v>
      </c>
      <c r="C2255" s="3" t="s">
        <v>6362</v>
      </c>
      <c r="D2255" s="5">
        <v>8000</v>
      </c>
      <c r="E2255" s="7">
        <v>1145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14</v>
      </c>
      <c r="P2255">
        <f t="shared" si="176"/>
        <v>13.63</v>
      </c>
      <c r="Q2255" s="11" t="s">
        <v>8334</v>
      </c>
      <c r="R2255" t="s">
        <v>8352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2255</v>
      </c>
      <c r="B2256" s="9" t="s">
        <v>2255</v>
      </c>
      <c r="C2256" s="3" t="s">
        <v>6364</v>
      </c>
      <c r="D2256" s="5">
        <v>3950</v>
      </c>
      <c r="E2256" s="7">
        <v>1142</v>
      </c>
      <c r="F2256" t="s">
        <v>8217</v>
      </c>
      <c r="G2256" t="s">
        <v>8222</v>
      </c>
      <c r="H2256" t="s">
        <v>8244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8294</v>
      </c>
      <c r="O2256">
        <f t="shared" si="175"/>
        <v>29</v>
      </c>
      <c r="P2256">
        <f t="shared" si="176"/>
        <v>4.21</v>
      </c>
      <c r="Q2256" s="11" t="s">
        <v>8334</v>
      </c>
      <c r="R2256" t="s">
        <v>8352</v>
      </c>
      <c r="S2256" s="15">
        <f t="shared" si="177"/>
        <v>42467.951979166668</v>
      </c>
      <c r="T2256" s="15">
        <f t="shared" si="178"/>
        <v>42497.951979166668</v>
      </c>
      <c r="U2256">
        <f t="shared" si="179"/>
        <v>2016</v>
      </c>
    </row>
    <row r="2257" spans="1:21" ht="32" x14ac:dyDescent="0.2">
      <c r="A2257">
        <v>2254</v>
      </c>
      <c r="B2257" s="9" t="s">
        <v>2254</v>
      </c>
      <c r="C2257" s="3" t="s">
        <v>6363</v>
      </c>
      <c r="D2257" s="5">
        <v>500</v>
      </c>
      <c r="E2257" s="7">
        <v>1142</v>
      </c>
      <c r="F2257" t="s">
        <v>8217</v>
      </c>
      <c r="G2257" t="s">
        <v>8222</v>
      </c>
      <c r="H2257" t="s">
        <v>8244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8294</v>
      </c>
      <c r="O2257">
        <f t="shared" si="175"/>
        <v>228</v>
      </c>
      <c r="P2257">
        <f t="shared" si="176"/>
        <v>5.8</v>
      </c>
      <c r="Q2257" s="11" t="s">
        <v>8334</v>
      </c>
      <c r="R2257" t="s">
        <v>8352</v>
      </c>
      <c r="S2257" s="15">
        <f t="shared" si="177"/>
        <v>42752.647777777776</v>
      </c>
      <c r="T2257" s="15">
        <f t="shared" si="178"/>
        <v>42759.647777777776</v>
      </c>
      <c r="U2257">
        <f t="shared" si="179"/>
        <v>2017</v>
      </c>
    </row>
    <row r="2258" spans="1:21" ht="48" x14ac:dyDescent="0.2">
      <c r="A2258">
        <v>2256</v>
      </c>
      <c r="B2258" s="9" t="s">
        <v>2256</v>
      </c>
      <c r="C2258" s="3" t="s">
        <v>6365</v>
      </c>
      <c r="D2258" s="5">
        <v>480</v>
      </c>
      <c r="E2258" s="7">
        <v>1140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238</v>
      </c>
      <c r="P2258">
        <f t="shared" si="176"/>
        <v>22.8</v>
      </c>
      <c r="Q2258" s="11" t="s">
        <v>8334</v>
      </c>
      <c r="R2258" t="s">
        <v>8352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2257</v>
      </c>
      <c r="C2259" s="3" t="s">
        <v>6366</v>
      </c>
      <c r="D2259" s="5">
        <v>2500</v>
      </c>
      <c r="E2259" s="7">
        <v>1136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45</v>
      </c>
      <c r="P2259">
        <f t="shared" si="176"/>
        <v>6.72</v>
      </c>
      <c r="Q2259" s="11" t="s">
        <v>8334</v>
      </c>
      <c r="R2259" t="s">
        <v>8352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48" x14ac:dyDescent="0.2">
      <c r="A2260">
        <v>2260</v>
      </c>
      <c r="B2260" s="9" t="s">
        <v>2260</v>
      </c>
      <c r="C2260" s="3" t="s">
        <v>6369</v>
      </c>
      <c r="D2260" s="5">
        <v>2500</v>
      </c>
      <c r="E2260" s="7">
        <v>1130</v>
      </c>
      <c r="F2260" t="s">
        <v>8217</v>
      </c>
      <c r="G2260" t="s">
        <v>8222</v>
      </c>
      <c r="H2260" t="s">
        <v>8244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t="s">
        <v>8294</v>
      </c>
      <c r="O2260">
        <f t="shared" si="175"/>
        <v>45</v>
      </c>
      <c r="P2260">
        <f t="shared" si="176"/>
        <v>13.45</v>
      </c>
      <c r="Q2260" s="11" t="s">
        <v>8334</v>
      </c>
      <c r="R2260" t="s">
        <v>8352</v>
      </c>
      <c r="S2260" s="15">
        <f t="shared" si="177"/>
        <v>41695.016782407409</v>
      </c>
      <c r="T2260" s="15">
        <f t="shared" si="178"/>
        <v>41724.975115740745</v>
      </c>
      <c r="U2260">
        <f t="shared" si="179"/>
        <v>2014</v>
      </c>
    </row>
    <row r="2261" spans="1:21" ht="32" x14ac:dyDescent="0.2">
      <c r="A2261">
        <v>2258</v>
      </c>
      <c r="B2261" s="9" t="s">
        <v>2258</v>
      </c>
      <c r="C2261" s="3" t="s">
        <v>6367</v>
      </c>
      <c r="D2261" s="5">
        <v>2200</v>
      </c>
      <c r="E2261" s="7">
        <v>1130</v>
      </c>
      <c r="F2261" t="s">
        <v>8217</v>
      </c>
      <c r="G2261" t="s">
        <v>8222</v>
      </c>
      <c r="H2261" t="s">
        <v>8244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8294</v>
      </c>
      <c r="O2261">
        <f t="shared" si="175"/>
        <v>51</v>
      </c>
      <c r="P2261">
        <f t="shared" si="176"/>
        <v>5.51</v>
      </c>
      <c r="Q2261" s="11" t="s">
        <v>8334</v>
      </c>
      <c r="R2261" t="s">
        <v>8352</v>
      </c>
      <c r="S2261" s="15">
        <f t="shared" si="177"/>
        <v>42136.75100694444</v>
      </c>
      <c r="T2261" s="15">
        <f t="shared" si="178"/>
        <v>42166.75100694444</v>
      </c>
      <c r="U2261">
        <f t="shared" si="179"/>
        <v>2015</v>
      </c>
    </row>
    <row r="2262" spans="1:21" ht="48" x14ac:dyDescent="0.2">
      <c r="A2262">
        <v>2259</v>
      </c>
      <c r="B2262" s="9" t="s">
        <v>2259</v>
      </c>
      <c r="C2262" s="3" t="s">
        <v>6368</v>
      </c>
      <c r="D2262" s="5">
        <v>1000</v>
      </c>
      <c r="E2262" s="7">
        <v>1130</v>
      </c>
      <c r="F2262" t="s">
        <v>8217</v>
      </c>
      <c r="G2262" t="s">
        <v>8223</v>
      </c>
      <c r="H2262" t="s">
        <v>8245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8294</v>
      </c>
      <c r="O2262">
        <f t="shared" si="175"/>
        <v>113</v>
      </c>
      <c r="P2262">
        <f t="shared" si="176"/>
        <v>5.49</v>
      </c>
      <c r="Q2262" s="11" t="s">
        <v>8334</v>
      </c>
      <c r="R2262" t="s">
        <v>8352</v>
      </c>
      <c r="S2262" s="15">
        <f t="shared" si="177"/>
        <v>42702.804814814815</v>
      </c>
      <c r="T2262" s="15">
        <f t="shared" si="178"/>
        <v>42712.804814814815</v>
      </c>
      <c r="U2262">
        <f t="shared" si="179"/>
        <v>2016</v>
      </c>
    </row>
    <row r="2263" spans="1:21" ht="48" x14ac:dyDescent="0.2">
      <c r="A2263">
        <v>2261</v>
      </c>
      <c r="B2263" s="9" t="s">
        <v>2261</v>
      </c>
      <c r="C2263" s="3" t="s">
        <v>6370</v>
      </c>
      <c r="D2263" s="5">
        <v>1000</v>
      </c>
      <c r="E2263" s="7">
        <v>1130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113</v>
      </c>
      <c r="P2263">
        <f t="shared" si="176"/>
        <v>5.38</v>
      </c>
      <c r="Q2263" s="11" t="s">
        <v>8334</v>
      </c>
      <c r="R2263" t="s">
        <v>8352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8" x14ac:dyDescent="0.2">
      <c r="A2264">
        <v>2263</v>
      </c>
      <c r="B2264" s="9" t="s">
        <v>2263</v>
      </c>
      <c r="C2264" s="3" t="s">
        <v>6372</v>
      </c>
      <c r="D2264" s="5">
        <v>7500</v>
      </c>
      <c r="E2264" s="7">
        <v>1126</v>
      </c>
      <c r="F2264" t="s">
        <v>8217</v>
      </c>
      <c r="G2264" t="s">
        <v>8233</v>
      </c>
      <c r="H2264" t="s">
        <v>8253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8294</v>
      </c>
      <c r="O2264">
        <f t="shared" si="175"/>
        <v>15</v>
      </c>
      <c r="P2264">
        <f t="shared" si="176"/>
        <v>18.77</v>
      </c>
      <c r="Q2264" s="11" t="s">
        <v>8334</v>
      </c>
      <c r="R2264" t="s">
        <v>8352</v>
      </c>
      <c r="S2264" s="15">
        <f t="shared" si="177"/>
        <v>42014.832326388889</v>
      </c>
      <c r="T2264" s="15">
        <f t="shared" si="178"/>
        <v>42035.832326388889</v>
      </c>
      <c r="U2264">
        <f t="shared" si="179"/>
        <v>2015</v>
      </c>
    </row>
    <row r="2265" spans="1:21" ht="32" x14ac:dyDescent="0.2">
      <c r="A2265">
        <v>2262</v>
      </c>
      <c r="B2265" s="9" t="s">
        <v>2262</v>
      </c>
      <c r="C2265" s="3" t="s">
        <v>6371</v>
      </c>
      <c r="D2265" s="5">
        <v>3300</v>
      </c>
      <c r="E2265" s="7">
        <v>1126</v>
      </c>
      <c r="F2265" t="s">
        <v>8217</v>
      </c>
      <c r="G2265" t="s">
        <v>8222</v>
      </c>
      <c r="H2265" t="s">
        <v>8244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8294</v>
      </c>
      <c r="O2265">
        <f t="shared" si="175"/>
        <v>34</v>
      </c>
      <c r="P2265">
        <f t="shared" si="176"/>
        <v>6.22</v>
      </c>
      <c r="Q2265" s="11" t="s">
        <v>8334</v>
      </c>
      <c r="R2265" t="s">
        <v>8352</v>
      </c>
      <c r="S2265" s="15">
        <f t="shared" si="177"/>
        <v>41926.585162037038</v>
      </c>
      <c r="T2265" s="15">
        <f t="shared" si="178"/>
        <v>41961</v>
      </c>
      <c r="U2265">
        <f t="shared" si="179"/>
        <v>2014</v>
      </c>
    </row>
    <row r="2266" spans="1:21" ht="48" x14ac:dyDescent="0.2">
      <c r="A2266">
        <v>2264</v>
      </c>
      <c r="B2266" s="9" t="s">
        <v>2264</v>
      </c>
      <c r="C2266" s="3" t="s">
        <v>6373</v>
      </c>
      <c r="D2266" s="5">
        <v>6000</v>
      </c>
      <c r="E2266" s="7">
        <v>1125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19</v>
      </c>
      <c r="P2266">
        <f t="shared" si="176"/>
        <v>2.5299999999999998</v>
      </c>
      <c r="Q2266" s="11" t="s">
        <v>8334</v>
      </c>
      <c r="R2266" t="s">
        <v>8352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2265</v>
      </c>
      <c r="C2267" s="3" t="s">
        <v>6374</v>
      </c>
      <c r="D2267" s="5">
        <v>200</v>
      </c>
      <c r="E2267" s="7">
        <v>1123.47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562</v>
      </c>
      <c r="P2267">
        <f t="shared" si="176"/>
        <v>66.09</v>
      </c>
      <c r="Q2267" s="11" t="s">
        <v>8334</v>
      </c>
      <c r="R2267" t="s">
        <v>8352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2266</v>
      </c>
      <c r="C2268" s="3" t="s">
        <v>6375</v>
      </c>
      <c r="D2268" s="5">
        <v>1500</v>
      </c>
      <c r="E2268" s="7">
        <v>1120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75</v>
      </c>
      <c r="P2268">
        <f t="shared" si="176"/>
        <v>5.77</v>
      </c>
      <c r="Q2268" s="11" t="s">
        <v>8334</v>
      </c>
      <c r="R2268" t="s">
        <v>8352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2267</v>
      </c>
      <c r="C2269" s="3" t="s">
        <v>6376</v>
      </c>
      <c r="D2269" s="5">
        <v>20000</v>
      </c>
      <c r="E2269" s="7">
        <v>1119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6</v>
      </c>
      <c r="P2269">
        <f t="shared" si="176"/>
        <v>2.77</v>
      </c>
      <c r="Q2269" s="11" t="s">
        <v>8334</v>
      </c>
      <c r="R2269" t="s">
        <v>8352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2268</v>
      </c>
      <c r="C2270" s="3" t="s">
        <v>6377</v>
      </c>
      <c r="D2270" s="5">
        <v>28000</v>
      </c>
      <c r="E2270" s="7">
        <v>1115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4</v>
      </c>
      <c r="P2270">
        <f t="shared" si="176"/>
        <v>5.75</v>
      </c>
      <c r="Q2270" s="11" t="s">
        <v>8334</v>
      </c>
      <c r="R2270" t="s">
        <v>8352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2269</v>
      </c>
      <c r="C2271" s="3" t="s">
        <v>6378</v>
      </c>
      <c r="D2271" s="5">
        <v>2500</v>
      </c>
      <c r="E2271" s="7">
        <v>1115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45</v>
      </c>
      <c r="P2271">
        <f t="shared" si="176"/>
        <v>1.24</v>
      </c>
      <c r="Q2271" s="11" t="s">
        <v>8334</v>
      </c>
      <c r="R2271" t="s">
        <v>8352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2270</v>
      </c>
      <c r="C2272" s="3" t="s">
        <v>6379</v>
      </c>
      <c r="D2272" s="5">
        <v>25000</v>
      </c>
      <c r="E2272" s="7">
        <v>1111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4</v>
      </c>
      <c r="P2272">
        <f t="shared" si="176"/>
        <v>0.67</v>
      </c>
      <c r="Q2272" s="11" t="s">
        <v>8334</v>
      </c>
      <c r="R2272" t="s">
        <v>8352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2271</v>
      </c>
      <c r="C2273" s="3" t="s">
        <v>6380</v>
      </c>
      <c r="D2273" s="5">
        <v>20000</v>
      </c>
      <c r="E2273" s="7">
        <v>1110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6</v>
      </c>
      <c r="P2273">
        <f t="shared" si="176"/>
        <v>0.84</v>
      </c>
      <c r="Q2273" s="11" t="s">
        <v>8334</v>
      </c>
      <c r="R2273" t="s">
        <v>8352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2272</v>
      </c>
      <c r="C2274" s="3" t="s">
        <v>6381</v>
      </c>
      <c r="D2274" s="5">
        <v>1000</v>
      </c>
      <c r="E2274" s="7">
        <v>1108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111</v>
      </c>
      <c r="P2274">
        <f t="shared" si="176"/>
        <v>1.17</v>
      </c>
      <c r="Q2274" s="11" t="s">
        <v>8334</v>
      </c>
      <c r="R2274" t="s">
        <v>8352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2273</v>
      </c>
      <c r="C2275" s="3" t="s">
        <v>6382</v>
      </c>
      <c r="D2275" s="5">
        <v>2500</v>
      </c>
      <c r="E2275" s="7">
        <v>1106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44</v>
      </c>
      <c r="P2275">
        <f t="shared" si="176"/>
        <v>7.52</v>
      </c>
      <c r="Q2275" s="11" t="s">
        <v>8334</v>
      </c>
      <c r="R2275" t="s">
        <v>8352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2274</v>
      </c>
      <c r="C2276" s="3" t="s">
        <v>6383</v>
      </c>
      <c r="D2276" s="5">
        <v>2500</v>
      </c>
      <c r="E2276" s="7">
        <v>1105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44</v>
      </c>
      <c r="P2276">
        <f t="shared" si="176"/>
        <v>11.16</v>
      </c>
      <c r="Q2276" s="11" t="s">
        <v>8334</v>
      </c>
      <c r="R2276" t="s">
        <v>8352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2275</v>
      </c>
      <c r="C2277" s="3" t="s">
        <v>6384</v>
      </c>
      <c r="D2277" s="5">
        <v>650</v>
      </c>
      <c r="E2277" s="7">
        <v>1102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170</v>
      </c>
      <c r="P2277">
        <f t="shared" si="176"/>
        <v>13.95</v>
      </c>
      <c r="Q2277" s="11" t="s">
        <v>8334</v>
      </c>
      <c r="R2277" t="s">
        <v>8352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2277</v>
      </c>
      <c r="B2278" s="9" t="s">
        <v>2277</v>
      </c>
      <c r="C2278" s="3" t="s">
        <v>6386</v>
      </c>
      <c r="D2278" s="5">
        <v>8500</v>
      </c>
      <c r="E2278" s="7">
        <v>1101</v>
      </c>
      <c r="F2278" t="s">
        <v>8217</v>
      </c>
      <c r="G2278" t="s">
        <v>8222</v>
      </c>
      <c r="H2278" t="s">
        <v>8244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8294</v>
      </c>
      <c r="O2278">
        <f t="shared" si="175"/>
        <v>13</v>
      </c>
      <c r="P2278">
        <f t="shared" si="176"/>
        <v>5.32</v>
      </c>
      <c r="Q2278" s="11" t="s">
        <v>8334</v>
      </c>
      <c r="R2278" t="s">
        <v>8352</v>
      </c>
      <c r="S2278" s="15">
        <f t="shared" si="177"/>
        <v>40936.678506944445</v>
      </c>
      <c r="T2278" s="15">
        <f t="shared" si="178"/>
        <v>40966.678506944445</v>
      </c>
      <c r="U2278">
        <f t="shared" si="179"/>
        <v>2012</v>
      </c>
    </row>
    <row r="2279" spans="1:21" ht="48" x14ac:dyDescent="0.2">
      <c r="A2279">
        <v>2276</v>
      </c>
      <c r="B2279" s="9" t="s">
        <v>2276</v>
      </c>
      <c r="C2279" s="3" t="s">
        <v>6385</v>
      </c>
      <c r="D2279" s="5">
        <v>4589</v>
      </c>
      <c r="E2279" s="7">
        <v>1101</v>
      </c>
      <c r="F2279" t="s">
        <v>8217</v>
      </c>
      <c r="G2279" t="s">
        <v>8222</v>
      </c>
      <c r="H2279" t="s">
        <v>8244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8294</v>
      </c>
      <c r="O2279">
        <f t="shared" si="175"/>
        <v>24</v>
      </c>
      <c r="P2279">
        <f t="shared" si="176"/>
        <v>14.68</v>
      </c>
      <c r="Q2279" s="11" t="s">
        <v>8334</v>
      </c>
      <c r="R2279" t="s">
        <v>8352</v>
      </c>
      <c r="S2279" s="15">
        <f t="shared" si="177"/>
        <v>41614.651493055557</v>
      </c>
      <c r="T2279" s="15">
        <f t="shared" si="178"/>
        <v>41644.651493055557</v>
      </c>
      <c r="U2279">
        <f t="shared" si="179"/>
        <v>2013</v>
      </c>
    </row>
    <row r="2280" spans="1:21" ht="48" x14ac:dyDescent="0.2">
      <c r="A2280">
        <v>2280</v>
      </c>
      <c r="B2280" s="9" t="s">
        <v>2280</v>
      </c>
      <c r="C2280" s="3" t="s">
        <v>6389</v>
      </c>
      <c r="D2280" s="5">
        <v>9800</v>
      </c>
      <c r="E2280" s="7">
        <v>1100</v>
      </c>
      <c r="F2280" t="s">
        <v>8217</v>
      </c>
      <c r="G2280" t="s">
        <v>8222</v>
      </c>
      <c r="H2280" t="s">
        <v>8244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t="s">
        <v>8294</v>
      </c>
      <c r="O2280">
        <f t="shared" si="175"/>
        <v>11</v>
      </c>
      <c r="P2280">
        <f t="shared" si="176"/>
        <v>2.29</v>
      </c>
      <c r="Q2280" s="11" t="s">
        <v>8334</v>
      </c>
      <c r="R2280" t="s">
        <v>8352</v>
      </c>
      <c r="S2280" s="15">
        <f t="shared" si="177"/>
        <v>42234.624895833331</v>
      </c>
      <c r="T2280" s="15">
        <f t="shared" si="178"/>
        <v>42264.624895833331</v>
      </c>
      <c r="U2280">
        <f t="shared" si="179"/>
        <v>2015</v>
      </c>
    </row>
    <row r="2281" spans="1:21" ht="32" x14ac:dyDescent="0.2">
      <c r="A2281">
        <v>2278</v>
      </c>
      <c r="B2281" s="9" t="s">
        <v>2278</v>
      </c>
      <c r="C2281" s="3" t="s">
        <v>6387</v>
      </c>
      <c r="D2281" s="5">
        <v>2000</v>
      </c>
      <c r="E2281" s="7">
        <v>1100</v>
      </c>
      <c r="F2281" t="s">
        <v>8217</v>
      </c>
      <c r="G2281" t="s">
        <v>8235</v>
      </c>
      <c r="H2281" t="s">
        <v>8247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8294</v>
      </c>
      <c r="O2281">
        <f t="shared" si="175"/>
        <v>55</v>
      </c>
      <c r="P2281">
        <f t="shared" si="176"/>
        <v>10.78</v>
      </c>
      <c r="Q2281" s="11" t="s">
        <v>8334</v>
      </c>
      <c r="R2281" t="s">
        <v>8352</v>
      </c>
      <c r="S2281" s="15">
        <f t="shared" si="177"/>
        <v>42338.709108796291</v>
      </c>
      <c r="T2281" s="15">
        <f t="shared" si="178"/>
        <v>42372.957638888889</v>
      </c>
      <c r="U2281">
        <f t="shared" si="179"/>
        <v>2015</v>
      </c>
    </row>
    <row r="2282" spans="1:21" ht="48" x14ac:dyDescent="0.2">
      <c r="A2282">
        <v>2279</v>
      </c>
      <c r="B2282" s="9" t="s">
        <v>2279</v>
      </c>
      <c r="C2282" s="3" t="s">
        <v>6388</v>
      </c>
      <c r="D2282" s="5">
        <v>1000</v>
      </c>
      <c r="E2282" s="7">
        <v>1100</v>
      </c>
      <c r="F2282" t="s">
        <v>8217</v>
      </c>
      <c r="G2282" t="s">
        <v>8222</v>
      </c>
      <c r="H2282" t="s">
        <v>8244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8294</v>
      </c>
      <c r="O2282">
        <f t="shared" si="175"/>
        <v>110</v>
      </c>
      <c r="P2282">
        <f t="shared" si="176"/>
        <v>34.380000000000003</v>
      </c>
      <c r="Q2282" s="11" t="s">
        <v>8334</v>
      </c>
      <c r="R2282" t="s">
        <v>8352</v>
      </c>
      <c r="S2282" s="15">
        <f t="shared" si="177"/>
        <v>42020.806701388887</v>
      </c>
      <c r="T2282" s="15">
        <f t="shared" si="178"/>
        <v>42039.166666666672</v>
      </c>
      <c r="U2282">
        <f t="shared" si="179"/>
        <v>2015</v>
      </c>
    </row>
    <row r="2283" spans="1:21" ht="48" x14ac:dyDescent="0.2">
      <c r="A2283">
        <v>2281</v>
      </c>
      <c r="B2283" s="9" t="s">
        <v>2281</v>
      </c>
      <c r="C2283" s="3" t="s">
        <v>6390</v>
      </c>
      <c r="D2283" s="5">
        <v>300</v>
      </c>
      <c r="E2283" s="7">
        <v>1097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366</v>
      </c>
      <c r="P2283">
        <f t="shared" si="176"/>
        <v>99.73</v>
      </c>
      <c r="Q2283" s="11" t="s">
        <v>8326</v>
      </c>
      <c r="R2283" t="s">
        <v>8327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2282</v>
      </c>
      <c r="C2284" s="3" t="s">
        <v>6391</v>
      </c>
      <c r="D2284" s="5">
        <v>750</v>
      </c>
      <c r="E2284" s="7">
        <v>1096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146</v>
      </c>
      <c r="P2284">
        <f t="shared" si="176"/>
        <v>91.33</v>
      </c>
      <c r="Q2284" s="11" t="s">
        <v>8326</v>
      </c>
      <c r="R2284" t="s">
        <v>8327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2283</v>
      </c>
      <c r="C2285" s="3" t="s">
        <v>6392</v>
      </c>
      <c r="D2285" s="5">
        <v>3000</v>
      </c>
      <c r="E2285" s="7">
        <v>1091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36</v>
      </c>
      <c r="P2285">
        <f t="shared" si="176"/>
        <v>22.73</v>
      </c>
      <c r="Q2285" s="11" t="s">
        <v>8326</v>
      </c>
      <c r="R2285" t="s">
        <v>8327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2284</v>
      </c>
      <c r="C2286" s="3" t="s">
        <v>6393</v>
      </c>
      <c r="D2286" s="5">
        <v>6000</v>
      </c>
      <c r="E2286" s="7">
        <v>1090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18</v>
      </c>
      <c r="P2286">
        <f t="shared" si="176"/>
        <v>18.47</v>
      </c>
      <c r="Q2286" s="11" t="s">
        <v>8326</v>
      </c>
      <c r="R2286" t="s">
        <v>8327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2285</v>
      </c>
      <c r="C2287" s="3" t="s">
        <v>6394</v>
      </c>
      <c r="D2287" s="5">
        <v>3000</v>
      </c>
      <c r="E2287" s="7">
        <v>1088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36</v>
      </c>
      <c r="P2287">
        <f t="shared" si="176"/>
        <v>13.77</v>
      </c>
      <c r="Q2287" s="11" t="s">
        <v>8326</v>
      </c>
      <c r="R2287" t="s">
        <v>8327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2286</v>
      </c>
      <c r="C2288" s="3" t="s">
        <v>6395</v>
      </c>
      <c r="D2288" s="5">
        <v>1500</v>
      </c>
      <c r="E2288" s="7">
        <v>1082.5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72</v>
      </c>
      <c r="P2288">
        <f t="shared" si="176"/>
        <v>77.319999999999993</v>
      </c>
      <c r="Q2288" s="11" t="s">
        <v>8326</v>
      </c>
      <c r="R2288" t="s">
        <v>8327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2287</v>
      </c>
      <c r="C2289" s="3" t="s">
        <v>6396</v>
      </c>
      <c r="D2289" s="5">
        <v>4500</v>
      </c>
      <c r="E2289" s="7">
        <v>1082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24</v>
      </c>
      <c r="P2289">
        <f t="shared" si="176"/>
        <v>10.210000000000001</v>
      </c>
      <c r="Q2289" s="11" t="s">
        <v>8326</v>
      </c>
      <c r="R2289" t="s">
        <v>8327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2288</v>
      </c>
      <c r="C2290" s="3" t="s">
        <v>6397</v>
      </c>
      <c r="D2290" s="5">
        <v>1000</v>
      </c>
      <c r="E2290" s="7">
        <v>1082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108</v>
      </c>
      <c r="P2290">
        <f t="shared" si="176"/>
        <v>43.28</v>
      </c>
      <c r="Q2290" s="11" t="s">
        <v>8326</v>
      </c>
      <c r="R2290" t="s">
        <v>8327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2289</v>
      </c>
      <c r="C2291" s="3" t="s">
        <v>6398</v>
      </c>
      <c r="D2291" s="5">
        <v>1500</v>
      </c>
      <c r="E2291" s="7">
        <v>1081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72</v>
      </c>
      <c r="P2291">
        <f t="shared" si="176"/>
        <v>43.24</v>
      </c>
      <c r="Q2291" s="11" t="s">
        <v>8326</v>
      </c>
      <c r="R2291" t="s">
        <v>8327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2291</v>
      </c>
      <c r="B2292" s="9" t="s">
        <v>2291</v>
      </c>
      <c r="C2292" s="3" t="s">
        <v>6400</v>
      </c>
      <c r="D2292" s="5">
        <v>2500</v>
      </c>
      <c r="E2292" s="7">
        <v>1080</v>
      </c>
      <c r="F2292" t="s">
        <v>8217</v>
      </c>
      <c r="G2292" t="s">
        <v>8222</v>
      </c>
      <c r="H2292" t="s">
        <v>8244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8273</v>
      </c>
      <c r="O2292">
        <f t="shared" si="175"/>
        <v>43</v>
      </c>
      <c r="P2292">
        <f t="shared" si="176"/>
        <v>25.12</v>
      </c>
      <c r="Q2292" s="11" t="s">
        <v>8326</v>
      </c>
      <c r="R2292" t="s">
        <v>8327</v>
      </c>
      <c r="S2292" s="15">
        <f t="shared" si="177"/>
        <v>40987.977060185185</v>
      </c>
      <c r="T2292" s="15">
        <f t="shared" si="178"/>
        <v>41022.166666666664</v>
      </c>
      <c r="U2292">
        <f t="shared" si="179"/>
        <v>2012</v>
      </c>
    </row>
    <row r="2293" spans="1:21" ht="48" x14ac:dyDescent="0.2">
      <c r="A2293">
        <v>2290</v>
      </c>
      <c r="B2293" s="9" t="s">
        <v>2290</v>
      </c>
      <c r="C2293" s="3" t="s">
        <v>6399</v>
      </c>
      <c r="D2293" s="5">
        <v>1500</v>
      </c>
      <c r="E2293" s="7">
        <v>1080</v>
      </c>
      <c r="F2293" t="s">
        <v>8217</v>
      </c>
      <c r="G2293" t="s">
        <v>8222</v>
      </c>
      <c r="H2293" t="s">
        <v>8244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8273</v>
      </c>
      <c r="O2293">
        <f t="shared" si="175"/>
        <v>72</v>
      </c>
      <c r="P2293">
        <f t="shared" si="176"/>
        <v>37.24</v>
      </c>
      <c r="Q2293" s="11" t="s">
        <v>8326</v>
      </c>
      <c r="R2293" t="s">
        <v>8327</v>
      </c>
      <c r="S2293" s="15">
        <f t="shared" si="177"/>
        <v>40070.253819444442</v>
      </c>
      <c r="T2293" s="15">
        <f t="shared" si="178"/>
        <v>40148.708333333336</v>
      </c>
      <c r="U2293">
        <f t="shared" si="179"/>
        <v>2009</v>
      </c>
    </row>
    <row r="2294" spans="1:21" ht="48" x14ac:dyDescent="0.2">
      <c r="A2294">
        <v>2292</v>
      </c>
      <c r="B2294" s="9" t="s">
        <v>2292</v>
      </c>
      <c r="C2294" s="3" t="s">
        <v>6401</v>
      </c>
      <c r="D2294" s="5">
        <v>2000</v>
      </c>
      <c r="E2294" s="7">
        <v>1078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54</v>
      </c>
      <c r="P2294">
        <f t="shared" si="176"/>
        <v>23.43</v>
      </c>
      <c r="Q2294" s="11" t="s">
        <v>8326</v>
      </c>
      <c r="R2294" t="s">
        <v>8327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2293</v>
      </c>
      <c r="C2295" s="3" t="s">
        <v>6402</v>
      </c>
      <c r="D2295" s="5">
        <v>850</v>
      </c>
      <c r="E2295" s="7">
        <v>1073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126</v>
      </c>
      <c r="P2295">
        <f t="shared" si="176"/>
        <v>39.74</v>
      </c>
      <c r="Q2295" s="11" t="s">
        <v>8326</v>
      </c>
      <c r="R2295" t="s">
        <v>8327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2294</v>
      </c>
      <c r="C2296" s="3" t="s">
        <v>6403</v>
      </c>
      <c r="D2296" s="5">
        <v>5000</v>
      </c>
      <c r="E2296" s="7">
        <v>1072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21</v>
      </c>
      <c r="P2296">
        <f t="shared" si="176"/>
        <v>9.57</v>
      </c>
      <c r="Q2296" s="11" t="s">
        <v>8326</v>
      </c>
      <c r="R2296" t="s">
        <v>8327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2295</v>
      </c>
      <c r="C2297" s="3" t="s">
        <v>6404</v>
      </c>
      <c r="D2297" s="5">
        <v>1200</v>
      </c>
      <c r="E2297" s="7">
        <v>1069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89</v>
      </c>
      <c r="P2297">
        <f t="shared" si="176"/>
        <v>31.44</v>
      </c>
      <c r="Q2297" s="11" t="s">
        <v>8326</v>
      </c>
      <c r="R2297" t="s">
        <v>8327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2296</v>
      </c>
      <c r="C2298" s="3" t="s">
        <v>6405</v>
      </c>
      <c r="D2298" s="5">
        <v>7000</v>
      </c>
      <c r="E2298" s="7">
        <v>1066.8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15</v>
      </c>
      <c r="P2298">
        <f t="shared" si="176"/>
        <v>7.36</v>
      </c>
      <c r="Q2298" s="11" t="s">
        <v>8326</v>
      </c>
      <c r="R2298" t="s">
        <v>8327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48" x14ac:dyDescent="0.2">
      <c r="A2299">
        <v>2298</v>
      </c>
      <c r="B2299" s="9" t="s">
        <v>2298</v>
      </c>
      <c r="C2299" s="3" t="s">
        <v>6407</v>
      </c>
      <c r="D2299" s="5">
        <v>30000</v>
      </c>
      <c r="E2299" s="7">
        <v>1066</v>
      </c>
      <c r="F2299" t="s">
        <v>8217</v>
      </c>
      <c r="G2299" t="s">
        <v>8222</v>
      </c>
      <c r="H2299" t="s">
        <v>8244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8273</v>
      </c>
      <c r="O2299">
        <f t="shared" si="175"/>
        <v>4</v>
      </c>
      <c r="P2299">
        <f t="shared" si="176"/>
        <v>3.7</v>
      </c>
      <c r="Q2299" s="11" t="s">
        <v>8326</v>
      </c>
      <c r="R2299" t="s">
        <v>8327</v>
      </c>
      <c r="S2299" s="15">
        <f t="shared" si="177"/>
        <v>41694.84065972222</v>
      </c>
      <c r="T2299" s="15">
        <f t="shared" si="178"/>
        <v>41724.798993055556</v>
      </c>
      <c r="U2299">
        <f t="shared" si="179"/>
        <v>2014</v>
      </c>
    </row>
    <row r="2300" spans="1:21" ht="32" x14ac:dyDescent="0.2">
      <c r="A2300">
        <v>2297</v>
      </c>
      <c r="B2300" s="9" t="s">
        <v>2297</v>
      </c>
      <c r="C2300" s="3" t="s">
        <v>6406</v>
      </c>
      <c r="D2300" s="5">
        <v>1000</v>
      </c>
      <c r="E2300" s="7">
        <v>1066</v>
      </c>
      <c r="F2300" t="s">
        <v>8217</v>
      </c>
      <c r="G2300" t="s">
        <v>8222</v>
      </c>
      <c r="H2300" t="s">
        <v>8244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8273</v>
      </c>
      <c r="O2300">
        <f t="shared" si="175"/>
        <v>107</v>
      </c>
      <c r="P2300">
        <f t="shared" si="176"/>
        <v>56.11</v>
      </c>
      <c r="Q2300" s="11" t="s">
        <v>8326</v>
      </c>
      <c r="R2300" t="s">
        <v>8327</v>
      </c>
      <c r="S2300" s="15">
        <f t="shared" si="177"/>
        <v>40948.042233796295</v>
      </c>
      <c r="T2300" s="15">
        <f t="shared" si="178"/>
        <v>40982.165972222225</v>
      </c>
      <c r="U2300">
        <f t="shared" si="179"/>
        <v>2012</v>
      </c>
    </row>
    <row r="2301" spans="1:21" ht="48" x14ac:dyDescent="0.2">
      <c r="A2301">
        <v>2299</v>
      </c>
      <c r="B2301" s="9" t="s">
        <v>2299</v>
      </c>
      <c r="C2301" s="3" t="s">
        <v>6408</v>
      </c>
      <c r="D2301" s="5">
        <v>300</v>
      </c>
      <c r="E2301" s="7">
        <v>1065.23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355</v>
      </c>
      <c r="P2301">
        <f t="shared" si="176"/>
        <v>76.09</v>
      </c>
      <c r="Q2301" s="11" t="s">
        <v>8326</v>
      </c>
      <c r="R2301" t="s">
        <v>8327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2300</v>
      </c>
      <c r="C2302" s="3" t="s">
        <v>6409</v>
      </c>
      <c r="D2302" s="5">
        <v>800</v>
      </c>
      <c r="E2302" s="7">
        <v>1065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133</v>
      </c>
      <c r="P2302">
        <f t="shared" si="176"/>
        <v>152.13999999999999</v>
      </c>
      <c r="Q2302" s="11" t="s">
        <v>8326</v>
      </c>
      <c r="R2302" t="s">
        <v>8327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2301</v>
      </c>
      <c r="C2303" s="3" t="s">
        <v>6410</v>
      </c>
      <c r="D2303" s="5">
        <v>5000</v>
      </c>
      <c r="E2303" s="7">
        <v>1064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21</v>
      </c>
      <c r="P2303">
        <f t="shared" si="176"/>
        <v>5.04</v>
      </c>
      <c r="Q2303" s="11" t="s">
        <v>8326</v>
      </c>
      <c r="R2303" t="s">
        <v>8330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2302</v>
      </c>
      <c r="C2304" s="3" t="s">
        <v>6411</v>
      </c>
      <c r="D2304" s="5">
        <v>2300</v>
      </c>
      <c r="E2304" s="7">
        <v>1063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46</v>
      </c>
      <c r="P2304">
        <f t="shared" si="176"/>
        <v>12.51</v>
      </c>
      <c r="Q2304" s="11" t="s">
        <v>8326</v>
      </c>
      <c r="R2304" t="s">
        <v>8330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2303</v>
      </c>
      <c r="C2305" s="3" t="s">
        <v>6412</v>
      </c>
      <c r="D2305" s="5">
        <v>6450</v>
      </c>
      <c r="E2305" s="7">
        <v>1060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16</v>
      </c>
      <c r="P2305">
        <f t="shared" si="176"/>
        <v>10.29</v>
      </c>
      <c r="Q2305" s="11" t="s">
        <v>8326</v>
      </c>
      <c r="R2305" t="s">
        <v>8330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2304</v>
      </c>
      <c r="C2306" s="3" t="s">
        <v>6413</v>
      </c>
      <c r="D2306" s="5">
        <v>6000</v>
      </c>
      <c r="E2306" s="7">
        <v>1060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18</v>
      </c>
      <c r="P2306">
        <f t="shared" ref="P2306:P2369" si="181">IFERROR(ROUND(E2306/L2306,2),0)</f>
        <v>9.3800000000000008</v>
      </c>
      <c r="Q2306" s="11" t="s">
        <v>8326</v>
      </c>
      <c r="R2306" t="s">
        <v>8330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2305</v>
      </c>
      <c r="C2307" s="3" t="s">
        <v>6414</v>
      </c>
      <c r="D2307" s="5">
        <v>18000</v>
      </c>
      <c r="E2307" s="7">
        <v>1058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6</v>
      </c>
      <c r="P2307">
        <f t="shared" si="181"/>
        <v>6.34</v>
      </c>
      <c r="Q2307" s="11" t="s">
        <v>8326</v>
      </c>
      <c r="R2307" t="s">
        <v>8330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2306</v>
      </c>
      <c r="C2308" s="3" t="s">
        <v>6415</v>
      </c>
      <c r="D2308" s="5">
        <v>3500</v>
      </c>
      <c r="E2308" s="7">
        <v>1056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30</v>
      </c>
      <c r="P2308">
        <f t="shared" si="181"/>
        <v>14.47</v>
      </c>
      <c r="Q2308" s="11" t="s">
        <v>8326</v>
      </c>
      <c r="R2308" t="s">
        <v>8330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2307</v>
      </c>
      <c r="C2309" s="3" t="s">
        <v>6416</v>
      </c>
      <c r="D2309" s="5">
        <v>1964.47</v>
      </c>
      <c r="E2309" s="7">
        <v>1055.01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54</v>
      </c>
      <c r="P2309">
        <f t="shared" si="181"/>
        <v>14.07</v>
      </c>
      <c r="Q2309" s="11" t="s">
        <v>8326</v>
      </c>
      <c r="R2309" t="s">
        <v>8330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2308</v>
      </c>
      <c r="C2310" s="3" t="s">
        <v>6417</v>
      </c>
      <c r="D2310" s="5">
        <v>50000</v>
      </c>
      <c r="E2310" s="7">
        <v>1055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2</v>
      </c>
      <c r="P2310">
        <f t="shared" si="181"/>
        <v>1.72</v>
      </c>
      <c r="Q2310" s="11" t="s">
        <v>8326</v>
      </c>
      <c r="R2310" t="s">
        <v>8330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2309</v>
      </c>
      <c r="C2311" s="3" t="s">
        <v>6418</v>
      </c>
      <c r="D2311" s="5">
        <v>6000</v>
      </c>
      <c r="E2311" s="7">
        <v>1050.5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18</v>
      </c>
      <c r="P2311">
        <f t="shared" si="181"/>
        <v>9.82</v>
      </c>
      <c r="Q2311" s="11" t="s">
        <v>8326</v>
      </c>
      <c r="R2311" t="s">
        <v>8330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2310</v>
      </c>
      <c r="C2312" s="3" t="s">
        <v>6419</v>
      </c>
      <c r="D2312" s="5">
        <v>18500</v>
      </c>
      <c r="E2312" s="7">
        <v>1050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6</v>
      </c>
      <c r="P2312">
        <f t="shared" si="181"/>
        <v>0.86</v>
      </c>
      <c r="Q2312" s="11" t="s">
        <v>8326</v>
      </c>
      <c r="R2312" t="s">
        <v>8330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2311</v>
      </c>
      <c r="C2313" s="3" t="s">
        <v>6420</v>
      </c>
      <c r="D2313" s="5">
        <v>9000</v>
      </c>
      <c r="E2313" s="7">
        <v>1050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12</v>
      </c>
      <c r="P2313">
        <f t="shared" si="181"/>
        <v>10.1</v>
      </c>
      <c r="Q2313" s="11" t="s">
        <v>8326</v>
      </c>
      <c r="R2313" t="s">
        <v>8330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2312</v>
      </c>
      <c r="C2314" s="3" t="s">
        <v>6421</v>
      </c>
      <c r="D2314" s="5">
        <v>3000</v>
      </c>
      <c r="E2314" s="7">
        <v>1050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35</v>
      </c>
      <c r="P2314">
        <f t="shared" si="181"/>
        <v>13.29</v>
      </c>
      <c r="Q2314" s="11" t="s">
        <v>8326</v>
      </c>
      <c r="R2314" t="s">
        <v>8330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2313</v>
      </c>
      <c r="C2315" s="3" t="s">
        <v>6422</v>
      </c>
      <c r="D2315" s="5">
        <v>5000</v>
      </c>
      <c r="E2315" s="7">
        <v>1048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21</v>
      </c>
      <c r="P2315">
        <f t="shared" si="181"/>
        <v>6.68</v>
      </c>
      <c r="Q2315" s="11" t="s">
        <v>8326</v>
      </c>
      <c r="R2315" t="s">
        <v>8330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2314</v>
      </c>
      <c r="C2316" s="3" t="s">
        <v>6423</v>
      </c>
      <c r="D2316" s="5">
        <v>1200</v>
      </c>
      <c r="E2316" s="7">
        <v>1047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87</v>
      </c>
      <c r="P2316">
        <f t="shared" si="181"/>
        <v>20.94</v>
      </c>
      <c r="Q2316" s="11" t="s">
        <v>8326</v>
      </c>
      <c r="R2316" t="s">
        <v>8330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2315</v>
      </c>
      <c r="C2317" s="3" t="s">
        <v>6424</v>
      </c>
      <c r="D2317" s="5">
        <v>2500</v>
      </c>
      <c r="E2317" s="7">
        <v>1046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42</v>
      </c>
      <c r="P2317">
        <f t="shared" si="181"/>
        <v>16.34</v>
      </c>
      <c r="Q2317" s="11" t="s">
        <v>8326</v>
      </c>
      <c r="R2317" t="s">
        <v>8330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2316</v>
      </c>
      <c r="C2318" s="3" t="s">
        <v>6425</v>
      </c>
      <c r="D2318" s="5">
        <v>15000</v>
      </c>
      <c r="E2318" s="7">
        <v>1043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7</v>
      </c>
      <c r="P2318">
        <f t="shared" si="181"/>
        <v>5.22</v>
      </c>
      <c r="Q2318" s="11" t="s">
        <v>8326</v>
      </c>
      <c r="R2318" t="s">
        <v>8330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2317</v>
      </c>
      <c r="C2319" s="3" t="s">
        <v>6426</v>
      </c>
      <c r="D2319" s="5">
        <v>400</v>
      </c>
      <c r="E2319" s="7">
        <v>1041.29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260</v>
      </c>
      <c r="P2319">
        <f t="shared" si="181"/>
        <v>47.33</v>
      </c>
      <c r="Q2319" s="11" t="s">
        <v>8326</v>
      </c>
      <c r="R2319" t="s">
        <v>8330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48" x14ac:dyDescent="0.2">
      <c r="A2320">
        <v>2321</v>
      </c>
      <c r="B2320" s="9" t="s">
        <v>2321</v>
      </c>
      <c r="C2320" s="3" t="s">
        <v>6430</v>
      </c>
      <c r="D2320" s="5">
        <v>10557</v>
      </c>
      <c r="E2320" s="7">
        <v>1040</v>
      </c>
      <c r="F2320" t="s">
        <v>8220</v>
      </c>
      <c r="G2320" t="s">
        <v>8237</v>
      </c>
      <c r="H2320" t="s">
        <v>8247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t="s">
        <v>8295</v>
      </c>
      <c r="O2320">
        <f t="shared" si="180"/>
        <v>10</v>
      </c>
      <c r="P2320">
        <f t="shared" si="181"/>
        <v>16.25</v>
      </c>
      <c r="Q2320" s="11" t="s">
        <v>8337</v>
      </c>
      <c r="R2320" t="s">
        <v>8353</v>
      </c>
      <c r="S2320" s="15">
        <f t="shared" si="182"/>
        <v>42799.260428240741</v>
      </c>
      <c r="T2320" s="15">
        <f t="shared" si="183"/>
        <v>42829.21876157407</v>
      </c>
      <c r="U2320">
        <f t="shared" si="184"/>
        <v>2017</v>
      </c>
    </row>
    <row r="2321" spans="1:21" ht="64" x14ac:dyDescent="0.2">
      <c r="A2321">
        <v>2318</v>
      </c>
      <c r="B2321" s="9" t="s">
        <v>2318</v>
      </c>
      <c r="C2321" s="3" t="s">
        <v>6427</v>
      </c>
      <c r="D2321" s="5">
        <v>5000</v>
      </c>
      <c r="E2321" s="7">
        <v>1040</v>
      </c>
      <c r="F2321" t="s">
        <v>8217</v>
      </c>
      <c r="G2321" t="s">
        <v>8222</v>
      </c>
      <c r="H2321" t="s">
        <v>8244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8276</v>
      </c>
      <c r="O2321">
        <f t="shared" si="180"/>
        <v>21</v>
      </c>
      <c r="P2321">
        <f t="shared" si="181"/>
        <v>6.38</v>
      </c>
      <c r="Q2321" s="11" t="s">
        <v>8326</v>
      </c>
      <c r="R2321" t="s">
        <v>8330</v>
      </c>
      <c r="S2321" s="15">
        <f t="shared" si="182"/>
        <v>40050.643680555557</v>
      </c>
      <c r="T2321" s="15">
        <f t="shared" si="183"/>
        <v>40082.165972222225</v>
      </c>
      <c r="U2321">
        <f t="shared" si="184"/>
        <v>2009</v>
      </c>
    </row>
    <row r="2322" spans="1:21" ht="48" x14ac:dyDescent="0.2">
      <c r="A2322">
        <v>2320</v>
      </c>
      <c r="B2322" s="9" t="s">
        <v>2320</v>
      </c>
      <c r="C2322" s="3" t="s">
        <v>6429</v>
      </c>
      <c r="D2322" s="5">
        <v>5000</v>
      </c>
      <c r="E2322" s="7">
        <v>1040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21</v>
      </c>
      <c r="P2322">
        <f t="shared" si="181"/>
        <v>11.69</v>
      </c>
      <c r="Q2322" s="11" t="s">
        <v>8326</v>
      </c>
      <c r="R2322" t="s">
        <v>8330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2319</v>
      </c>
      <c r="B2323" s="9" t="s">
        <v>2319</v>
      </c>
      <c r="C2323" s="3" t="s">
        <v>6428</v>
      </c>
      <c r="D2323" s="5">
        <v>3000</v>
      </c>
      <c r="E2323" s="7">
        <v>1040</v>
      </c>
      <c r="F2323" t="s">
        <v>8217</v>
      </c>
      <c r="G2323" t="s">
        <v>8222</v>
      </c>
      <c r="H2323" t="s">
        <v>8244</v>
      </c>
      <c r="I2323">
        <v>1387072685</v>
      </c>
      <c r="J2323">
        <v>1384480685</v>
      </c>
      <c r="K2323" t="b">
        <v>1</v>
      </c>
      <c r="L2323">
        <v>77</v>
      </c>
      <c r="M2323" t="b">
        <v>1</v>
      </c>
      <c r="N2323" t="s">
        <v>8276</v>
      </c>
      <c r="O2323">
        <f t="shared" si="180"/>
        <v>35</v>
      </c>
      <c r="P2323">
        <f t="shared" si="181"/>
        <v>13.51</v>
      </c>
      <c r="Q2323" s="11" t="s">
        <v>8326</v>
      </c>
      <c r="R2323" t="s">
        <v>8330</v>
      </c>
      <c r="S2323" s="15">
        <f t="shared" si="182"/>
        <v>41593.082002314812</v>
      </c>
      <c r="T2323" s="15">
        <f t="shared" si="183"/>
        <v>41623.082002314812</v>
      </c>
      <c r="U2323">
        <f t="shared" si="184"/>
        <v>2013</v>
      </c>
    </row>
    <row r="2324" spans="1:21" ht="48" x14ac:dyDescent="0.2">
      <c r="A2324">
        <v>2322</v>
      </c>
      <c r="B2324" s="9" t="s">
        <v>2322</v>
      </c>
      <c r="C2324" s="3" t="s">
        <v>6431</v>
      </c>
      <c r="D2324" s="5">
        <v>2700</v>
      </c>
      <c r="E2324" s="7">
        <v>1036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38</v>
      </c>
      <c r="P2324">
        <f t="shared" si="181"/>
        <v>259</v>
      </c>
      <c r="Q2324" s="11" t="s">
        <v>8337</v>
      </c>
      <c r="R2324" t="s">
        <v>8353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2326</v>
      </c>
      <c r="B2325" s="9" t="s">
        <v>2326</v>
      </c>
      <c r="C2325" s="3" t="s">
        <v>6435</v>
      </c>
      <c r="D2325" s="5">
        <v>15000</v>
      </c>
      <c r="E2325" s="7">
        <v>1035</v>
      </c>
      <c r="F2325" t="s">
        <v>8220</v>
      </c>
      <c r="G2325" t="s">
        <v>8222</v>
      </c>
      <c r="H2325" t="s">
        <v>8244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t="s">
        <v>8295</v>
      </c>
      <c r="O2325">
        <f t="shared" si="180"/>
        <v>7</v>
      </c>
      <c r="P2325">
        <f t="shared" si="181"/>
        <v>1035</v>
      </c>
      <c r="Q2325" s="11" t="s">
        <v>8337</v>
      </c>
      <c r="R2325" t="s">
        <v>8353</v>
      </c>
      <c r="S2325" s="15">
        <f t="shared" si="182"/>
        <v>42804.034120370372</v>
      </c>
      <c r="T2325" s="15">
        <f t="shared" si="183"/>
        <v>42855.708333333328</v>
      </c>
      <c r="U2325">
        <f t="shared" si="184"/>
        <v>2017</v>
      </c>
    </row>
    <row r="2326" spans="1:21" ht="32" x14ac:dyDescent="0.2">
      <c r="A2326">
        <v>2324</v>
      </c>
      <c r="B2326" s="9" t="s">
        <v>2324</v>
      </c>
      <c r="C2326" s="3" t="s">
        <v>6433</v>
      </c>
      <c r="D2326" s="5">
        <v>7500</v>
      </c>
      <c r="E2326" s="7">
        <v>1035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14</v>
      </c>
      <c r="P2326">
        <f t="shared" si="181"/>
        <v>16.97</v>
      </c>
      <c r="Q2326" s="11" t="s">
        <v>8337</v>
      </c>
      <c r="R2326" t="s">
        <v>8353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2325</v>
      </c>
      <c r="C2327" s="3" t="s">
        <v>6434</v>
      </c>
      <c r="D2327" s="5">
        <v>1000</v>
      </c>
      <c r="E2327" s="7">
        <v>1035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104</v>
      </c>
      <c r="P2327">
        <f t="shared" si="181"/>
        <v>147.86000000000001</v>
      </c>
      <c r="Q2327" s="11" t="s">
        <v>8337</v>
      </c>
      <c r="R2327" t="s">
        <v>8353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2323</v>
      </c>
      <c r="B2328" s="9" t="s">
        <v>2323</v>
      </c>
      <c r="C2328" s="3" t="s">
        <v>6432</v>
      </c>
      <c r="D2328" s="5">
        <v>250</v>
      </c>
      <c r="E2328" s="7">
        <v>1035</v>
      </c>
      <c r="F2328" t="s">
        <v>8220</v>
      </c>
      <c r="G2328" t="s">
        <v>8222</v>
      </c>
      <c r="H2328" t="s">
        <v>8244</v>
      </c>
      <c r="I2328">
        <v>1490033247</v>
      </c>
      <c r="J2328">
        <v>1489428447</v>
      </c>
      <c r="K2328" t="b">
        <v>0</v>
      </c>
      <c r="L2328">
        <v>4</v>
      </c>
      <c r="M2328" t="b">
        <v>0</v>
      </c>
      <c r="N2328" t="s">
        <v>8295</v>
      </c>
      <c r="O2328">
        <f t="shared" si="180"/>
        <v>414</v>
      </c>
      <c r="P2328">
        <f t="shared" si="181"/>
        <v>258.75</v>
      </c>
      <c r="Q2328" s="11" t="s">
        <v>8337</v>
      </c>
      <c r="R2328" t="s">
        <v>8353</v>
      </c>
      <c r="S2328" s="15">
        <f t="shared" si="182"/>
        <v>42807.755173611105</v>
      </c>
      <c r="T2328" s="15">
        <f t="shared" si="183"/>
        <v>42814.755173611105</v>
      </c>
      <c r="U2328">
        <f t="shared" si="184"/>
        <v>2017</v>
      </c>
    </row>
    <row r="2329" spans="1:21" ht="32" x14ac:dyDescent="0.2">
      <c r="A2329">
        <v>2327</v>
      </c>
      <c r="B2329" s="9" t="s">
        <v>2327</v>
      </c>
      <c r="C2329" s="3" t="s">
        <v>6436</v>
      </c>
      <c r="D2329" s="5">
        <v>35000</v>
      </c>
      <c r="E2329" s="7">
        <v>1031.6400000000001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3</v>
      </c>
      <c r="P2329">
        <f t="shared" si="181"/>
        <v>0.31</v>
      </c>
      <c r="Q2329" s="11" t="s">
        <v>8337</v>
      </c>
      <c r="R2329" t="s">
        <v>8353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8" x14ac:dyDescent="0.2">
      <c r="A2330">
        <v>2329</v>
      </c>
      <c r="B2330" s="9" t="s">
        <v>2329</v>
      </c>
      <c r="C2330" s="3" t="s">
        <v>6438</v>
      </c>
      <c r="D2330" s="5">
        <v>25000</v>
      </c>
      <c r="E2330" s="7">
        <v>1030</v>
      </c>
      <c r="F2330" t="s">
        <v>8217</v>
      </c>
      <c r="G2330" t="s">
        <v>8222</v>
      </c>
      <c r="H2330" t="s">
        <v>8244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8295</v>
      </c>
      <c r="O2330">
        <f t="shared" si="180"/>
        <v>4</v>
      </c>
      <c r="P2330">
        <f t="shared" si="181"/>
        <v>8.24</v>
      </c>
      <c r="Q2330" s="11" t="s">
        <v>8337</v>
      </c>
      <c r="R2330" t="s">
        <v>8353</v>
      </c>
      <c r="S2330" s="15">
        <f t="shared" si="182"/>
        <v>41807.624374999999</v>
      </c>
      <c r="T2330" s="15">
        <f t="shared" si="183"/>
        <v>41837.624374999999</v>
      </c>
      <c r="U2330">
        <f t="shared" si="184"/>
        <v>2014</v>
      </c>
    </row>
    <row r="2331" spans="1:21" ht="64" x14ac:dyDescent="0.2">
      <c r="A2331">
        <v>2328</v>
      </c>
      <c r="B2331" s="9" t="s">
        <v>2328</v>
      </c>
      <c r="C2331" s="3" t="s">
        <v>6437</v>
      </c>
      <c r="D2331" s="5">
        <v>10000</v>
      </c>
      <c r="E2331" s="7">
        <v>1030</v>
      </c>
      <c r="F2331" t="s">
        <v>8217</v>
      </c>
      <c r="G2331" t="s">
        <v>8222</v>
      </c>
      <c r="H2331" t="s">
        <v>8244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8295</v>
      </c>
      <c r="O2331">
        <f t="shared" si="180"/>
        <v>10</v>
      </c>
      <c r="P2331">
        <f t="shared" si="181"/>
        <v>1.92</v>
      </c>
      <c r="Q2331" s="11" t="s">
        <v>8337</v>
      </c>
      <c r="R2331" t="s">
        <v>8353</v>
      </c>
      <c r="S2331" s="15">
        <f t="shared" si="182"/>
        <v>42139.781678240746</v>
      </c>
      <c r="T2331" s="15">
        <f t="shared" si="183"/>
        <v>42169.781678240746</v>
      </c>
      <c r="U2331">
        <f t="shared" si="184"/>
        <v>2015</v>
      </c>
    </row>
    <row r="2332" spans="1:21" ht="48" x14ac:dyDescent="0.2">
      <c r="A2332">
        <v>2330</v>
      </c>
      <c r="B2332" s="9" t="s">
        <v>2330</v>
      </c>
      <c r="C2332" s="3" t="s">
        <v>6439</v>
      </c>
      <c r="D2332" s="5">
        <v>35000</v>
      </c>
      <c r="E2332" s="7">
        <v>1026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3</v>
      </c>
      <c r="P2332">
        <f t="shared" si="181"/>
        <v>6.29</v>
      </c>
      <c r="Q2332" s="11" t="s">
        <v>8337</v>
      </c>
      <c r="R2332" t="s">
        <v>8353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2332</v>
      </c>
      <c r="B2333" s="9" t="s">
        <v>2332</v>
      </c>
      <c r="C2333" s="3" t="s">
        <v>6441</v>
      </c>
      <c r="D2333" s="5">
        <v>25000</v>
      </c>
      <c r="E2333" s="7">
        <v>1026</v>
      </c>
      <c r="F2333" t="s">
        <v>8217</v>
      </c>
      <c r="G2333" t="s">
        <v>8222</v>
      </c>
      <c r="H2333" t="s">
        <v>8244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8295</v>
      </c>
      <c r="O2333">
        <f t="shared" si="180"/>
        <v>4</v>
      </c>
      <c r="P2333">
        <f t="shared" si="181"/>
        <v>2.91</v>
      </c>
      <c r="Q2333" s="11" t="s">
        <v>8337</v>
      </c>
      <c r="R2333" t="s">
        <v>8353</v>
      </c>
      <c r="S2333" s="15">
        <f t="shared" si="182"/>
        <v>42011.628136574072</v>
      </c>
      <c r="T2333" s="15">
        <f t="shared" si="183"/>
        <v>42041.628136574072</v>
      </c>
      <c r="U2333">
        <f t="shared" si="184"/>
        <v>2015</v>
      </c>
    </row>
    <row r="2334" spans="1:21" ht="48" x14ac:dyDescent="0.2">
      <c r="A2334">
        <v>2331</v>
      </c>
      <c r="B2334" s="9" t="s">
        <v>2331</v>
      </c>
      <c r="C2334" s="3" t="s">
        <v>6440</v>
      </c>
      <c r="D2334" s="5">
        <v>8000</v>
      </c>
      <c r="E2334" s="7">
        <v>1026</v>
      </c>
      <c r="F2334" t="s">
        <v>8217</v>
      </c>
      <c r="G2334" t="s">
        <v>8222</v>
      </c>
      <c r="H2334" t="s">
        <v>8244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8295</v>
      </c>
      <c r="O2334">
        <f t="shared" si="180"/>
        <v>13</v>
      </c>
      <c r="P2334">
        <f t="shared" si="181"/>
        <v>3.63</v>
      </c>
      <c r="Q2334" s="11" t="s">
        <v>8337</v>
      </c>
      <c r="R2334" t="s">
        <v>8353</v>
      </c>
      <c r="S2334" s="15">
        <f t="shared" si="182"/>
        <v>41839.005671296298</v>
      </c>
      <c r="T2334" s="15">
        <f t="shared" si="183"/>
        <v>41869.005671296298</v>
      </c>
      <c r="U2334">
        <f t="shared" si="184"/>
        <v>2014</v>
      </c>
    </row>
    <row r="2335" spans="1:21" ht="48" x14ac:dyDescent="0.2">
      <c r="A2335">
        <v>2335</v>
      </c>
      <c r="B2335" s="9" t="s">
        <v>2335</v>
      </c>
      <c r="C2335" s="3" t="s">
        <v>6444</v>
      </c>
      <c r="D2335" s="5">
        <v>25000</v>
      </c>
      <c r="E2335" s="7">
        <v>1025</v>
      </c>
      <c r="F2335" t="s">
        <v>8217</v>
      </c>
      <c r="G2335" t="s">
        <v>8222</v>
      </c>
      <c r="H2335" t="s">
        <v>8244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t="s">
        <v>8295</v>
      </c>
      <c r="O2335">
        <f t="shared" si="180"/>
        <v>4</v>
      </c>
      <c r="P2335">
        <f t="shared" si="181"/>
        <v>4.6399999999999997</v>
      </c>
      <c r="Q2335" s="11" t="s">
        <v>8337</v>
      </c>
      <c r="R2335" t="s">
        <v>8353</v>
      </c>
      <c r="S2335" s="15">
        <f t="shared" si="182"/>
        <v>41771.572256944448</v>
      </c>
      <c r="T2335" s="15">
        <f t="shared" si="183"/>
        <v>41801.572256944448</v>
      </c>
      <c r="U2335">
        <f t="shared" si="184"/>
        <v>2014</v>
      </c>
    </row>
    <row r="2336" spans="1:21" ht="48" x14ac:dyDescent="0.2">
      <c r="A2336">
        <v>2334</v>
      </c>
      <c r="B2336" s="9" t="s">
        <v>2334</v>
      </c>
      <c r="C2336" s="3" t="s">
        <v>6443</v>
      </c>
      <c r="D2336" s="5">
        <v>4000</v>
      </c>
      <c r="E2336" s="7">
        <v>1025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26</v>
      </c>
      <c r="P2336">
        <f t="shared" si="181"/>
        <v>15.3</v>
      </c>
      <c r="Q2336" s="11" t="s">
        <v>8337</v>
      </c>
      <c r="R2336" t="s">
        <v>8353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2333</v>
      </c>
      <c r="B2337" s="9" t="s">
        <v>2333</v>
      </c>
      <c r="C2337" s="3" t="s">
        <v>6442</v>
      </c>
      <c r="D2337" s="5">
        <v>600</v>
      </c>
      <c r="E2337" s="7">
        <v>1025</v>
      </c>
      <c r="F2337" t="s">
        <v>8217</v>
      </c>
      <c r="G2337" t="s">
        <v>8222</v>
      </c>
      <c r="H2337" t="s">
        <v>8244</v>
      </c>
      <c r="I2337">
        <v>1401385800</v>
      </c>
      <c r="J2337">
        <v>1399563390</v>
      </c>
      <c r="K2337" t="b">
        <v>1</v>
      </c>
      <c r="L2337">
        <v>94</v>
      </c>
      <c r="M2337" t="b">
        <v>1</v>
      </c>
      <c r="N2337" t="s">
        <v>8295</v>
      </c>
      <c r="O2337">
        <f t="shared" si="180"/>
        <v>171</v>
      </c>
      <c r="P2337">
        <f t="shared" si="181"/>
        <v>10.9</v>
      </c>
      <c r="Q2337" s="11" t="s">
        <v>8337</v>
      </c>
      <c r="R2337" t="s">
        <v>8353</v>
      </c>
      <c r="S2337" s="15">
        <f t="shared" si="182"/>
        <v>41767.650347222225</v>
      </c>
      <c r="T2337" s="15">
        <f t="shared" si="183"/>
        <v>41788.743055555555</v>
      </c>
      <c r="U2337">
        <f t="shared" si="184"/>
        <v>2014</v>
      </c>
    </row>
    <row r="2338" spans="1:21" ht="48" x14ac:dyDescent="0.2">
      <c r="A2338">
        <v>2336</v>
      </c>
      <c r="B2338" s="9" t="s">
        <v>2336</v>
      </c>
      <c r="C2338" s="3" t="s">
        <v>6445</v>
      </c>
      <c r="D2338" s="5">
        <v>20000</v>
      </c>
      <c r="E2338" s="7">
        <v>1021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</v>
      </c>
      <c r="P2338">
        <f t="shared" si="181"/>
        <v>0.47</v>
      </c>
      <c r="Q2338" s="11" t="s">
        <v>8337</v>
      </c>
      <c r="R2338" t="s">
        <v>8353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8" x14ac:dyDescent="0.2">
      <c r="A2339">
        <v>2339</v>
      </c>
      <c r="B2339" s="9" t="s">
        <v>2339</v>
      </c>
      <c r="C2339" s="3" t="s">
        <v>6448</v>
      </c>
      <c r="D2339" s="5">
        <v>25000</v>
      </c>
      <c r="E2339" s="7">
        <v>1020</v>
      </c>
      <c r="F2339" t="s">
        <v>8217</v>
      </c>
      <c r="G2339" t="s">
        <v>8222</v>
      </c>
      <c r="H2339" t="s">
        <v>8244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t="s">
        <v>8295</v>
      </c>
      <c r="O2339">
        <f t="shared" si="180"/>
        <v>4</v>
      </c>
      <c r="P2339">
        <f t="shared" si="181"/>
        <v>0.92</v>
      </c>
      <c r="Q2339" s="11" t="s">
        <v>8337</v>
      </c>
      <c r="R2339" t="s">
        <v>8353</v>
      </c>
      <c r="S2339" s="15">
        <f t="shared" si="182"/>
        <v>42692.79987268518</v>
      </c>
      <c r="T2339" s="15">
        <f t="shared" si="183"/>
        <v>42723.332638888889</v>
      </c>
      <c r="U2339">
        <f t="shared" si="184"/>
        <v>2016</v>
      </c>
    </row>
    <row r="2340" spans="1:21" ht="48" x14ac:dyDescent="0.2">
      <c r="A2340">
        <v>2338</v>
      </c>
      <c r="B2340" s="9" t="s">
        <v>2338</v>
      </c>
      <c r="C2340" s="3" t="s">
        <v>6447</v>
      </c>
      <c r="D2340" s="5">
        <v>15000</v>
      </c>
      <c r="E2340" s="7">
        <v>1020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7</v>
      </c>
      <c r="P2340">
        <f t="shared" si="181"/>
        <v>8.2899999999999991</v>
      </c>
      <c r="Q2340" s="11" t="s">
        <v>8337</v>
      </c>
      <c r="R2340" t="s">
        <v>8353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32" x14ac:dyDescent="0.2">
      <c r="A2341">
        <v>2337</v>
      </c>
      <c r="B2341" s="9" t="s">
        <v>2337</v>
      </c>
      <c r="C2341" s="3" t="s">
        <v>6446</v>
      </c>
      <c r="D2341" s="5">
        <v>12000</v>
      </c>
      <c r="E2341" s="7">
        <v>1020</v>
      </c>
      <c r="F2341" t="s">
        <v>8217</v>
      </c>
      <c r="G2341" t="s">
        <v>8222</v>
      </c>
      <c r="H2341" t="s">
        <v>8244</v>
      </c>
      <c r="I2341">
        <v>1403796143</v>
      </c>
      <c r="J2341">
        <v>1401204143</v>
      </c>
      <c r="K2341" t="b">
        <v>1</v>
      </c>
      <c r="L2341">
        <v>179</v>
      </c>
      <c r="M2341" t="b">
        <v>1</v>
      </c>
      <c r="N2341" t="s">
        <v>8295</v>
      </c>
      <c r="O2341">
        <f t="shared" si="180"/>
        <v>9</v>
      </c>
      <c r="P2341">
        <f t="shared" si="181"/>
        <v>5.7</v>
      </c>
      <c r="Q2341" s="11" t="s">
        <v>8337</v>
      </c>
      <c r="R2341" t="s">
        <v>8353</v>
      </c>
      <c r="S2341" s="15">
        <f t="shared" si="182"/>
        <v>41786.640543981484</v>
      </c>
      <c r="T2341" s="15">
        <f t="shared" si="183"/>
        <v>41816.640543981484</v>
      </c>
      <c r="U2341">
        <f t="shared" si="184"/>
        <v>2014</v>
      </c>
    </row>
    <row r="2342" spans="1:21" ht="48" x14ac:dyDescent="0.2">
      <c r="A2342">
        <v>2340</v>
      </c>
      <c r="B2342" s="9" t="s">
        <v>2340</v>
      </c>
      <c r="C2342" s="3" t="s">
        <v>6449</v>
      </c>
      <c r="D2342" s="5">
        <v>40000</v>
      </c>
      <c r="E2342" s="7">
        <v>1016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3</v>
      </c>
      <c r="P2342">
        <f t="shared" si="181"/>
        <v>2.52</v>
      </c>
      <c r="Q2342" s="11" t="s">
        <v>8337</v>
      </c>
      <c r="R2342" t="s">
        <v>8353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2342</v>
      </c>
      <c r="B2343" s="9" t="s">
        <v>2342</v>
      </c>
      <c r="C2343" s="3" t="s">
        <v>6451</v>
      </c>
      <c r="D2343" s="5">
        <v>5500</v>
      </c>
      <c r="E2343" s="7">
        <v>1015</v>
      </c>
      <c r="F2343" t="s">
        <v>8218</v>
      </c>
      <c r="G2343" t="s">
        <v>8222</v>
      </c>
      <c r="H2343" t="s">
        <v>8244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18</v>
      </c>
      <c r="P2343">
        <f t="shared" si="181"/>
        <v>0</v>
      </c>
      <c r="Q2343" s="11" t="s">
        <v>8320</v>
      </c>
      <c r="R2343" t="s">
        <v>8321</v>
      </c>
      <c r="S2343" s="15">
        <f t="shared" si="182"/>
        <v>41897.702199074076</v>
      </c>
      <c r="T2343" s="15">
        <f t="shared" si="183"/>
        <v>41918.208333333336</v>
      </c>
      <c r="U2343">
        <f t="shared" si="184"/>
        <v>2014</v>
      </c>
    </row>
    <row r="2344" spans="1:21" ht="48" x14ac:dyDescent="0.2">
      <c r="A2344">
        <v>2341</v>
      </c>
      <c r="B2344" s="9" t="s">
        <v>2341</v>
      </c>
      <c r="C2344" s="3" t="s">
        <v>6450</v>
      </c>
      <c r="D2344" s="5">
        <v>5000</v>
      </c>
      <c r="E2344" s="7">
        <v>1015</v>
      </c>
      <c r="F2344" t="s">
        <v>8218</v>
      </c>
      <c r="G2344" t="s">
        <v>8222</v>
      </c>
      <c r="H2344" t="s">
        <v>8244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20</v>
      </c>
      <c r="P2344">
        <f t="shared" si="181"/>
        <v>0</v>
      </c>
      <c r="Q2344" s="11" t="s">
        <v>8320</v>
      </c>
      <c r="R2344" t="s">
        <v>8321</v>
      </c>
      <c r="S2344" s="15">
        <f t="shared" si="182"/>
        <v>42167.813703703709</v>
      </c>
      <c r="T2344" s="15">
        <f t="shared" si="183"/>
        <v>42197.813703703709</v>
      </c>
      <c r="U2344">
        <f t="shared" si="184"/>
        <v>2015</v>
      </c>
    </row>
    <row r="2345" spans="1:21" ht="48" x14ac:dyDescent="0.2">
      <c r="A2345">
        <v>2343</v>
      </c>
      <c r="B2345" s="9" t="s">
        <v>2343</v>
      </c>
      <c r="C2345" s="3" t="s">
        <v>6452</v>
      </c>
      <c r="D2345" s="5">
        <v>10000</v>
      </c>
      <c r="E2345" s="7">
        <v>1011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10</v>
      </c>
      <c r="P2345">
        <f t="shared" si="181"/>
        <v>1011</v>
      </c>
      <c r="Q2345" s="11" t="s">
        <v>8320</v>
      </c>
      <c r="R2345" t="s">
        <v>8321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2345</v>
      </c>
      <c r="B2346" s="9" t="s">
        <v>2345</v>
      </c>
      <c r="C2346" s="3" t="s">
        <v>6454</v>
      </c>
      <c r="D2346" s="5">
        <v>3000</v>
      </c>
      <c r="E2346" s="7">
        <v>1010</v>
      </c>
      <c r="F2346" t="s">
        <v>8218</v>
      </c>
      <c r="G2346" t="s">
        <v>8222</v>
      </c>
      <c r="H2346" t="s">
        <v>8244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8269</v>
      </c>
      <c r="O2346">
        <f t="shared" si="180"/>
        <v>34</v>
      </c>
      <c r="P2346">
        <f t="shared" si="181"/>
        <v>0</v>
      </c>
      <c r="Q2346" s="11" t="s">
        <v>8320</v>
      </c>
      <c r="R2346" t="s">
        <v>8321</v>
      </c>
      <c r="S2346" s="15">
        <f t="shared" si="182"/>
        <v>42060.001805555556</v>
      </c>
      <c r="T2346" s="15">
        <f t="shared" si="183"/>
        <v>42094.985416666663</v>
      </c>
      <c r="U2346">
        <f t="shared" si="184"/>
        <v>2015</v>
      </c>
    </row>
    <row r="2347" spans="1:21" ht="48" x14ac:dyDescent="0.2">
      <c r="A2347">
        <v>2344</v>
      </c>
      <c r="B2347" s="9" t="s">
        <v>2344</v>
      </c>
      <c r="C2347" s="3" t="s">
        <v>6453</v>
      </c>
      <c r="D2347" s="5">
        <v>1000</v>
      </c>
      <c r="E2347" s="7">
        <v>1010</v>
      </c>
      <c r="F2347" t="s">
        <v>8218</v>
      </c>
      <c r="G2347" t="s">
        <v>8227</v>
      </c>
      <c r="H2347" t="s">
        <v>8249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8269</v>
      </c>
      <c r="O2347">
        <f t="shared" si="180"/>
        <v>101</v>
      </c>
      <c r="P2347">
        <f t="shared" si="181"/>
        <v>1010</v>
      </c>
      <c r="Q2347" s="11" t="s">
        <v>8320</v>
      </c>
      <c r="R2347" t="s">
        <v>8321</v>
      </c>
      <c r="S2347" s="15">
        <f t="shared" si="182"/>
        <v>42515.727650462963</v>
      </c>
      <c r="T2347" s="15">
        <f t="shared" si="183"/>
        <v>42545.727650462963</v>
      </c>
      <c r="U2347">
        <f t="shared" si="184"/>
        <v>2016</v>
      </c>
    </row>
    <row r="2348" spans="1:21" ht="48" x14ac:dyDescent="0.2">
      <c r="A2348">
        <v>2346</v>
      </c>
      <c r="B2348" s="9" t="s">
        <v>2346</v>
      </c>
      <c r="C2348" s="3" t="s">
        <v>6455</v>
      </c>
      <c r="D2348" s="5">
        <v>60000</v>
      </c>
      <c r="E2348" s="7">
        <v>1006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2</v>
      </c>
      <c r="P2348">
        <f t="shared" si="181"/>
        <v>335.33</v>
      </c>
      <c r="Q2348" s="11" t="s">
        <v>8320</v>
      </c>
      <c r="R2348" t="s">
        <v>8321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2348</v>
      </c>
      <c r="B2349" s="9" t="s">
        <v>2348</v>
      </c>
      <c r="C2349" s="3" t="s">
        <v>6457</v>
      </c>
      <c r="D2349" s="5">
        <v>70000</v>
      </c>
      <c r="E2349" s="7">
        <v>1005</v>
      </c>
      <c r="F2349" t="s">
        <v>8218</v>
      </c>
      <c r="G2349" t="s">
        <v>8222</v>
      </c>
      <c r="H2349" t="s">
        <v>8244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8269</v>
      </c>
      <c r="O2349">
        <f t="shared" si="180"/>
        <v>1</v>
      </c>
      <c r="P2349">
        <f t="shared" si="181"/>
        <v>201</v>
      </c>
      <c r="Q2349" s="11" t="s">
        <v>8320</v>
      </c>
      <c r="R2349" t="s">
        <v>8321</v>
      </c>
      <c r="S2349" s="15">
        <f t="shared" si="182"/>
        <v>42360.932152777779</v>
      </c>
      <c r="T2349" s="15">
        <f t="shared" si="183"/>
        <v>42420.932152777779</v>
      </c>
      <c r="U2349">
        <f t="shared" si="184"/>
        <v>2015</v>
      </c>
    </row>
    <row r="2350" spans="1:21" ht="48" x14ac:dyDescent="0.2">
      <c r="A2350">
        <v>2347</v>
      </c>
      <c r="B2350" s="9" t="s">
        <v>2347</v>
      </c>
      <c r="C2350" s="3" t="s">
        <v>6456</v>
      </c>
      <c r="D2350" s="5">
        <v>1000</v>
      </c>
      <c r="E2350" s="7">
        <v>1005</v>
      </c>
      <c r="F2350" t="s">
        <v>8218</v>
      </c>
      <c r="G2350" t="s">
        <v>8222</v>
      </c>
      <c r="H2350" t="s">
        <v>8244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8269</v>
      </c>
      <c r="O2350">
        <f t="shared" si="180"/>
        <v>101</v>
      </c>
      <c r="P2350">
        <f t="shared" si="181"/>
        <v>1005</v>
      </c>
      <c r="Q2350" s="11" t="s">
        <v>8320</v>
      </c>
      <c r="R2350" t="s">
        <v>8321</v>
      </c>
      <c r="S2350" s="15">
        <f t="shared" si="182"/>
        <v>42577.607361111113</v>
      </c>
      <c r="T2350" s="15">
        <f t="shared" si="183"/>
        <v>42607.607361111113</v>
      </c>
      <c r="U2350">
        <f t="shared" si="184"/>
        <v>2016</v>
      </c>
    </row>
    <row r="2351" spans="1:21" ht="48" x14ac:dyDescent="0.2">
      <c r="A2351">
        <v>2349</v>
      </c>
      <c r="B2351" s="9" t="s">
        <v>2349</v>
      </c>
      <c r="C2351" s="3" t="s">
        <v>6458</v>
      </c>
      <c r="D2351" s="5">
        <v>474900</v>
      </c>
      <c r="E2351" s="7">
        <v>1004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1" t="s">
        <v>8320</v>
      </c>
      <c r="R2351" t="s">
        <v>8321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2350</v>
      </c>
      <c r="C2352" s="3" t="s">
        <v>6459</v>
      </c>
      <c r="D2352" s="5">
        <v>50000</v>
      </c>
      <c r="E2352" s="7">
        <v>1003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2</v>
      </c>
      <c r="P2352">
        <f t="shared" si="181"/>
        <v>0</v>
      </c>
      <c r="Q2352" s="11" t="s">
        <v>8320</v>
      </c>
      <c r="R2352" t="s">
        <v>8321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2351</v>
      </c>
      <c r="C2353" s="3" t="s">
        <v>6460</v>
      </c>
      <c r="D2353" s="5">
        <v>18900</v>
      </c>
      <c r="E2353" s="7">
        <v>1003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5</v>
      </c>
      <c r="P2353">
        <f t="shared" si="181"/>
        <v>143.29</v>
      </c>
      <c r="Q2353" s="11" t="s">
        <v>8320</v>
      </c>
      <c r="R2353" t="s">
        <v>8321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2352</v>
      </c>
      <c r="C2354" s="3" t="s">
        <v>6461</v>
      </c>
      <c r="D2354" s="5">
        <v>2000</v>
      </c>
      <c r="E2354" s="7">
        <v>1002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50</v>
      </c>
      <c r="P2354">
        <f t="shared" si="181"/>
        <v>0</v>
      </c>
      <c r="Q2354" s="11" t="s">
        <v>8320</v>
      </c>
      <c r="R2354" t="s">
        <v>8321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2353</v>
      </c>
      <c r="C2355" s="3" t="s">
        <v>6462</v>
      </c>
      <c r="D2355" s="5">
        <v>1000</v>
      </c>
      <c r="E2355" s="7">
        <v>1001.49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100</v>
      </c>
      <c r="P2355">
        <f t="shared" si="181"/>
        <v>0</v>
      </c>
      <c r="Q2355" s="11" t="s">
        <v>8320</v>
      </c>
      <c r="R2355" t="s">
        <v>8321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2354</v>
      </c>
      <c r="C2356" s="3" t="s">
        <v>6463</v>
      </c>
      <c r="D2356" s="5">
        <v>35000</v>
      </c>
      <c r="E2356" s="7">
        <v>1001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3</v>
      </c>
      <c r="P2356">
        <f t="shared" si="181"/>
        <v>1001</v>
      </c>
      <c r="Q2356" s="11" t="s">
        <v>8320</v>
      </c>
      <c r="R2356" t="s">
        <v>8321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32" x14ac:dyDescent="0.2">
      <c r="A2357">
        <v>2357</v>
      </c>
      <c r="B2357" s="9" t="s">
        <v>2357</v>
      </c>
      <c r="C2357" s="3" t="s">
        <v>6466</v>
      </c>
      <c r="D2357" s="5">
        <v>27000</v>
      </c>
      <c r="E2357" s="7">
        <v>1001</v>
      </c>
      <c r="F2357" t="s">
        <v>8218</v>
      </c>
      <c r="G2357" t="s">
        <v>8223</v>
      </c>
      <c r="H2357" t="s">
        <v>8245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t="s">
        <v>8269</v>
      </c>
      <c r="O2357">
        <f t="shared" si="180"/>
        <v>4</v>
      </c>
      <c r="P2357">
        <f t="shared" si="181"/>
        <v>0</v>
      </c>
      <c r="Q2357" s="11" t="s">
        <v>8320</v>
      </c>
      <c r="R2357" t="s">
        <v>8321</v>
      </c>
      <c r="S2357" s="15">
        <f t="shared" si="182"/>
        <v>42264.620115740734</v>
      </c>
      <c r="T2357" s="15">
        <f t="shared" si="183"/>
        <v>42294.620115740734</v>
      </c>
      <c r="U2357">
        <f t="shared" si="184"/>
        <v>2015</v>
      </c>
    </row>
    <row r="2358" spans="1:21" ht="32" x14ac:dyDescent="0.2">
      <c r="A2358">
        <v>2356</v>
      </c>
      <c r="B2358" s="9" t="s">
        <v>2356</v>
      </c>
      <c r="C2358" s="3" t="s">
        <v>6465</v>
      </c>
      <c r="D2358" s="5">
        <v>10000</v>
      </c>
      <c r="E2358" s="7">
        <v>1001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10</v>
      </c>
      <c r="P2358">
        <f t="shared" si="181"/>
        <v>0</v>
      </c>
      <c r="Q2358" s="11" t="s">
        <v>8320</v>
      </c>
      <c r="R2358" t="s">
        <v>8321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8" x14ac:dyDescent="0.2">
      <c r="A2359">
        <v>2355</v>
      </c>
      <c r="B2359" s="9" t="s">
        <v>2355</v>
      </c>
      <c r="C2359" s="3" t="s">
        <v>6464</v>
      </c>
      <c r="D2359" s="5">
        <v>8000</v>
      </c>
      <c r="E2359" s="7">
        <v>1001</v>
      </c>
      <c r="F2359" t="s">
        <v>8218</v>
      </c>
      <c r="G2359" t="s">
        <v>8224</v>
      </c>
      <c r="H2359" t="s">
        <v>8246</v>
      </c>
      <c r="I2359">
        <v>1430604136</v>
      </c>
      <c r="J2359">
        <v>1428012136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13</v>
      </c>
      <c r="P2359">
        <f t="shared" si="181"/>
        <v>500.5</v>
      </c>
      <c r="Q2359" s="11" t="s">
        <v>8320</v>
      </c>
      <c r="R2359" t="s">
        <v>8321</v>
      </c>
      <c r="S2359" s="15">
        <f t="shared" si="182"/>
        <v>42096.918240740735</v>
      </c>
      <c r="T2359" s="15">
        <f t="shared" si="183"/>
        <v>42126.918240740735</v>
      </c>
      <c r="U2359">
        <f t="shared" si="184"/>
        <v>2015</v>
      </c>
    </row>
    <row r="2360" spans="1:21" ht="48" x14ac:dyDescent="0.2">
      <c r="A2360">
        <v>2358</v>
      </c>
      <c r="B2360" s="9" t="s">
        <v>2358</v>
      </c>
      <c r="C2360" s="3" t="s">
        <v>6467</v>
      </c>
      <c r="D2360" s="5">
        <v>1500</v>
      </c>
      <c r="E2360" s="7">
        <v>1001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67</v>
      </c>
      <c r="P2360">
        <f t="shared" si="181"/>
        <v>0</v>
      </c>
      <c r="Q2360" s="11" t="s">
        <v>8320</v>
      </c>
      <c r="R2360" t="s">
        <v>8321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2359</v>
      </c>
      <c r="C2361" s="3" t="s">
        <v>6468</v>
      </c>
      <c r="D2361" s="5">
        <v>7500</v>
      </c>
      <c r="E2361" s="7">
        <v>1000.99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13</v>
      </c>
      <c r="P2361">
        <f t="shared" si="181"/>
        <v>333.66</v>
      </c>
      <c r="Q2361" s="11" t="s">
        <v>8320</v>
      </c>
      <c r="R2361" t="s">
        <v>8321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2360</v>
      </c>
      <c r="C2362" s="3" t="s">
        <v>6469</v>
      </c>
      <c r="D2362" s="5">
        <v>5000</v>
      </c>
      <c r="E2362" s="7">
        <v>1000.01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20</v>
      </c>
      <c r="P2362">
        <f t="shared" si="181"/>
        <v>1000.01</v>
      </c>
      <c r="Q2362" s="11" t="s">
        <v>8320</v>
      </c>
      <c r="R2362" t="s">
        <v>8321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2363</v>
      </c>
      <c r="B2363" s="9" t="s">
        <v>2363</v>
      </c>
      <c r="C2363" s="3" t="s">
        <v>6472</v>
      </c>
      <c r="D2363" s="5">
        <v>175000</v>
      </c>
      <c r="E2363" s="7">
        <v>1000</v>
      </c>
      <c r="F2363" t="s">
        <v>8218</v>
      </c>
      <c r="G2363" t="s">
        <v>8222</v>
      </c>
      <c r="H2363" t="s">
        <v>8244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1</v>
      </c>
      <c r="P2363">
        <f t="shared" si="181"/>
        <v>0</v>
      </c>
      <c r="Q2363" s="11" t="s">
        <v>8320</v>
      </c>
      <c r="R2363" t="s">
        <v>8321</v>
      </c>
      <c r="S2363" s="15">
        <f t="shared" si="182"/>
        <v>42322.011574074073</v>
      </c>
      <c r="T2363" s="15">
        <f t="shared" si="183"/>
        <v>42367.011574074073</v>
      </c>
      <c r="U2363">
        <f t="shared" si="184"/>
        <v>2015</v>
      </c>
    </row>
    <row r="2364" spans="1:21" ht="48" x14ac:dyDescent="0.2">
      <c r="A2364">
        <v>2367</v>
      </c>
      <c r="B2364" s="9" t="s">
        <v>2367</v>
      </c>
      <c r="C2364" s="3" t="s">
        <v>6476</v>
      </c>
      <c r="D2364" s="5">
        <v>50000</v>
      </c>
      <c r="E2364" s="7">
        <v>1000</v>
      </c>
      <c r="F2364" t="s">
        <v>8218</v>
      </c>
      <c r="G2364" t="s">
        <v>8222</v>
      </c>
      <c r="H2364" t="s">
        <v>8244</v>
      </c>
      <c r="I2364">
        <v>1461622616</v>
      </c>
      <c r="J2364">
        <v>1456442216</v>
      </c>
      <c r="K2364" t="b">
        <v>0</v>
      </c>
      <c r="L2364">
        <v>14</v>
      </c>
      <c r="M2364" t="b">
        <v>0</v>
      </c>
      <c r="N2364" t="s">
        <v>8269</v>
      </c>
      <c r="O2364">
        <f t="shared" si="180"/>
        <v>2</v>
      </c>
      <c r="P2364">
        <f t="shared" si="181"/>
        <v>71.430000000000007</v>
      </c>
      <c r="Q2364" s="11" t="s">
        <v>8320</v>
      </c>
      <c r="R2364" t="s">
        <v>8321</v>
      </c>
      <c r="S2364" s="15">
        <f t="shared" si="182"/>
        <v>42425.970092592594</v>
      </c>
      <c r="T2364" s="15">
        <f t="shared" si="183"/>
        <v>42485.928425925929</v>
      </c>
      <c r="U2364">
        <f t="shared" si="184"/>
        <v>2016</v>
      </c>
    </row>
    <row r="2365" spans="1:21" ht="48" x14ac:dyDescent="0.2">
      <c r="A2365">
        <v>2368</v>
      </c>
      <c r="B2365" s="9" t="s">
        <v>2368</v>
      </c>
      <c r="C2365" s="3" t="s">
        <v>6477</v>
      </c>
      <c r="D2365" s="5">
        <v>40000</v>
      </c>
      <c r="E2365" s="7">
        <v>1000</v>
      </c>
      <c r="F2365" t="s">
        <v>8218</v>
      </c>
      <c r="G2365" t="s">
        <v>8222</v>
      </c>
      <c r="H2365" t="s">
        <v>8244</v>
      </c>
      <c r="I2365">
        <v>1429028365</v>
      </c>
      <c r="J2365">
        <v>1425143965</v>
      </c>
      <c r="K2365" t="b">
        <v>0</v>
      </c>
      <c r="L2365">
        <v>2</v>
      </c>
      <c r="M2365" t="b">
        <v>0</v>
      </c>
      <c r="N2365" t="s">
        <v>8269</v>
      </c>
      <c r="O2365">
        <f t="shared" si="180"/>
        <v>3</v>
      </c>
      <c r="P2365">
        <f t="shared" si="181"/>
        <v>500</v>
      </c>
      <c r="Q2365" s="11" t="s">
        <v>8320</v>
      </c>
      <c r="R2365" t="s">
        <v>8321</v>
      </c>
      <c r="S2365" s="15">
        <f t="shared" si="182"/>
        <v>42063.721817129626</v>
      </c>
      <c r="T2365" s="15">
        <f t="shared" si="183"/>
        <v>42108.680150462969</v>
      </c>
      <c r="U2365">
        <f t="shared" si="184"/>
        <v>2015</v>
      </c>
    </row>
    <row r="2366" spans="1:21" ht="48" x14ac:dyDescent="0.2">
      <c r="A2366">
        <v>2366</v>
      </c>
      <c r="B2366" s="9" t="s">
        <v>2366</v>
      </c>
      <c r="C2366" s="3" t="s">
        <v>6475</v>
      </c>
      <c r="D2366" s="5">
        <v>25000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t="s">
        <v>8269</v>
      </c>
      <c r="O2366">
        <f t="shared" si="180"/>
        <v>4</v>
      </c>
      <c r="P2366">
        <f t="shared" si="181"/>
        <v>37.04</v>
      </c>
      <c r="Q2366" s="11" t="s">
        <v>8320</v>
      </c>
      <c r="R2366" t="s">
        <v>8321</v>
      </c>
      <c r="S2366" s="15">
        <f t="shared" si="182"/>
        <v>42268.531631944439</v>
      </c>
      <c r="T2366" s="15">
        <f t="shared" si="183"/>
        <v>42298.531631944439</v>
      </c>
      <c r="U2366">
        <f t="shared" si="184"/>
        <v>2015</v>
      </c>
    </row>
    <row r="2367" spans="1:21" ht="48" x14ac:dyDescent="0.2">
      <c r="A2367">
        <v>2369</v>
      </c>
      <c r="B2367" s="9" t="s">
        <v>2369</v>
      </c>
      <c r="C2367" s="3" t="s">
        <v>6478</v>
      </c>
      <c r="D2367" s="5">
        <v>25000</v>
      </c>
      <c r="E2367" s="7">
        <v>1000</v>
      </c>
      <c r="F2367" t="s">
        <v>8218</v>
      </c>
      <c r="G2367" t="s">
        <v>8222</v>
      </c>
      <c r="H2367" t="s">
        <v>8244</v>
      </c>
      <c r="I2367">
        <v>1455132611</v>
      </c>
      <c r="J2367">
        <v>1452540611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4</v>
      </c>
      <c r="P2367">
        <f t="shared" si="181"/>
        <v>0</v>
      </c>
      <c r="Q2367" s="11" t="s">
        <v>8320</v>
      </c>
      <c r="R2367" t="s">
        <v>8321</v>
      </c>
      <c r="S2367" s="15">
        <f t="shared" si="182"/>
        <v>42380.812627314815</v>
      </c>
      <c r="T2367" s="15">
        <f t="shared" si="183"/>
        <v>42410.812627314815</v>
      </c>
      <c r="U2367">
        <f t="shared" si="184"/>
        <v>2016</v>
      </c>
    </row>
    <row r="2368" spans="1:21" ht="48" x14ac:dyDescent="0.2">
      <c r="A2368">
        <v>2370</v>
      </c>
      <c r="B2368" s="9" t="s">
        <v>2370</v>
      </c>
      <c r="C2368" s="3" t="s">
        <v>6479</v>
      </c>
      <c r="D2368" s="5">
        <v>25000</v>
      </c>
      <c r="E2368" s="7">
        <v>1000</v>
      </c>
      <c r="F2368" t="s">
        <v>8218</v>
      </c>
      <c r="G2368" t="s">
        <v>8222</v>
      </c>
      <c r="H2368" t="s">
        <v>8244</v>
      </c>
      <c r="I2368">
        <v>1418877141</v>
      </c>
      <c r="J2368">
        <v>1416285141</v>
      </c>
      <c r="K2368" t="b">
        <v>0</v>
      </c>
      <c r="L2368">
        <v>4</v>
      </c>
      <c r="M2368" t="b">
        <v>0</v>
      </c>
      <c r="N2368" t="s">
        <v>8269</v>
      </c>
      <c r="O2368">
        <f t="shared" si="180"/>
        <v>4</v>
      </c>
      <c r="P2368">
        <f t="shared" si="181"/>
        <v>250</v>
      </c>
      <c r="Q2368" s="11" t="s">
        <v>8320</v>
      </c>
      <c r="R2368" t="s">
        <v>8321</v>
      </c>
      <c r="S2368" s="15">
        <f t="shared" si="182"/>
        <v>41961.18913194444</v>
      </c>
      <c r="T2368" s="15">
        <f t="shared" si="183"/>
        <v>41991.18913194444</v>
      </c>
      <c r="U2368">
        <f t="shared" si="184"/>
        <v>2014</v>
      </c>
    </row>
    <row r="2369" spans="1:21" ht="48" x14ac:dyDescent="0.2">
      <c r="A2369">
        <v>2372</v>
      </c>
      <c r="B2369" s="9" t="s">
        <v>2372</v>
      </c>
      <c r="C2369" s="3" t="s">
        <v>6481</v>
      </c>
      <c r="D2369" s="5">
        <v>5500</v>
      </c>
      <c r="E2369" s="7">
        <v>1000</v>
      </c>
      <c r="F2369" t="s">
        <v>8218</v>
      </c>
      <c r="G2369" t="s">
        <v>8224</v>
      </c>
      <c r="H2369" t="s">
        <v>8246</v>
      </c>
      <c r="I2369">
        <v>1429839571</v>
      </c>
      <c r="J2369">
        <v>1427247571</v>
      </c>
      <c r="K2369" t="b">
        <v>0</v>
      </c>
      <c r="L2369">
        <v>6</v>
      </c>
      <c r="M2369" t="b">
        <v>0</v>
      </c>
      <c r="N2369" t="s">
        <v>8269</v>
      </c>
      <c r="O2369">
        <f t="shared" si="180"/>
        <v>18</v>
      </c>
      <c r="P2369">
        <f t="shared" si="181"/>
        <v>166.67</v>
      </c>
      <c r="Q2369" s="11" t="s">
        <v>8320</v>
      </c>
      <c r="R2369" t="s">
        <v>8321</v>
      </c>
      <c r="S2369" s="15">
        <f t="shared" si="182"/>
        <v>42088.069108796291</v>
      </c>
      <c r="T2369" s="15">
        <f t="shared" si="183"/>
        <v>42118.069108796291</v>
      </c>
      <c r="U2369">
        <f t="shared" si="184"/>
        <v>2015</v>
      </c>
    </row>
    <row r="2370" spans="1:21" ht="48" x14ac:dyDescent="0.2">
      <c r="A2370">
        <v>2371</v>
      </c>
      <c r="B2370" s="9" t="s">
        <v>2371</v>
      </c>
      <c r="C2370" s="3" t="s">
        <v>6480</v>
      </c>
      <c r="D2370" s="5">
        <v>2000</v>
      </c>
      <c r="E2370" s="7">
        <v>1000</v>
      </c>
      <c r="F2370" t="s">
        <v>8218</v>
      </c>
      <c r="G2370" t="s">
        <v>8222</v>
      </c>
      <c r="H2370" t="s">
        <v>8244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t="s">
        <v>8269</v>
      </c>
      <c r="O2370">
        <f t="shared" ref="O2370:O2433" si="185">ROUND(E2370/D2370*100,0)</f>
        <v>50</v>
      </c>
      <c r="P2370">
        <f t="shared" ref="P2370:P2433" si="186">IFERROR(ROUND(E2370/L2370,2),0)</f>
        <v>0</v>
      </c>
      <c r="Q2370" s="11" t="s">
        <v>8320</v>
      </c>
      <c r="R2370" t="s">
        <v>8321</v>
      </c>
      <c r="S2370" s="15">
        <f t="shared" ref="S2370:S2433" si="187">(((J2370/60)/60)/24)+DATE(1970,1,1)</f>
        <v>42150.777731481481</v>
      </c>
      <c r="T2370" s="15">
        <f t="shared" ref="T2370:T2433" si="188">(((I2370/60)/60)/24)+DATE(1970,1,1)</f>
        <v>42180.777731481481</v>
      </c>
      <c r="U2370">
        <f t="shared" si="184"/>
        <v>2015</v>
      </c>
    </row>
    <row r="2371" spans="1:21" ht="48" x14ac:dyDescent="0.2">
      <c r="A2371">
        <v>2365</v>
      </c>
      <c r="B2371" s="9" t="s">
        <v>2365</v>
      </c>
      <c r="C2371" s="3" t="s">
        <v>6474</v>
      </c>
      <c r="D2371" s="5">
        <v>1000</v>
      </c>
      <c r="E2371" s="7">
        <v>1000</v>
      </c>
      <c r="F2371" t="s">
        <v>8218</v>
      </c>
      <c r="G2371" t="s">
        <v>8235</v>
      </c>
      <c r="H2371" t="s">
        <v>8247</v>
      </c>
      <c r="I2371">
        <v>1453071600</v>
      </c>
      <c r="J2371">
        <v>1449596425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100</v>
      </c>
      <c r="P2371">
        <f t="shared" si="186"/>
        <v>0</v>
      </c>
      <c r="Q2371" s="11" t="s">
        <v>8320</v>
      </c>
      <c r="R2371" t="s">
        <v>8321</v>
      </c>
      <c r="S2371" s="15">
        <f t="shared" si="187"/>
        <v>42346.736400462964</v>
      </c>
      <c r="T2371" s="15">
        <f t="shared" si="188"/>
        <v>42386.958333333328</v>
      </c>
      <c r="U2371">
        <f t="shared" ref="U2371:U2434" si="189">YEAR(S2371)</f>
        <v>2015</v>
      </c>
    </row>
    <row r="2372" spans="1:21" ht="32" x14ac:dyDescent="0.2">
      <c r="A2372">
        <v>2362</v>
      </c>
      <c r="B2372" s="9" t="s">
        <v>2362</v>
      </c>
      <c r="C2372" s="3" t="s">
        <v>6471</v>
      </c>
      <c r="D2372" s="5">
        <v>420</v>
      </c>
      <c r="E2372" s="7">
        <v>1000</v>
      </c>
      <c r="F2372" t="s">
        <v>8218</v>
      </c>
      <c r="G2372" t="s">
        <v>8222</v>
      </c>
      <c r="H2372" t="s">
        <v>8244</v>
      </c>
      <c r="I2372">
        <v>1418315470</v>
      </c>
      <c r="J2372">
        <v>1415723470</v>
      </c>
      <c r="K2372" t="b">
        <v>0</v>
      </c>
      <c r="L2372">
        <v>2</v>
      </c>
      <c r="M2372" t="b">
        <v>0</v>
      </c>
      <c r="N2372" t="s">
        <v>8269</v>
      </c>
      <c r="O2372">
        <f t="shared" si="185"/>
        <v>238</v>
      </c>
      <c r="P2372">
        <f t="shared" si="186"/>
        <v>500</v>
      </c>
      <c r="Q2372" s="11" t="s">
        <v>8320</v>
      </c>
      <c r="R2372" t="s">
        <v>8321</v>
      </c>
      <c r="S2372" s="15">
        <f t="shared" si="187"/>
        <v>41954.688310185185</v>
      </c>
      <c r="T2372" s="15">
        <f t="shared" si="188"/>
        <v>41984.688310185185</v>
      </c>
      <c r="U2372">
        <f t="shared" si="189"/>
        <v>2014</v>
      </c>
    </row>
    <row r="2373" spans="1:21" ht="48" x14ac:dyDescent="0.2">
      <c r="A2373">
        <v>2361</v>
      </c>
      <c r="B2373" s="9" t="s">
        <v>2361</v>
      </c>
      <c r="C2373" s="3" t="s">
        <v>6470</v>
      </c>
      <c r="D2373" s="5">
        <v>200</v>
      </c>
      <c r="E2373" s="7">
        <v>1000</v>
      </c>
      <c r="F2373" t="s">
        <v>8218</v>
      </c>
      <c r="G2373" t="s">
        <v>8227</v>
      </c>
      <c r="H2373" t="s">
        <v>8249</v>
      </c>
      <c r="I2373">
        <v>1462053600</v>
      </c>
      <c r="J2373">
        <v>1459975008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500</v>
      </c>
      <c r="P2373">
        <f t="shared" si="186"/>
        <v>0</v>
      </c>
      <c r="Q2373" s="11" t="s">
        <v>8320</v>
      </c>
      <c r="R2373" t="s">
        <v>8321</v>
      </c>
      <c r="S2373" s="15">
        <f t="shared" si="187"/>
        <v>42466.858888888892</v>
      </c>
      <c r="T2373" s="15">
        <f t="shared" si="188"/>
        <v>42490.916666666672</v>
      </c>
      <c r="U2373">
        <f t="shared" si="189"/>
        <v>2016</v>
      </c>
    </row>
    <row r="2374" spans="1:21" ht="32" x14ac:dyDescent="0.2">
      <c r="A2374">
        <v>2364</v>
      </c>
      <c r="B2374" s="9" t="s">
        <v>2364</v>
      </c>
      <c r="C2374" s="3" t="s">
        <v>6473</v>
      </c>
      <c r="D2374" s="5">
        <v>128</v>
      </c>
      <c r="E2374" s="7">
        <v>1000</v>
      </c>
      <c r="F2374" t="s">
        <v>8218</v>
      </c>
      <c r="G2374" t="s">
        <v>8222</v>
      </c>
      <c r="H2374" t="s">
        <v>8244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t="s">
        <v>8269</v>
      </c>
      <c r="O2374">
        <f t="shared" si="185"/>
        <v>781</v>
      </c>
      <c r="P2374">
        <f t="shared" si="186"/>
        <v>0</v>
      </c>
      <c r="Q2374" s="11" t="s">
        <v>8320</v>
      </c>
      <c r="R2374" t="s">
        <v>8321</v>
      </c>
      <c r="S2374" s="15">
        <f t="shared" si="187"/>
        <v>42248.934675925921</v>
      </c>
      <c r="T2374" s="15">
        <f t="shared" si="188"/>
        <v>42303.934675925921</v>
      </c>
      <c r="U2374">
        <f t="shared" si="189"/>
        <v>2015</v>
      </c>
    </row>
    <row r="2375" spans="1:21" ht="32" x14ac:dyDescent="0.2">
      <c r="A2375">
        <v>2373</v>
      </c>
      <c r="B2375" s="9" t="s">
        <v>2373</v>
      </c>
      <c r="C2375" s="3" t="s">
        <v>6482</v>
      </c>
      <c r="D2375" s="5">
        <v>850000</v>
      </c>
      <c r="E2375" s="7">
        <v>997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997</v>
      </c>
      <c r="Q2375" s="11" t="s">
        <v>8320</v>
      </c>
      <c r="R2375" t="s">
        <v>8321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2374</v>
      </c>
      <c r="C2376" s="3" t="s">
        <v>6483</v>
      </c>
      <c r="D2376" s="5">
        <v>22000</v>
      </c>
      <c r="E2376" s="7">
        <v>995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5</v>
      </c>
      <c r="P2376">
        <f t="shared" si="186"/>
        <v>995</v>
      </c>
      <c r="Q2376" s="11" t="s">
        <v>8320</v>
      </c>
      <c r="R2376" t="s">
        <v>8321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2375</v>
      </c>
      <c r="C2377" s="3" t="s">
        <v>6484</v>
      </c>
      <c r="D2377" s="5">
        <v>10000</v>
      </c>
      <c r="E2377" s="7">
        <v>991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10</v>
      </c>
      <c r="P2377">
        <f t="shared" si="186"/>
        <v>0</v>
      </c>
      <c r="Q2377" s="11" t="s">
        <v>8320</v>
      </c>
      <c r="R2377" t="s">
        <v>8321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2376</v>
      </c>
      <c r="C2378" s="3" t="s">
        <v>6485</v>
      </c>
      <c r="D2378" s="5">
        <v>3000</v>
      </c>
      <c r="E2378" s="7">
        <v>986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33</v>
      </c>
      <c r="P2378">
        <f t="shared" si="186"/>
        <v>246.5</v>
      </c>
      <c r="Q2378" s="11" t="s">
        <v>8320</v>
      </c>
      <c r="R2378" t="s">
        <v>8321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32" x14ac:dyDescent="0.2">
      <c r="A2379">
        <v>2378</v>
      </c>
      <c r="B2379" s="9" t="s">
        <v>2378</v>
      </c>
      <c r="C2379" s="3" t="s">
        <v>6487</v>
      </c>
      <c r="D2379" s="5">
        <v>110000</v>
      </c>
      <c r="E2379" s="7">
        <v>980</v>
      </c>
      <c r="F2379" t="s">
        <v>8218</v>
      </c>
      <c r="G2379" t="s">
        <v>8222</v>
      </c>
      <c r="H2379" t="s">
        <v>8244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1</v>
      </c>
      <c r="P2379">
        <f t="shared" si="186"/>
        <v>0</v>
      </c>
      <c r="Q2379" s="11" t="s">
        <v>8320</v>
      </c>
      <c r="R2379" t="s">
        <v>8321</v>
      </c>
      <c r="S2379" s="15">
        <f t="shared" si="187"/>
        <v>42213.013078703705</v>
      </c>
      <c r="T2379" s="15">
        <f t="shared" si="188"/>
        <v>42242.013078703705</v>
      </c>
      <c r="U2379">
        <f t="shared" si="189"/>
        <v>2015</v>
      </c>
    </row>
    <row r="2380" spans="1:21" ht="48" x14ac:dyDescent="0.2">
      <c r="A2380">
        <v>2377</v>
      </c>
      <c r="B2380" s="9" t="s">
        <v>2377</v>
      </c>
      <c r="C2380" s="3" t="s">
        <v>6486</v>
      </c>
      <c r="D2380" s="5">
        <v>2500</v>
      </c>
      <c r="E2380" s="7">
        <v>980</v>
      </c>
      <c r="F2380" t="s">
        <v>8218</v>
      </c>
      <c r="G2380" t="s">
        <v>8227</v>
      </c>
      <c r="H2380" t="s">
        <v>8249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39</v>
      </c>
      <c r="P2380">
        <f t="shared" si="186"/>
        <v>0</v>
      </c>
      <c r="Q2380" s="11" t="s">
        <v>8320</v>
      </c>
      <c r="R2380" t="s">
        <v>8321</v>
      </c>
      <c r="S2380" s="15">
        <f t="shared" si="187"/>
        <v>42669.870173611111</v>
      </c>
      <c r="T2380" s="15">
        <f t="shared" si="188"/>
        <v>42699.911840277782</v>
      </c>
      <c r="U2380">
        <f t="shared" si="189"/>
        <v>2016</v>
      </c>
    </row>
    <row r="2381" spans="1:21" ht="32" x14ac:dyDescent="0.2">
      <c r="A2381">
        <v>2379</v>
      </c>
      <c r="B2381" s="9" t="s">
        <v>2379</v>
      </c>
      <c r="C2381" s="3" t="s">
        <v>6488</v>
      </c>
      <c r="D2381" s="5">
        <v>30000</v>
      </c>
      <c r="E2381" s="7">
        <v>979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3</v>
      </c>
      <c r="P2381">
        <f t="shared" si="186"/>
        <v>0</v>
      </c>
      <c r="Q2381" s="11" t="s">
        <v>8320</v>
      </c>
      <c r="R2381" t="s">
        <v>8321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2380</v>
      </c>
      <c r="C2382" s="3" t="s">
        <v>6489</v>
      </c>
      <c r="D2382" s="5">
        <v>15000</v>
      </c>
      <c r="E2382" s="7">
        <v>977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7</v>
      </c>
      <c r="P2382">
        <f t="shared" si="186"/>
        <v>325.67</v>
      </c>
      <c r="Q2382" s="11" t="s">
        <v>8320</v>
      </c>
      <c r="R2382" t="s">
        <v>8321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2381</v>
      </c>
      <c r="C2383" s="3" t="s">
        <v>6490</v>
      </c>
      <c r="D2383" s="5">
        <v>86350</v>
      </c>
      <c r="E2383" s="7">
        <v>971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1</v>
      </c>
      <c r="P2383">
        <f t="shared" si="186"/>
        <v>138.71</v>
      </c>
      <c r="Q2383" s="11" t="s">
        <v>8320</v>
      </c>
      <c r="R2383" t="s">
        <v>8321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2382</v>
      </c>
      <c r="C2384" s="3" t="s">
        <v>6491</v>
      </c>
      <c r="D2384" s="5">
        <v>3000</v>
      </c>
      <c r="E2384" s="7">
        <v>970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32</v>
      </c>
      <c r="P2384">
        <f t="shared" si="186"/>
        <v>485</v>
      </c>
      <c r="Q2384" s="11" t="s">
        <v>8320</v>
      </c>
      <c r="R2384" t="s">
        <v>8321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2383</v>
      </c>
      <c r="C2385" s="3" t="s">
        <v>6492</v>
      </c>
      <c r="D2385" s="5">
        <v>10000</v>
      </c>
      <c r="E2385" s="7">
        <v>966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10</v>
      </c>
      <c r="P2385">
        <f t="shared" si="186"/>
        <v>322</v>
      </c>
      <c r="Q2385" s="11" t="s">
        <v>8320</v>
      </c>
      <c r="R2385" t="s">
        <v>8321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2384</v>
      </c>
      <c r="C2386" s="3" t="s">
        <v>6493</v>
      </c>
      <c r="D2386" s="5">
        <v>1000</v>
      </c>
      <c r="E2386" s="7">
        <v>953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95</v>
      </c>
      <c r="P2386">
        <f t="shared" si="186"/>
        <v>119.13</v>
      </c>
      <c r="Q2386" s="11" t="s">
        <v>8320</v>
      </c>
      <c r="R2386" t="s">
        <v>8321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2385</v>
      </c>
      <c r="C2387" s="3" t="s">
        <v>6494</v>
      </c>
      <c r="D2387" s="5">
        <v>65000</v>
      </c>
      <c r="E2387" s="7">
        <v>950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135.71</v>
      </c>
      <c r="Q2387" s="11" t="s">
        <v>8320</v>
      </c>
      <c r="R2387" t="s">
        <v>8321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2386</v>
      </c>
      <c r="C2388" s="3" t="s">
        <v>6495</v>
      </c>
      <c r="D2388" s="5">
        <v>30000</v>
      </c>
      <c r="E2388" s="7">
        <v>930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3</v>
      </c>
      <c r="P2388">
        <f t="shared" si="186"/>
        <v>0</v>
      </c>
      <c r="Q2388" s="11" t="s">
        <v>8320</v>
      </c>
      <c r="R2388" t="s">
        <v>8321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2387</v>
      </c>
      <c r="C2389" s="3" t="s">
        <v>6496</v>
      </c>
      <c r="D2389" s="5">
        <v>150000</v>
      </c>
      <c r="E2389" s="7">
        <v>926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308.67</v>
      </c>
      <c r="Q2389" s="11" t="s">
        <v>8320</v>
      </c>
      <c r="R2389" t="s">
        <v>8321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2388</v>
      </c>
      <c r="C2390" s="3" t="s">
        <v>6497</v>
      </c>
      <c r="D2390" s="5">
        <v>37000</v>
      </c>
      <c r="E2390" s="7">
        <v>926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3</v>
      </c>
      <c r="P2390">
        <f t="shared" si="186"/>
        <v>115.75</v>
      </c>
      <c r="Q2390" s="11" t="s">
        <v>8320</v>
      </c>
      <c r="R2390" t="s">
        <v>8321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2389</v>
      </c>
      <c r="C2391" s="3" t="s">
        <v>6498</v>
      </c>
      <c r="D2391" s="5">
        <v>16000</v>
      </c>
      <c r="E2391" s="7">
        <v>924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6</v>
      </c>
      <c r="P2391">
        <f t="shared" si="186"/>
        <v>924</v>
      </c>
      <c r="Q2391" s="11" t="s">
        <v>8320</v>
      </c>
      <c r="R2391" t="s">
        <v>8321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2390</v>
      </c>
      <c r="C2392" s="3" t="s">
        <v>6499</v>
      </c>
      <c r="D2392" s="5">
        <v>510000</v>
      </c>
      <c r="E2392" s="7">
        <v>920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1" t="s">
        <v>8320</v>
      </c>
      <c r="R2392" t="s">
        <v>8321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2391</v>
      </c>
      <c r="C2393" s="3" t="s">
        <v>6500</v>
      </c>
      <c r="D2393" s="5">
        <v>20000</v>
      </c>
      <c r="E2393" s="7">
        <v>920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5</v>
      </c>
      <c r="P2393">
        <f t="shared" si="186"/>
        <v>920</v>
      </c>
      <c r="Q2393" s="11" t="s">
        <v>8320</v>
      </c>
      <c r="R2393" t="s">
        <v>8321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2392</v>
      </c>
      <c r="C2394" s="3" t="s">
        <v>6501</v>
      </c>
      <c r="D2394" s="5">
        <v>4200</v>
      </c>
      <c r="E2394" s="7">
        <v>916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22</v>
      </c>
      <c r="P2394">
        <f t="shared" si="186"/>
        <v>0</v>
      </c>
      <c r="Q2394" s="11" t="s">
        <v>8320</v>
      </c>
      <c r="R2394" t="s">
        <v>8321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2393</v>
      </c>
      <c r="C2395" s="3" t="s">
        <v>6502</v>
      </c>
      <c r="D2395" s="5">
        <v>100000</v>
      </c>
      <c r="E2395" s="7">
        <v>911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1</v>
      </c>
      <c r="P2395">
        <f t="shared" si="186"/>
        <v>911</v>
      </c>
      <c r="Q2395" s="11" t="s">
        <v>8320</v>
      </c>
      <c r="R2395" t="s">
        <v>8321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2394</v>
      </c>
      <c r="C2396" s="3" t="s">
        <v>6503</v>
      </c>
      <c r="D2396" s="5">
        <v>5000</v>
      </c>
      <c r="E2396" s="7">
        <v>911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18</v>
      </c>
      <c r="P2396">
        <f t="shared" si="186"/>
        <v>455.5</v>
      </c>
      <c r="Q2396" s="11" t="s">
        <v>8320</v>
      </c>
      <c r="R2396" t="s">
        <v>8321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2395</v>
      </c>
      <c r="C2397" s="3" t="s">
        <v>6504</v>
      </c>
      <c r="D2397" s="5">
        <v>33000</v>
      </c>
      <c r="E2397" s="7">
        <v>910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3</v>
      </c>
      <c r="P2397">
        <f t="shared" si="186"/>
        <v>0</v>
      </c>
      <c r="Q2397" s="11" t="s">
        <v>8320</v>
      </c>
      <c r="R2397" t="s">
        <v>8321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2397</v>
      </c>
      <c r="B2398" s="9" t="s">
        <v>2397</v>
      </c>
      <c r="C2398" s="3" t="s">
        <v>6506</v>
      </c>
      <c r="D2398" s="5">
        <v>124000</v>
      </c>
      <c r="E2398" s="7">
        <v>909</v>
      </c>
      <c r="F2398" t="s">
        <v>8218</v>
      </c>
      <c r="G2398" t="s">
        <v>8222</v>
      </c>
      <c r="H2398" t="s">
        <v>8244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8269</v>
      </c>
      <c r="O2398">
        <f t="shared" si="185"/>
        <v>1</v>
      </c>
      <c r="P2398">
        <f t="shared" si="186"/>
        <v>0</v>
      </c>
      <c r="Q2398" s="11" t="s">
        <v>8320</v>
      </c>
      <c r="R2398" t="s">
        <v>8321</v>
      </c>
      <c r="S2398" s="15">
        <f t="shared" si="187"/>
        <v>41976.88490740741</v>
      </c>
      <c r="T2398" s="15">
        <f t="shared" si="188"/>
        <v>42006.88490740741</v>
      </c>
      <c r="U2398">
        <f t="shared" si="189"/>
        <v>2014</v>
      </c>
    </row>
    <row r="2399" spans="1:21" ht="48" x14ac:dyDescent="0.2">
      <c r="A2399">
        <v>2396</v>
      </c>
      <c r="B2399" s="9" t="s">
        <v>2396</v>
      </c>
      <c r="C2399" s="3" t="s">
        <v>6505</v>
      </c>
      <c r="D2399" s="5">
        <v>5000</v>
      </c>
      <c r="E2399" s="7">
        <v>909</v>
      </c>
      <c r="F2399" t="s">
        <v>8218</v>
      </c>
      <c r="G2399" t="s">
        <v>8238</v>
      </c>
      <c r="H2399" t="s">
        <v>8255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8269</v>
      </c>
      <c r="O2399">
        <f t="shared" si="185"/>
        <v>18</v>
      </c>
      <c r="P2399">
        <f t="shared" si="186"/>
        <v>909</v>
      </c>
      <c r="Q2399" s="11" t="s">
        <v>8320</v>
      </c>
      <c r="R2399" t="s">
        <v>8321</v>
      </c>
      <c r="S2399" s="15">
        <f t="shared" si="187"/>
        <v>42262.849050925928</v>
      </c>
      <c r="T2399" s="15">
        <f t="shared" si="188"/>
        <v>42292.849050925928</v>
      </c>
      <c r="U2399">
        <f t="shared" si="189"/>
        <v>2015</v>
      </c>
    </row>
    <row r="2400" spans="1:21" ht="48" x14ac:dyDescent="0.2">
      <c r="A2400">
        <v>2399</v>
      </c>
      <c r="B2400" s="9" t="s">
        <v>2399</v>
      </c>
      <c r="C2400" s="3" t="s">
        <v>6508</v>
      </c>
      <c r="D2400" s="5">
        <v>13000</v>
      </c>
      <c r="E2400" s="7">
        <v>905</v>
      </c>
      <c r="F2400" t="s">
        <v>8218</v>
      </c>
      <c r="G2400" t="s">
        <v>8233</v>
      </c>
      <c r="H2400" t="s">
        <v>8253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7</v>
      </c>
      <c r="P2400">
        <f t="shared" si="186"/>
        <v>0</v>
      </c>
      <c r="Q2400" s="11" t="s">
        <v>8320</v>
      </c>
      <c r="R2400" t="s">
        <v>8321</v>
      </c>
      <c r="S2400" s="15">
        <f t="shared" si="187"/>
        <v>41956.853078703702</v>
      </c>
      <c r="T2400" s="15">
        <f t="shared" si="188"/>
        <v>41991.853078703702</v>
      </c>
      <c r="U2400">
        <f t="shared" si="189"/>
        <v>2014</v>
      </c>
    </row>
    <row r="2401" spans="1:21" ht="48" x14ac:dyDescent="0.2">
      <c r="A2401">
        <v>2398</v>
      </c>
      <c r="B2401" s="9" t="s">
        <v>2398</v>
      </c>
      <c r="C2401" s="3" t="s">
        <v>6507</v>
      </c>
      <c r="D2401" s="5">
        <v>4000</v>
      </c>
      <c r="E2401" s="7">
        <v>905</v>
      </c>
      <c r="F2401" t="s">
        <v>8218</v>
      </c>
      <c r="G2401" t="s">
        <v>8222</v>
      </c>
      <c r="H2401" t="s">
        <v>8244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23</v>
      </c>
      <c r="P2401">
        <f t="shared" si="186"/>
        <v>0</v>
      </c>
      <c r="Q2401" s="11" t="s">
        <v>8320</v>
      </c>
      <c r="R2401" t="s">
        <v>8321</v>
      </c>
      <c r="S2401" s="15">
        <f t="shared" si="187"/>
        <v>42157.916481481487</v>
      </c>
      <c r="T2401" s="15">
        <f t="shared" si="188"/>
        <v>42187.916481481487</v>
      </c>
      <c r="U2401">
        <f t="shared" si="189"/>
        <v>2015</v>
      </c>
    </row>
    <row r="2402" spans="1:21" ht="48" x14ac:dyDescent="0.2">
      <c r="A2402">
        <v>2400</v>
      </c>
      <c r="B2402" s="9" t="s">
        <v>2400</v>
      </c>
      <c r="C2402" s="3" t="s">
        <v>6509</v>
      </c>
      <c r="D2402" s="5">
        <v>50000</v>
      </c>
      <c r="E2402" s="7">
        <v>904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2</v>
      </c>
      <c r="P2402">
        <f t="shared" si="186"/>
        <v>0</v>
      </c>
      <c r="Q2402" s="11" t="s">
        <v>8320</v>
      </c>
      <c r="R2402" t="s">
        <v>8321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2401</v>
      </c>
      <c r="C2403" s="3" t="s">
        <v>6510</v>
      </c>
      <c r="D2403" s="5">
        <v>28000</v>
      </c>
      <c r="E2403" s="7">
        <v>903.14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3</v>
      </c>
      <c r="P2403">
        <f t="shared" si="186"/>
        <v>100.35</v>
      </c>
      <c r="Q2403" s="11" t="s">
        <v>8337</v>
      </c>
      <c r="R2403" t="s">
        <v>8338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2402</v>
      </c>
      <c r="C2404" s="3" t="s">
        <v>6511</v>
      </c>
      <c r="D2404" s="5">
        <v>12000</v>
      </c>
      <c r="E2404" s="7">
        <v>900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8</v>
      </c>
      <c r="P2404">
        <f t="shared" si="186"/>
        <v>900</v>
      </c>
      <c r="Q2404" s="11" t="s">
        <v>8337</v>
      </c>
      <c r="R2404" t="s">
        <v>8338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2403</v>
      </c>
      <c r="C2405" s="3" t="s">
        <v>6512</v>
      </c>
      <c r="D2405" s="5">
        <v>1200</v>
      </c>
      <c r="E2405" s="7">
        <v>900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75</v>
      </c>
      <c r="P2405">
        <f t="shared" si="186"/>
        <v>75</v>
      </c>
      <c r="Q2405" s="11" t="s">
        <v>8337</v>
      </c>
      <c r="R2405" t="s">
        <v>8338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2404</v>
      </c>
      <c r="C2406" s="3" t="s">
        <v>6513</v>
      </c>
      <c r="D2406" s="5">
        <v>15000</v>
      </c>
      <c r="E2406" s="7">
        <v>898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6</v>
      </c>
      <c r="P2406">
        <f t="shared" si="186"/>
        <v>0</v>
      </c>
      <c r="Q2406" s="11" t="s">
        <v>8337</v>
      </c>
      <c r="R2406" t="s">
        <v>8338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2405</v>
      </c>
      <c r="C2407" s="3" t="s">
        <v>6514</v>
      </c>
      <c r="D2407" s="5">
        <v>5000</v>
      </c>
      <c r="E2407" s="7">
        <v>895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18</v>
      </c>
      <c r="P2407">
        <f t="shared" si="186"/>
        <v>44.75</v>
      </c>
      <c r="Q2407" s="11" t="s">
        <v>8337</v>
      </c>
      <c r="R2407" t="s">
        <v>8338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2406</v>
      </c>
      <c r="C2408" s="3" t="s">
        <v>6515</v>
      </c>
      <c r="D2408" s="5">
        <v>3250</v>
      </c>
      <c r="E2408" s="7">
        <v>895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28</v>
      </c>
      <c r="P2408">
        <f t="shared" si="186"/>
        <v>55.94</v>
      </c>
      <c r="Q2408" s="11" t="s">
        <v>8337</v>
      </c>
      <c r="R2408" t="s">
        <v>8338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2407</v>
      </c>
      <c r="C2409" s="3" t="s">
        <v>6516</v>
      </c>
      <c r="D2409" s="5">
        <v>22000</v>
      </c>
      <c r="E2409" s="7">
        <v>891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4</v>
      </c>
      <c r="P2409">
        <f t="shared" si="186"/>
        <v>27</v>
      </c>
      <c r="Q2409" s="11" t="s">
        <v>8337</v>
      </c>
      <c r="R2409" t="s">
        <v>8338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2409</v>
      </c>
      <c r="B2410" s="9" t="s">
        <v>2409</v>
      </c>
      <c r="C2410" s="3" t="s">
        <v>6518</v>
      </c>
      <c r="D2410" s="5">
        <v>25000</v>
      </c>
      <c r="E2410" s="7">
        <v>890</v>
      </c>
      <c r="F2410" t="s">
        <v>8219</v>
      </c>
      <c r="G2410" t="s">
        <v>8222</v>
      </c>
      <c r="H2410" t="s">
        <v>8244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8281</v>
      </c>
      <c r="O2410">
        <f t="shared" si="185"/>
        <v>4</v>
      </c>
      <c r="P2410">
        <f t="shared" si="186"/>
        <v>148.33000000000001</v>
      </c>
      <c r="Q2410" s="11" t="s">
        <v>8337</v>
      </c>
      <c r="R2410" t="s">
        <v>8338</v>
      </c>
      <c r="S2410" s="15">
        <f t="shared" si="187"/>
        <v>42204.875868055555</v>
      </c>
      <c r="T2410" s="15">
        <f t="shared" si="188"/>
        <v>42234.875868055555</v>
      </c>
      <c r="U2410">
        <f t="shared" si="189"/>
        <v>2015</v>
      </c>
    </row>
    <row r="2411" spans="1:21" ht="32" x14ac:dyDescent="0.2">
      <c r="A2411">
        <v>2408</v>
      </c>
      <c r="B2411" s="9" t="s">
        <v>2408</v>
      </c>
      <c r="C2411" s="3" t="s">
        <v>6517</v>
      </c>
      <c r="D2411" s="5">
        <v>15000</v>
      </c>
      <c r="E2411" s="7">
        <v>890</v>
      </c>
      <c r="F2411" t="s">
        <v>8219</v>
      </c>
      <c r="G2411" t="s">
        <v>8222</v>
      </c>
      <c r="H2411" t="s">
        <v>8244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8281</v>
      </c>
      <c r="O2411">
        <f t="shared" si="185"/>
        <v>6</v>
      </c>
      <c r="P2411">
        <f t="shared" si="186"/>
        <v>445</v>
      </c>
      <c r="Q2411" s="11" t="s">
        <v>8337</v>
      </c>
      <c r="R2411" t="s">
        <v>8338</v>
      </c>
      <c r="S2411" s="15">
        <f t="shared" si="187"/>
        <v>41919.140706018516</v>
      </c>
      <c r="T2411" s="15">
        <f t="shared" si="188"/>
        <v>41949.182372685187</v>
      </c>
      <c r="U2411">
        <f t="shared" si="189"/>
        <v>2014</v>
      </c>
    </row>
    <row r="2412" spans="1:21" ht="48" x14ac:dyDescent="0.2">
      <c r="A2412">
        <v>2411</v>
      </c>
      <c r="B2412" s="9" t="s">
        <v>2411</v>
      </c>
      <c r="C2412" s="3" t="s">
        <v>6520</v>
      </c>
      <c r="D2412" s="5">
        <v>25000</v>
      </c>
      <c r="E2412" s="7">
        <v>886</v>
      </c>
      <c r="F2412" t="s">
        <v>8219</v>
      </c>
      <c r="G2412" t="s">
        <v>8222</v>
      </c>
      <c r="H2412" t="s">
        <v>8244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8281</v>
      </c>
      <c r="O2412">
        <f t="shared" si="185"/>
        <v>4</v>
      </c>
      <c r="P2412">
        <f t="shared" si="186"/>
        <v>295.33</v>
      </c>
      <c r="Q2412" s="11" t="s">
        <v>8337</v>
      </c>
      <c r="R2412" t="s">
        <v>8338</v>
      </c>
      <c r="S2412" s="15">
        <f t="shared" si="187"/>
        <v>42211.732430555552</v>
      </c>
      <c r="T2412" s="15">
        <f t="shared" si="188"/>
        <v>42241.732430555552</v>
      </c>
      <c r="U2412">
        <f t="shared" si="189"/>
        <v>2015</v>
      </c>
    </row>
    <row r="2413" spans="1:21" ht="64" x14ac:dyDescent="0.2">
      <c r="A2413">
        <v>2410</v>
      </c>
      <c r="B2413" s="9" t="s">
        <v>2410</v>
      </c>
      <c r="C2413" s="3" t="s">
        <v>6519</v>
      </c>
      <c r="D2413" s="5">
        <v>15000</v>
      </c>
      <c r="E2413" s="7">
        <v>886</v>
      </c>
      <c r="F2413" t="s">
        <v>8219</v>
      </c>
      <c r="G2413" t="s">
        <v>8224</v>
      </c>
      <c r="H2413" t="s">
        <v>8246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8281</v>
      </c>
      <c r="O2413">
        <f t="shared" si="185"/>
        <v>6</v>
      </c>
      <c r="P2413">
        <f t="shared" si="186"/>
        <v>0</v>
      </c>
      <c r="Q2413" s="11" t="s">
        <v>8337</v>
      </c>
      <c r="R2413" t="s">
        <v>8338</v>
      </c>
      <c r="S2413" s="15">
        <f t="shared" si="187"/>
        <v>42224.408275462964</v>
      </c>
      <c r="T2413" s="15">
        <f t="shared" si="188"/>
        <v>42254.408275462964</v>
      </c>
      <c r="U2413">
        <f t="shared" si="189"/>
        <v>2015</v>
      </c>
    </row>
    <row r="2414" spans="1:21" ht="48" x14ac:dyDescent="0.2">
      <c r="A2414">
        <v>2412</v>
      </c>
      <c r="B2414" s="9" t="s">
        <v>2412</v>
      </c>
      <c r="C2414" s="3" t="s">
        <v>6521</v>
      </c>
      <c r="D2414" s="5">
        <v>8000</v>
      </c>
      <c r="E2414" s="7">
        <v>885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11</v>
      </c>
      <c r="P2414">
        <f t="shared" si="186"/>
        <v>0</v>
      </c>
      <c r="Q2414" s="11" t="s">
        <v>8337</v>
      </c>
      <c r="R2414" t="s">
        <v>8338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2413</v>
      </c>
      <c r="C2415" s="3" t="s">
        <v>6522</v>
      </c>
      <c r="D2415" s="5">
        <v>3000</v>
      </c>
      <c r="E2415" s="7">
        <v>885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30</v>
      </c>
      <c r="P2415">
        <f t="shared" si="186"/>
        <v>295</v>
      </c>
      <c r="Q2415" s="11" t="s">
        <v>8337</v>
      </c>
      <c r="R2415" t="s">
        <v>8338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2415</v>
      </c>
      <c r="B2416" s="9" t="s">
        <v>2415</v>
      </c>
      <c r="C2416" s="3" t="s">
        <v>6524</v>
      </c>
      <c r="D2416" s="5">
        <v>60000</v>
      </c>
      <c r="E2416" s="7">
        <v>881</v>
      </c>
      <c r="F2416" t="s">
        <v>8219</v>
      </c>
      <c r="G2416" t="s">
        <v>8222</v>
      </c>
      <c r="H2416" t="s">
        <v>8244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8281</v>
      </c>
      <c r="O2416">
        <f t="shared" si="185"/>
        <v>1</v>
      </c>
      <c r="P2416">
        <f t="shared" si="186"/>
        <v>146.83000000000001</v>
      </c>
      <c r="Q2416" s="11" t="s">
        <v>8337</v>
      </c>
      <c r="R2416" t="s">
        <v>8338</v>
      </c>
      <c r="S2416" s="15">
        <f t="shared" si="187"/>
        <v>42536.862800925926</v>
      </c>
      <c r="T2416" s="15">
        <f t="shared" si="188"/>
        <v>42566.862800925926</v>
      </c>
      <c r="U2416">
        <f t="shared" si="189"/>
        <v>2016</v>
      </c>
    </row>
    <row r="2417" spans="1:21" ht="48" x14ac:dyDescent="0.2">
      <c r="A2417">
        <v>2416</v>
      </c>
      <c r="B2417" s="9" t="s">
        <v>2416</v>
      </c>
      <c r="C2417" s="3" t="s">
        <v>6525</v>
      </c>
      <c r="D2417" s="5">
        <v>20000</v>
      </c>
      <c r="E2417" s="7">
        <v>881</v>
      </c>
      <c r="F2417" t="s">
        <v>8219</v>
      </c>
      <c r="G2417" t="s">
        <v>8222</v>
      </c>
      <c r="H2417" t="s">
        <v>8244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8281</v>
      </c>
      <c r="O2417">
        <f t="shared" si="185"/>
        <v>4</v>
      </c>
      <c r="P2417">
        <f t="shared" si="186"/>
        <v>881</v>
      </c>
      <c r="Q2417" s="11" t="s">
        <v>8337</v>
      </c>
      <c r="R2417" t="s">
        <v>8338</v>
      </c>
      <c r="S2417" s="15">
        <f t="shared" si="187"/>
        <v>42019.737766203703</v>
      </c>
      <c r="T2417" s="15">
        <f t="shared" si="188"/>
        <v>42077.625</v>
      </c>
      <c r="U2417">
        <f t="shared" si="189"/>
        <v>2015</v>
      </c>
    </row>
    <row r="2418" spans="1:21" ht="48" x14ac:dyDescent="0.2">
      <c r="A2418">
        <v>2414</v>
      </c>
      <c r="B2418" s="9" t="s">
        <v>2414</v>
      </c>
      <c r="C2418" s="3" t="s">
        <v>6523</v>
      </c>
      <c r="D2418" s="5">
        <v>15000</v>
      </c>
      <c r="E2418" s="7">
        <v>881</v>
      </c>
      <c r="F2418" t="s">
        <v>8219</v>
      </c>
      <c r="G2418" t="s">
        <v>8222</v>
      </c>
      <c r="H2418" t="s">
        <v>8244</v>
      </c>
      <c r="I2418">
        <v>1440215940</v>
      </c>
      <c r="J2418">
        <v>1436805660</v>
      </c>
      <c r="K2418" t="b">
        <v>0</v>
      </c>
      <c r="L2418">
        <v>13</v>
      </c>
      <c r="M2418" t="b">
        <v>0</v>
      </c>
      <c r="N2418" t="s">
        <v>8281</v>
      </c>
      <c r="O2418">
        <f t="shared" si="185"/>
        <v>6</v>
      </c>
      <c r="P2418">
        <f t="shared" si="186"/>
        <v>67.77</v>
      </c>
      <c r="Q2418" s="11" t="s">
        <v>8337</v>
      </c>
      <c r="R2418" t="s">
        <v>8338</v>
      </c>
      <c r="S2418" s="15">
        <f t="shared" si="187"/>
        <v>42198.695138888885</v>
      </c>
      <c r="T2418" s="15">
        <f t="shared" si="188"/>
        <v>42238.165972222225</v>
      </c>
      <c r="U2418">
        <f t="shared" si="189"/>
        <v>2015</v>
      </c>
    </row>
    <row r="2419" spans="1:21" ht="48" x14ac:dyDescent="0.2">
      <c r="A2419">
        <v>2417</v>
      </c>
      <c r="B2419" s="9" t="s">
        <v>2417</v>
      </c>
      <c r="C2419" s="3" t="s">
        <v>6526</v>
      </c>
      <c r="D2419" s="5">
        <v>1000</v>
      </c>
      <c r="E2419" s="7">
        <v>880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88</v>
      </c>
      <c r="P2419">
        <f t="shared" si="186"/>
        <v>0</v>
      </c>
      <c r="Q2419" s="11" t="s">
        <v>8337</v>
      </c>
      <c r="R2419" t="s">
        <v>8338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2418</v>
      </c>
      <c r="C2420" s="3" t="s">
        <v>6527</v>
      </c>
      <c r="D2420" s="5">
        <v>25000</v>
      </c>
      <c r="E2420" s="7">
        <v>879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4</v>
      </c>
      <c r="P2420">
        <f t="shared" si="186"/>
        <v>175.8</v>
      </c>
      <c r="Q2420" s="11" t="s">
        <v>8337</v>
      </c>
      <c r="R2420" t="s">
        <v>8338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2419</v>
      </c>
      <c r="C2421" s="3" t="s">
        <v>6528</v>
      </c>
      <c r="D2421" s="5">
        <v>3000</v>
      </c>
      <c r="E2421" s="7">
        <v>876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29</v>
      </c>
      <c r="P2421">
        <f t="shared" si="186"/>
        <v>0</v>
      </c>
      <c r="Q2421" s="11" t="s">
        <v>8337</v>
      </c>
      <c r="R2421" t="s">
        <v>8338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2420</v>
      </c>
      <c r="C2422" s="3" t="s">
        <v>6529</v>
      </c>
      <c r="D2422" s="5">
        <v>16870</v>
      </c>
      <c r="E2422" s="7">
        <v>875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5</v>
      </c>
      <c r="P2422">
        <f t="shared" si="186"/>
        <v>24.31</v>
      </c>
      <c r="Q2422" s="11" t="s">
        <v>8337</v>
      </c>
      <c r="R2422" t="s">
        <v>8338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2421</v>
      </c>
      <c r="C2423" s="3" t="s">
        <v>6530</v>
      </c>
      <c r="D2423" s="5">
        <v>6000</v>
      </c>
      <c r="E2423" s="7">
        <v>875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15</v>
      </c>
      <c r="P2423">
        <f t="shared" si="186"/>
        <v>875</v>
      </c>
      <c r="Q2423" s="11" t="s">
        <v>8337</v>
      </c>
      <c r="R2423" t="s">
        <v>8338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2422</v>
      </c>
      <c r="C2424" s="3" t="s">
        <v>6531</v>
      </c>
      <c r="D2424" s="5">
        <v>500</v>
      </c>
      <c r="E2424" s="7">
        <v>872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174</v>
      </c>
      <c r="P2424">
        <f t="shared" si="186"/>
        <v>872</v>
      </c>
      <c r="Q2424" s="11" t="s">
        <v>8337</v>
      </c>
      <c r="R2424" t="s">
        <v>8338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2423</v>
      </c>
      <c r="C2425" s="3" t="s">
        <v>6532</v>
      </c>
      <c r="D2425" s="5">
        <v>60000</v>
      </c>
      <c r="E2425" s="7">
        <v>867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1</v>
      </c>
      <c r="P2425">
        <f t="shared" si="186"/>
        <v>867</v>
      </c>
      <c r="Q2425" s="11" t="s">
        <v>8337</v>
      </c>
      <c r="R2425" t="s">
        <v>8338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2424</v>
      </c>
      <c r="C2426" s="3" t="s">
        <v>6533</v>
      </c>
      <c r="D2426" s="5">
        <v>25000</v>
      </c>
      <c r="E2426" s="7">
        <v>865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3</v>
      </c>
      <c r="P2426">
        <f t="shared" si="186"/>
        <v>96.11</v>
      </c>
      <c r="Q2426" s="11" t="s">
        <v>8337</v>
      </c>
      <c r="R2426" t="s">
        <v>8338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2426</v>
      </c>
      <c r="B2427" s="9" t="s">
        <v>2426</v>
      </c>
      <c r="C2427" s="3" t="s">
        <v>6535</v>
      </c>
      <c r="D2427" s="5">
        <v>20000</v>
      </c>
      <c r="E2427" s="7">
        <v>861</v>
      </c>
      <c r="F2427" t="s">
        <v>8219</v>
      </c>
      <c r="G2427" t="s">
        <v>8222</v>
      </c>
      <c r="H2427" t="s">
        <v>8244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8281</v>
      </c>
      <c r="O2427">
        <f t="shared" si="185"/>
        <v>4</v>
      </c>
      <c r="P2427">
        <f t="shared" si="186"/>
        <v>0</v>
      </c>
      <c r="Q2427" s="11" t="s">
        <v>8337</v>
      </c>
      <c r="R2427" t="s">
        <v>8338</v>
      </c>
      <c r="S2427" s="15">
        <f t="shared" si="187"/>
        <v>42164.170046296291</v>
      </c>
      <c r="T2427" s="15">
        <f t="shared" si="188"/>
        <v>42224.170046296291</v>
      </c>
      <c r="U2427">
        <f t="shared" si="189"/>
        <v>2015</v>
      </c>
    </row>
    <row r="2428" spans="1:21" ht="48" x14ac:dyDescent="0.2">
      <c r="A2428">
        <v>2425</v>
      </c>
      <c r="B2428" s="9" t="s">
        <v>2425</v>
      </c>
      <c r="C2428" s="3" t="s">
        <v>6534</v>
      </c>
      <c r="D2428" s="5">
        <v>3500</v>
      </c>
      <c r="E2428" s="7">
        <v>861</v>
      </c>
      <c r="F2428" t="s">
        <v>8219</v>
      </c>
      <c r="G2428" t="s">
        <v>8222</v>
      </c>
      <c r="H2428" t="s">
        <v>8244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8281</v>
      </c>
      <c r="O2428">
        <f t="shared" si="185"/>
        <v>25</v>
      </c>
      <c r="P2428">
        <f t="shared" si="186"/>
        <v>861</v>
      </c>
      <c r="Q2428" s="11" t="s">
        <v>8337</v>
      </c>
      <c r="R2428" t="s">
        <v>8338</v>
      </c>
      <c r="S2428" s="15">
        <f t="shared" si="187"/>
        <v>42502.913761574076</v>
      </c>
      <c r="T2428" s="15">
        <f t="shared" si="188"/>
        <v>42517.919444444444</v>
      </c>
      <c r="U2428">
        <f t="shared" si="189"/>
        <v>2016</v>
      </c>
    </row>
    <row r="2429" spans="1:21" ht="32" x14ac:dyDescent="0.2">
      <c r="A2429">
        <v>2427</v>
      </c>
      <c r="B2429" s="9" t="s">
        <v>2427</v>
      </c>
      <c r="C2429" s="3" t="s">
        <v>6536</v>
      </c>
      <c r="D2429" s="5">
        <v>50000</v>
      </c>
      <c r="E2429" s="7">
        <v>860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2</v>
      </c>
      <c r="P2429">
        <f t="shared" si="186"/>
        <v>860</v>
      </c>
      <c r="Q2429" s="11" t="s">
        <v>8337</v>
      </c>
      <c r="R2429" t="s">
        <v>8338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2428</v>
      </c>
      <c r="C2430" s="3" t="s">
        <v>6537</v>
      </c>
      <c r="D2430" s="5">
        <v>35000</v>
      </c>
      <c r="E2430" s="7">
        <v>858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2</v>
      </c>
      <c r="P2430">
        <f t="shared" si="186"/>
        <v>858</v>
      </c>
      <c r="Q2430" s="11" t="s">
        <v>8337</v>
      </c>
      <c r="R2430" t="s">
        <v>8338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2429</v>
      </c>
      <c r="C2431" s="3" t="s">
        <v>6538</v>
      </c>
      <c r="D2431" s="5">
        <v>140000</v>
      </c>
      <c r="E2431" s="7">
        <v>855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213.75</v>
      </c>
      <c r="Q2431" s="11" t="s">
        <v>8337</v>
      </c>
      <c r="R2431" t="s">
        <v>8338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32" x14ac:dyDescent="0.2">
      <c r="A2432">
        <v>2431</v>
      </c>
      <c r="B2432" s="9" t="s">
        <v>2431</v>
      </c>
      <c r="C2432" s="3" t="s">
        <v>6540</v>
      </c>
      <c r="D2432" s="5">
        <v>100000</v>
      </c>
      <c r="E2432" s="7">
        <v>852</v>
      </c>
      <c r="F2432" t="s">
        <v>8219</v>
      </c>
      <c r="G2432" t="s">
        <v>8222</v>
      </c>
      <c r="H2432" t="s">
        <v>8244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426</v>
      </c>
      <c r="Q2432" s="11" t="s">
        <v>8337</v>
      </c>
      <c r="R2432" t="s">
        <v>8338</v>
      </c>
      <c r="S2432" s="15">
        <f t="shared" si="187"/>
        <v>42489.099687499998</v>
      </c>
      <c r="T2432" s="15">
        <f t="shared" si="188"/>
        <v>42549.099687499998</v>
      </c>
      <c r="U2432">
        <f t="shared" si="189"/>
        <v>2016</v>
      </c>
    </row>
    <row r="2433" spans="1:21" ht="48" x14ac:dyDescent="0.2">
      <c r="A2433">
        <v>2430</v>
      </c>
      <c r="B2433" s="9" t="s">
        <v>2430</v>
      </c>
      <c r="C2433" s="3" t="s">
        <v>6539</v>
      </c>
      <c r="D2433" s="5">
        <v>3000</v>
      </c>
      <c r="E2433" s="7">
        <v>852</v>
      </c>
      <c r="F2433" t="s">
        <v>8219</v>
      </c>
      <c r="G2433" t="s">
        <v>8222</v>
      </c>
      <c r="H2433" t="s">
        <v>8244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28</v>
      </c>
      <c r="P2433">
        <f t="shared" si="186"/>
        <v>426</v>
      </c>
      <c r="Q2433" s="11" t="s">
        <v>8337</v>
      </c>
      <c r="R2433" t="s">
        <v>8338</v>
      </c>
      <c r="S2433" s="15">
        <f t="shared" si="187"/>
        <v>42382.130833333329</v>
      </c>
      <c r="T2433" s="15">
        <f t="shared" si="188"/>
        <v>42412.130833333329</v>
      </c>
      <c r="U2433">
        <f t="shared" si="189"/>
        <v>2016</v>
      </c>
    </row>
    <row r="2434" spans="1:21" ht="48" x14ac:dyDescent="0.2">
      <c r="A2434">
        <v>2435</v>
      </c>
      <c r="B2434" s="9" t="s">
        <v>2435</v>
      </c>
      <c r="C2434" s="3" t="s">
        <v>6544</v>
      </c>
      <c r="D2434" s="5">
        <v>250000</v>
      </c>
      <c r="E2434" s="7">
        <v>850</v>
      </c>
      <c r="F2434" t="s">
        <v>8219</v>
      </c>
      <c r="G2434" t="s">
        <v>8233</v>
      </c>
      <c r="H2434" t="s">
        <v>8253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ref="P2434:P2497" si="191">IFERROR(ROUND(E2434/L2434,2),0)</f>
        <v>212.5</v>
      </c>
      <c r="Q2434" s="11" t="s">
        <v>8337</v>
      </c>
      <c r="R2434" t="s">
        <v>8338</v>
      </c>
      <c r="S2434" s="15">
        <f t="shared" ref="S2434:S2497" si="192">(((J2434/60)/60)/24)+DATE(1970,1,1)</f>
        <v>42252.277615740735</v>
      </c>
      <c r="T2434" s="15">
        <f t="shared" ref="T2434:T2497" si="193">(((I2434/60)/60)/24)+DATE(1970,1,1)</f>
        <v>42282.277615740735</v>
      </c>
      <c r="U2434">
        <f t="shared" si="189"/>
        <v>2015</v>
      </c>
    </row>
    <row r="2435" spans="1:21" ht="48" x14ac:dyDescent="0.2">
      <c r="A2435">
        <v>2436</v>
      </c>
      <c r="B2435" s="9" t="s">
        <v>2436</v>
      </c>
      <c r="C2435" s="3" t="s">
        <v>6545</v>
      </c>
      <c r="D2435" s="5">
        <v>117000</v>
      </c>
      <c r="E2435" s="7">
        <v>850</v>
      </c>
      <c r="F2435" t="s">
        <v>8219</v>
      </c>
      <c r="G2435" t="s">
        <v>8227</v>
      </c>
      <c r="H2435" t="s">
        <v>8249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t="s">
        <v>8281</v>
      </c>
      <c r="O2435">
        <f t="shared" si="190"/>
        <v>1</v>
      </c>
      <c r="P2435">
        <f t="shared" si="191"/>
        <v>425</v>
      </c>
      <c r="Q2435" s="11" t="s">
        <v>8337</v>
      </c>
      <c r="R2435" t="s">
        <v>8338</v>
      </c>
      <c r="S2435" s="15">
        <f t="shared" si="192"/>
        <v>42338.615393518514</v>
      </c>
      <c r="T2435" s="15">
        <f t="shared" si="193"/>
        <v>42398.615393518514</v>
      </c>
      <c r="U2435">
        <f t="shared" ref="U2435:U2498" si="194">YEAR(S2435)</f>
        <v>2015</v>
      </c>
    </row>
    <row r="2436" spans="1:21" ht="48" x14ac:dyDescent="0.2">
      <c r="A2436">
        <v>2434</v>
      </c>
      <c r="B2436" s="9" t="s">
        <v>2434</v>
      </c>
      <c r="C2436" s="3" t="s">
        <v>6543</v>
      </c>
      <c r="D2436" s="5">
        <v>20000</v>
      </c>
      <c r="E2436" s="7">
        <v>850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4</v>
      </c>
      <c r="P2436">
        <f t="shared" si="191"/>
        <v>425</v>
      </c>
      <c r="Q2436" s="11" t="s">
        <v>8337</v>
      </c>
      <c r="R2436" t="s">
        <v>8338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2432</v>
      </c>
      <c r="B2437" s="9" t="s">
        <v>2432</v>
      </c>
      <c r="C2437" s="3" t="s">
        <v>6541</v>
      </c>
      <c r="D2437" s="5">
        <v>14000</v>
      </c>
      <c r="E2437" s="7">
        <v>850</v>
      </c>
      <c r="F2437" t="s">
        <v>8219</v>
      </c>
      <c r="G2437" t="s">
        <v>8222</v>
      </c>
      <c r="H2437" t="s">
        <v>8244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t="s">
        <v>8281</v>
      </c>
      <c r="O2437">
        <f t="shared" si="190"/>
        <v>6</v>
      </c>
      <c r="P2437">
        <f t="shared" si="191"/>
        <v>425</v>
      </c>
      <c r="Q2437" s="11" t="s">
        <v>8337</v>
      </c>
      <c r="R2437" t="s">
        <v>8338</v>
      </c>
      <c r="S2437" s="15">
        <f t="shared" si="192"/>
        <v>42041.218715277777</v>
      </c>
      <c r="T2437" s="15">
        <f t="shared" si="193"/>
        <v>42071.218715277777</v>
      </c>
      <c r="U2437">
        <f t="shared" si="194"/>
        <v>2015</v>
      </c>
    </row>
    <row r="2438" spans="1:21" ht="48" x14ac:dyDescent="0.2">
      <c r="A2438">
        <v>2433</v>
      </c>
      <c r="B2438" s="9" t="s">
        <v>2433</v>
      </c>
      <c r="C2438" s="3" t="s">
        <v>6542</v>
      </c>
      <c r="D2438" s="5">
        <v>10000</v>
      </c>
      <c r="E2438" s="7">
        <v>850</v>
      </c>
      <c r="F2438" t="s">
        <v>8219</v>
      </c>
      <c r="G2438" t="s">
        <v>8222</v>
      </c>
      <c r="H2438" t="s">
        <v>8244</v>
      </c>
      <c r="I2438">
        <v>1456608943</v>
      </c>
      <c r="J2438">
        <v>1454016943</v>
      </c>
      <c r="K2438" t="b">
        <v>0</v>
      </c>
      <c r="L2438">
        <v>0</v>
      </c>
      <c r="M2438" t="b">
        <v>0</v>
      </c>
      <c r="N2438" t="s">
        <v>8281</v>
      </c>
      <c r="O2438">
        <f t="shared" si="190"/>
        <v>9</v>
      </c>
      <c r="P2438">
        <f t="shared" si="191"/>
        <v>0</v>
      </c>
      <c r="Q2438" s="11" t="s">
        <v>8337</v>
      </c>
      <c r="R2438" t="s">
        <v>8338</v>
      </c>
      <c r="S2438" s="15">
        <f t="shared" si="192"/>
        <v>42397.89980324074</v>
      </c>
      <c r="T2438" s="15">
        <f t="shared" si="193"/>
        <v>42427.89980324074</v>
      </c>
      <c r="U2438">
        <f t="shared" si="194"/>
        <v>2016</v>
      </c>
    </row>
    <row r="2439" spans="1:21" ht="48" x14ac:dyDescent="0.2">
      <c r="A2439">
        <v>2437</v>
      </c>
      <c r="B2439" s="9" t="s">
        <v>2437</v>
      </c>
      <c r="C2439" s="3" t="s">
        <v>6546</v>
      </c>
      <c r="D2439" s="5">
        <v>8000</v>
      </c>
      <c r="E2439" s="7">
        <v>842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11</v>
      </c>
      <c r="P2439">
        <f t="shared" si="191"/>
        <v>0</v>
      </c>
      <c r="Q2439" s="11" t="s">
        <v>8337</v>
      </c>
      <c r="R2439" t="s">
        <v>8338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2438</v>
      </c>
      <c r="C2440" s="3" t="s">
        <v>6547</v>
      </c>
      <c r="D2440" s="5">
        <v>15000</v>
      </c>
      <c r="E2440" s="7">
        <v>838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6</v>
      </c>
      <c r="P2440">
        <f t="shared" si="191"/>
        <v>838</v>
      </c>
      <c r="Q2440" s="11" t="s">
        <v>8337</v>
      </c>
      <c r="R2440" t="s">
        <v>8338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2439</v>
      </c>
      <c r="C2441" s="3" t="s">
        <v>6548</v>
      </c>
      <c r="D2441" s="5">
        <v>10000</v>
      </c>
      <c r="E2441" s="7">
        <v>837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8</v>
      </c>
      <c r="P2441">
        <f t="shared" si="191"/>
        <v>0</v>
      </c>
      <c r="Q2441" s="11" t="s">
        <v>8337</v>
      </c>
      <c r="R2441" t="s">
        <v>8338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2440</v>
      </c>
      <c r="C2442" s="3" t="s">
        <v>6549</v>
      </c>
      <c r="D2442" s="5">
        <v>5000</v>
      </c>
      <c r="E2442" s="7">
        <v>835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17</v>
      </c>
      <c r="P2442">
        <f t="shared" si="191"/>
        <v>417.5</v>
      </c>
      <c r="Q2442" s="11" t="s">
        <v>8337</v>
      </c>
      <c r="R2442" t="s">
        <v>8338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2441</v>
      </c>
      <c r="C2443" s="3" t="s">
        <v>6550</v>
      </c>
      <c r="D2443" s="5">
        <v>7500</v>
      </c>
      <c r="E2443" s="7">
        <v>831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11</v>
      </c>
      <c r="P2443">
        <f t="shared" si="191"/>
        <v>7.62</v>
      </c>
      <c r="Q2443" s="11" t="s">
        <v>8337</v>
      </c>
      <c r="R2443" t="s">
        <v>8353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2442</v>
      </c>
      <c r="C2444" s="3" t="s">
        <v>6551</v>
      </c>
      <c r="D2444" s="5">
        <v>24000</v>
      </c>
      <c r="E2444" s="7">
        <v>827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3</v>
      </c>
      <c r="P2444">
        <f t="shared" si="191"/>
        <v>2.2200000000000002</v>
      </c>
      <c r="Q2444" s="11" t="s">
        <v>8337</v>
      </c>
      <c r="R2444" t="s">
        <v>8353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2443</v>
      </c>
      <c r="C2445" s="3" t="s">
        <v>6552</v>
      </c>
      <c r="D2445" s="5">
        <v>20000</v>
      </c>
      <c r="E2445" s="7">
        <v>825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4</v>
      </c>
      <c r="P2445">
        <f t="shared" si="191"/>
        <v>2.65</v>
      </c>
      <c r="Q2445" s="11" t="s">
        <v>8337</v>
      </c>
      <c r="R2445" t="s">
        <v>8353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2444</v>
      </c>
      <c r="C2446" s="3" t="s">
        <v>6553</v>
      </c>
      <c r="D2446" s="5">
        <v>3000</v>
      </c>
      <c r="E2446" s="7">
        <v>824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27</v>
      </c>
      <c r="P2446">
        <f t="shared" si="191"/>
        <v>13.51</v>
      </c>
      <c r="Q2446" s="11" t="s">
        <v>8337</v>
      </c>
      <c r="R2446" t="s">
        <v>8353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2445</v>
      </c>
      <c r="C2447" s="3" t="s">
        <v>6554</v>
      </c>
      <c r="D2447" s="5">
        <v>5000</v>
      </c>
      <c r="E2447" s="7">
        <v>821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16</v>
      </c>
      <c r="P2447">
        <f t="shared" si="191"/>
        <v>7.14</v>
      </c>
      <c r="Q2447" s="11" t="s">
        <v>8337</v>
      </c>
      <c r="R2447" t="s">
        <v>8353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2446</v>
      </c>
      <c r="C2448" s="3" t="s">
        <v>6555</v>
      </c>
      <c r="D2448" s="5">
        <v>5000</v>
      </c>
      <c r="E2448" s="7">
        <v>821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</v>
      </c>
      <c r="P2448">
        <f t="shared" si="191"/>
        <v>7.4</v>
      </c>
      <c r="Q2448" s="11" t="s">
        <v>8337</v>
      </c>
      <c r="R2448" t="s">
        <v>8353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2447</v>
      </c>
      <c r="C2449" s="3" t="s">
        <v>6556</v>
      </c>
      <c r="D2449" s="5">
        <v>2500</v>
      </c>
      <c r="E2449" s="7">
        <v>820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33</v>
      </c>
      <c r="P2449">
        <f t="shared" si="191"/>
        <v>2.4300000000000002</v>
      </c>
      <c r="Q2449" s="11" t="s">
        <v>8337</v>
      </c>
      <c r="R2449" t="s">
        <v>8353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2448</v>
      </c>
      <c r="C2450" s="3" t="s">
        <v>6557</v>
      </c>
      <c r="D2450" s="5">
        <v>400</v>
      </c>
      <c r="E2450" s="7">
        <v>815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204</v>
      </c>
      <c r="P2450">
        <f t="shared" si="191"/>
        <v>90.56</v>
      </c>
      <c r="Q2450" s="11" t="s">
        <v>8337</v>
      </c>
      <c r="R2450" t="s">
        <v>8353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2450</v>
      </c>
      <c r="B2451" s="9" t="s">
        <v>2450</v>
      </c>
      <c r="C2451" s="3" t="s">
        <v>6559</v>
      </c>
      <c r="D2451" s="5">
        <v>15000</v>
      </c>
      <c r="E2451" s="7">
        <v>814</v>
      </c>
      <c r="F2451" t="s">
        <v>8217</v>
      </c>
      <c r="G2451" t="s">
        <v>8222</v>
      </c>
      <c r="H2451" t="s">
        <v>8244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8295</v>
      </c>
      <c r="O2451">
        <f t="shared" si="190"/>
        <v>5</v>
      </c>
      <c r="P2451">
        <f t="shared" si="191"/>
        <v>7.98</v>
      </c>
      <c r="Q2451" s="11" t="s">
        <v>8337</v>
      </c>
      <c r="R2451" t="s">
        <v>8353</v>
      </c>
      <c r="S2451" s="15">
        <f t="shared" si="192"/>
        <v>41902.07240740741</v>
      </c>
      <c r="T2451" s="15">
        <f t="shared" si="193"/>
        <v>41940.132638888892</v>
      </c>
      <c r="U2451">
        <f t="shared" si="194"/>
        <v>2014</v>
      </c>
    </row>
    <row r="2452" spans="1:21" ht="48" x14ac:dyDescent="0.2">
      <c r="A2452">
        <v>2449</v>
      </c>
      <c r="B2452" s="9" t="s">
        <v>2449</v>
      </c>
      <c r="C2452" s="3" t="s">
        <v>6558</v>
      </c>
      <c r="D2452" s="5">
        <v>10000</v>
      </c>
      <c r="E2452" s="7">
        <v>814</v>
      </c>
      <c r="F2452" t="s">
        <v>8217</v>
      </c>
      <c r="G2452" t="s">
        <v>8222</v>
      </c>
      <c r="H2452" t="s">
        <v>8244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8295</v>
      </c>
      <c r="O2452">
        <f t="shared" si="190"/>
        <v>8</v>
      </c>
      <c r="P2452">
        <f t="shared" si="191"/>
        <v>6.78</v>
      </c>
      <c r="Q2452" s="11" t="s">
        <v>8337</v>
      </c>
      <c r="R2452" t="s">
        <v>8353</v>
      </c>
      <c r="S2452" s="15">
        <f t="shared" si="192"/>
        <v>41943.142534722225</v>
      </c>
      <c r="T2452" s="15">
        <f t="shared" si="193"/>
        <v>41973.184201388889</v>
      </c>
      <c r="U2452">
        <f t="shared" si="194"/>
        <v>2014</v>
      </c>
    </row>
    <row r="2453" spans="1:21" ht="48" x14ac:dyDescent="0.2">
      <c r="A2453">
        <v>2451</v>
      </c>
      <c r="B2453" s="9" t="s">
        <v>2451</v>
      </c>
      <c r="C2453" s="3" t="s">
        <v>6560</v>
      </c>
      <c r="D2453" s="5">
        <v>10000</v>
      </c>
      <c r="E2453" s="7">
        <v>813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8</v>
      </c>
      <c r="P2453">
        <f t="shared" si="191"/>
        <v>4.37</v>
      </c>
      <c r="Q2453" s="11" t="s">
        <v>8337</v>
      </c>
      <c r="R2453" t="s">
        <v>8353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2452</v>
      </c>
      <c r="C2454" s="3" t="s">
        <v>6561</v>
      </c>
      <c r="D2454" s="5">
        <v>600</v>
      </c>
      <c r="E2454" s="7">
        <v>811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135</v>
      </c>
      <c r="P2454">
        <f t="shared" si="191"/>
        <v>54.07</v>
      </c>
      <c r="Q2454" s="11" t="s">
        <v>8337</v>
      </c>
      <c r="R2454" t="s">
        <v>8353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2454</v>
      </c>
      <c r="B2455" s="9" t="s">
        <v>2454</v>
      </c>
      <c r="C2455" s="3" t="s">
        <v>6563</v>
      </c>
      <c r="D2455" s="5">
        <v>35000</v>
      </c>
      <c r="E2455" s="7">
        <v>810</v>
      </c>
      <c r="F2455" t="s">
        <v>8217</v>
      </c>
      <c r="G2455" t="s">
        <v>8222</v>
      </c>
      <c r="H2455" t="s">
        <v>8244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8295</v>
      </c>
      <c r="O2455">
        <f t="shared" si="190"/>
        <v>2</v>
      </c>
      <c r="P2455">
        <f t="shared" si="191"/>
        <v>6.23</v>
      </c>
      <c r="Q2455" s="11" t="s">
        <v>8337</v>
      </c>
      <c r="R2455" t="s">
        <v>8353</v>
      </c>
      <c r="S2455" s="15">
        <f t="shared" si="192"/>
        <v>42770.201481481476</v>
      </c>
      <c r="T2455" s="15">
        <f t="shared" si="193"/>
        <v>42805.201481481476</v>
      </c>
      <c r="U2455">
        <f t="shared" si="194"/>
        <v>2017</v>
      </c>
    </row>
    <row r="2456" spans="1:21" ht="48" x14ac:dyDescent="0.2">
      <c r="A2456">
        <v>2453</v>
      </c>
      <c r="B2456" s="9" t="s">
        <v>2453</v>
      </c>
      <c r="C2456" s="3" t="s">
        <v>6562</v>
      </c>
      <c r="D2456" s="5">
        <v>3000</v>
      </c>
      <c r="E2456" s="7">
        <v>810</v>
      </c>
      <c r="F2456" t="s">
        <v>8217</v>
      </c>
      <c r="G2456" t="s">
        <v>8222</v>
      </c>
      <c r="H2456" t="s">
        <v>8244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8295</v>
      </c>
      <c r="O2456">
        <f t="shared" si="190"/>
        <v>27</v>
      </c>
      <c r="P2456">
        <f t="shared" si="191"/>
        <v>12.09</v>
      </c>
      <c r="Q2456" s="11" t="s">
        <v>8337</v>
      </c>
      <c r="R2456" t="s">
        <v>8353</v>
      </c>
      <c r="S2456" s="15">
        <f t="shared" si="192"/>
        <v>42738.692233796297</v>
      </c>
      <c r="T2456" s="15">
        <f t="shared" si="193"/>
        <v>42768.692233796297</v>
      </c>
      <c r="U2456">
        <f t="shared" si="194"/>
        <v>2017</v>
      </c>
    </row>
    <row r="2457" spans="1:21" ht="48" x14ac:dyDescent="0.2">
      <c r="A2457">
        <v>2455</v>
      </c>
      <c r="B2457" s="9" t="s">
        <v>2455</v>
      </c>
      <c r="C2457" s="3" t="s">
        <v>6564</v>
      </c>
      <c r="D2457" s="5">
        <v>300</v>
      </c>
      <c r="E2457" s="7">
        <v>807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269</v>
      </c>
      <c r="P2457">
        <f t="shared" si="191"/>
        <v>50.44</v>
      </c>
      <c r="Q2457" s="11" t="s">
        <v>8337</v>
      </c>
      <c r="R2457" t="s">
        <v>8353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2456</v>
      </c>
      <c r="C2458" s="3" t="s">
        <v>6565</v>
      </c>
      <c r="D2458" s="5">
        <v>1500</v>
      </c>
      <c r="E2458" s="7">
        <v>805.07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54</v>
      </c>
      <c r="P2458">
        <f t="shared" si="191"/>
        <v>12.02</v>
      </c>
      <c r="Q2458" s="11" t="s">
        <v>8337</v>
      </c>
      <c r="R2458" t="s">
        <v>8353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2457</v>
      </c>
      <c r="C2459" s="3" t="s">
        <v>6566</v>
      </c>
      <c r="D2459" s="5">
        <v>23000</v>
      </c>
      <c r="E2459" s="7">
        <v>805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4</v>
      </c>
      <c r="P2459">
        <f t="shared" si="191"/>
        <v>6.49</v>
      </c>
      <c r="Q2459" s="11" t="s">
        <v>8337</v>
      </c>
      <c r="R2459" t="s">
        <v>8353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2458</v>
      </c>
      <c r="C2460" s="3" t="s">
        <v>6567</v>
      </c>
      <c r="D2460" s="5">
        <v>5000</v>
      </c>
      <c r="E2460" s="7">
        <v>805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16</v>
      </c>
      <c r="P2460">
        <f t="shared" si="191"/>
        <v>10.06</v>
      </c>
      <c r="Q2460" s="11" t="s">
        <v>8337</v>
      </c>
      <c r="R2460" t="s">
        <v>8353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2459</v>
      </c>
      <c r="C2461" s="3" t="s">
        <v>6568</v>
      </c>
      <c r="D2461" s="5">
        <v>30000</v>
      </c>
      <c r="E2461" s="7">
        <v>801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3</v>
      </c>
      <c r="P2461">
        <f t="shared" si="191"/>
        <v>2.84</v>
      </c>
      <c r="Q2461" s="11" t="s">
        <v>8337</v>
      </c>
      <c r="R2461" t="s">
        <v>8353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2460</v>
      </c>
      <c r="C2462" s="3" t="s">
        <v>6569</v>
      </c>
      <c r="D2462" s="5">
        <v>8500</v>
      </c>
      <c r="E2462" s="7">
        <v>801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9</v>
      </c>
      <c r="P2462">
        <f t="shared" si="191"/>
        <v>11.78</v>
      </c>
      <c r="Q2462" s="11" t="s">
        <v>8337</v>
      </c>
      <c r="R2462" t="s">
        <v>8353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2461</v>
      </c>
      <c r="C2463" s="3" t="s">
        <v>6570</v>
      </c>
      <c r="D2463" s="5">
        <v>7500</v>
      </c>
      <c r="E2463" s="7">
        <v>800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11</v>
      </c>
      <c r="P2463">
        <f t="shared" si="191"/>
        <v>9.3000000000000007</v>
      </c>
      <c r="Q2463" s="11" t="s">
        <v>8326</v>
      </c>
      <c r="R2463" t="s">
        <v>8330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2462</v>
      </c>
      <c r="C2464" s="3" t="s">
        <v>6571</v>
      </c>
      <c r="D2464" s="5">
        <v>3000</v>
      </c>
      <c r="E2464" s="7">
        <v>800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27</v>
      </c>
      <c r="P2464">
        <f t="shared" si="191"/>
        <v>6.96</v>
      </c>
      <c r="Q2464" s="11" t="s">
        <v>8326</v>
      </c>
      <c r="R2464" t="s">
        <v>8330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48" x14ac:dyDescent="0.2">
      <c r="A2465">
        <v>2466</v>
      </c>
      <c r="B2465" s="9" t="s">
        <v>2466</v>
      </c>
      <c r="C2465" s="3" t="s">
        <v>6575</v>
      </c>
      <c r="D2465" s="5">
        <v>2500</v>
      </c>
      <c r="E2465" s="7">
        <v>800</v>
      </c>
      <c r="F2465" t="s">
        <v>8217</v>
      </c>
      <c r="G2465" t="s">
        <v>8222</v>
      </c>
      <c r="H2465" t="s">
        <v>8244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t="s">
        <v>8276</v>
      </c>
      <c r="O2465">
        <f t="shared" si="190"/>
        <v>32</v>
      </c>
      <c r="P2465">
        <f t="shared" si="191"/>
        <v>15.38</v>
      </c>
      <c r="Q2465" s="11" t="s">
        <v>8326</v>
      </c>
      <c r="R2465" t="s">
        <v>8330</v>
      </c>
      <c r="S2465" s="15">
        <f t="shared" si="192"/>
        <v>41373.102465277778</v>
      </c>
      <c r="T2465" s="15">
        <f t="shared" si="193"/>
        <v>41403.102465277778</v>
      </c>
      <c r="U2465">
        <f t="shared" si="194"/>
        <v>2013</v>
      </c>
    </row>
    <row r="2466" spans="1:21" ht="16" x14ac:dyDescent="0.2">
      <c r="A2466">
        <v>2463</v>
      </c>
      <c r="B2466" s="9" t="s">
        <v>2463</v>
      </c>
      <c r="C2466" s="3" t="s">
        <v>6572</v>
      </c>
      <c r="D2466" s="5">
        <v>2000</v>
      </c>
      <c r="E2466" s="7">
        <v>800</v>
      </c>
      <c r="F2466" t="s">
        <v>8217</v>
      </c>
      <c r="G2466" t="s">
        <v>8222</v>
      </c>
      <c r="H2466" t="s">
        <v>8244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8276</v>
      </c>
      <c r="O2466">
        <f t="shared" si="190"/>
        <v>40</v>
      </c>
      <c r="P2466">
        <f t="shared" si="191"/>
        <v>10.67</v>
      </c>
      <c r="Q2466" s="11" t="s">
        <v>8326</v>
      </c>
      <c r="R2466" t="s">
        <v>8330</v>
      </c>
      <c r="S2466" s="15">
        <f t="shared" si="192"/>
        <v>41341.111400462964</v>
      </c>
      <c r="T2466" s="15">
        <f t="shared" si="193"/>
        <v>41380.791666666664</v>
      </c>
      <c r="U2466">
        <f t="shared" si="194"/>
        <v>2013</v>
      </c>
    </row>
    <row r="2467" spans="1:21" ht="48" x14ac:dyDescent="0.2">
      <c r="A2467">
        <v>2464</v>
      </c>
      <c r="B2467" s="9" t="s">
        <v>2464</v>
      </c>
      <c r="C2467" s="3" t="s">
        <v>6573</v>
      </c>
      <c r="D2467" s="5">
        <v>2000</v>
      </c>
      <c r="E2467" s="7">
        <v>800</v>
      </c>
      <c r="F2467" t="s">
        <v>8217</v>
      </c>
      <c r="G2467" t="s">
        <v>8227</v>
      </c>
      <c r="H2467" t="s">
        <v>8249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8276</v>
      </c>
      <c r="O2467">
        <f t="shared" si="190"/>
        <v>40</v>
      </c>
      <c r="P2467">
        <f t="shared" si="191"/>
        <v>18.600000000000001</v>
      </c>
      <c r="Q2467" s="11" t="s">
        <v>8326</v>
      </c>
      <c r="R2467" t="s">
        <v>8330</v>
      </c>
      <c r="S2467" s="15">
        <f t="shared" si="192"/>
        <v>42248.90042824074</v>
      </c>
      <c r="T2467" s="15">
        <f t="shared" si="193"/>
        <v>42277.811805555553</v>
      </c>
      <c r="U2467">
        <f t="shared" si="194"/>
        <v>2015</v>
      </c>
    </row>
    <row r="2468" spans="1:21" ht="32" x14ac:dyDescent="0.2">
      <c r="A2468">
        <v>2465</v>
      </c>
      <c r="B2468" s="9" t="s">
        <v>2465</v>
      </c>
      <c r="C2468" s="3" t="s">
        <v>6574</v>
      </c>
      <c r="D2468" s="5">
        <v>700</v>
      </c>
      <c r="E2468" s="7">
        <v>800</v>
      </c>
      <c r="F2468" t="s">
        <v>8217</v>
      </c>
      <c r="G2468" t="s">
        <v>8222</v>
      </c>
      <c r="H2468" t="s">
        <v>8244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8276</v>
      </c>
      <c r="O2468">
        <f t="shared" si="190"/>
        <v>114</v>
      </c>
      <c r="P2468">
        <f t="shared" si="191"/>
        <v>16.670000000000002</v>
      </c>
      <c r="Q2468" s="11" t="s">
        <v>8326</v>
      </c>
      <c r="R2468" t="s">
        <v>8330</v>
      </c>
      <c r="S2468" s="15">
        <f t="shared" si="192"/>
        <v>41145.719305555554</v>
      </c>
      <c r="T2468" s="15">
        <f t="shared" si="193"/>
        <v>41175.719305555554</v>
      </c>
      <c r="U2468">
        <f t="shared" si="194"/>
        <v>2012</v>
      </c>
    </row>
    <row r="2469" spans="1:21" ht="48" x14ac:dyDescent="0.2">
      <c r="A2469">
        <v>2467</v>
      </c>
      <c r="B2469" s="9" t="s">
        <v>2467</v>
      </c>
      <c r="C2469" s="3" t="s">
        <v>6576</v>
      </c>
      <c r="D2469" s="5">
        <v>1000</v>
      </c>
      <c r="E2469" s="7">
        <v>797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80</v>
      </c>
      <c r="P2469">
        <f t="shared" si="191"/>
        <v>18.53</v>
      </c>
      <c r="Q2469" s="11" t="s">
        <v>8326</v>
      </c>
      <c r="R2469" t="s">
        <v>8330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2468</v>
      </c>
      <c r="C2470" s="3" t="s">
        <v>6577</v>
      </c>
      <c r="D2470" s="5">
        <v>2000</v>
      </c>
      <c r="E2470" s="7">
        <v>796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40</v>
      </c>
      <c r="P2470">
        <f t="shared" si="191"/>
        <v>13.72</v>
      </c>
      <c r="Q2470" s="11" t="s">
        <v>8326</v>
      </c>
      <c r="R2470" t="s">
        <v>8330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2469</v>
      </c>
      <c r="C2471" s="3" t="s">
        <v>6578</v>
      </c>
      <c r="D2471" s="5">
        <v>1200</v>
      </c>
      <c r="E2471" s="7">
        <v>795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66</v>
      </c>
      <c r="P2471">
        <f t="shared" si="191"/>
        <v>16.91</v>
      </c>
      <c r="Q2471" s="11" t="s">
        <v>8326</v>
      </c>
      <c r="R2471" t="s">
        <v>8330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2470</v>
      </c>
      <c r="C2472" s="3" t="s">
        <v>6579</v>
      </c>
      <c r="D2472" s="5">
        <v>1000</v>
      </c>
      <c r="E2472" s="7">
        <v>795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80</v>
      </c>
      <c r="P2472">
        <f t="shared" si="191"/>
        <v>22.08</v>
      </c>
      <c r="Q2472" s="11" t="s">
        <v>8326</v>
      </c>
      <c r="R2472" t="s">
        <v>8330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2471</v>
      </c>
      <c r="C2473" s="3" t="s">
        <v>6580</v>
      </c>
      <c r="D2473" s="5">
        <v>500</v>
      </c>
      <c r="E2473" s="7">
        <v>795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159</v>
      </c>
      <c r="P2473">
        <f t="shared" si="191"/>
        <v>46.76</v>
      </c>
      <c r="Q2473" s="11" t="s">
        <v>8326</v>
      </c>
      <c r="R2473" t="s">
        <v>8330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2472</v>
      </c>
      <c r="C2474" s="3" t="s">
        <v>6581</v>
      </c>
      <c r="D2474" s="5">
        <v>7500</v>
      </c>
      <c r="E2474" s="7">
        <v>791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11</v>
      </c>
      <c r="P2474">
        <f t="shared" si="191"/>
        <v>7.61</v>
      </c>
      <c r="Q2474" s="11" t="s">
        <v>8326</v>
      </c>
      <c r="R2474" t="s">
        <v>8330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2473</v>
      </c>
      <c r="C2475" s="3" t="s">
        <v>6582</v>
      </c>
      <c r="D2475" s="5">
        <v>2000</v>
      </c>
      <c r="E2475" s="7">
        <v>788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39</v>
      </c>
      <c r="P2475">
        <f t="shared" si="191"/>
        <v>16.77</v>
      </c>
      <c r="Q2475" s="11" t="s">
        <v>8326</v>
      </c>
      <c r="R2475" t="s">
        <v>8330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2474</v>
      </c>
      <c r="C2476" s="3" t="s">
        <v>6583</v>
      </c>
      <c r="D2476" s="5">
        <v>5000</v>
      </c>
      <c r="E2476" s="7">
        <v>786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16</v>
      </c>
      <c r="P2476">
        <f t="shared" si="191"/>
        <v>20.68</v>
      </c>
      <c r="Q2476" s="11" t="s">
        <v>8326</v>
      </c>
      <c r="R2476" t="s">
        <v>8330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2475</v>
      </c>
      <c r="C2477" s="3" t="s">
        <v>6584</v>
      </c>
      <c r="D2477" s="5">
        <v>2500</v>
      </c>
      <c r="E2477" s="7">
        <v>783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31</v>
      </c>
      <c r="P2477">
        <f t="shared" si="191"/>
        <v>9.67</v>
      </c>
      <c r="Q2477" s="11" t="s">
        <v>8326</v>
      </c>
      <c r="R2477" t="s">
        <v>8330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2478</v>
      </c>
      <c r="B2478" s="9" t="s">
        <v>2477</v>
      </c>
      <c r="C2478" s="3" t="s">
        <v>6587</v>
      </c>
      <c r="D2478" s="5">
        <v>8000</v>
      </c>
      <c r="E2478" s="7">
        <v>780</v>
      </c>
      <c r="F2478" t="s">
        <v>8217</v>
      </c>
      <c r="G2478" t="s">
        <v>8222</v>
      </c>
      <c r="H2478" t="s">
        <v>8244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t="s">
        <v>8276</v>
      </c>
      <c r="O2478">
        <f t="shared" si="190"/>
        <v>10</v>
      </c>
      <c r="P2478">
        <f t="shared" si="191"/>
        <v>9.8699999999999992</v>
      </c>
      <c r="Q2478" s="11" t="s">
        <v>8326</v>
      </c>
      <c r="R2478" t="s">
        <v>8330</v>
      </c>
      <c r="S2478" s="15">
        <f t="shared" si="192"/>
        <v>41257.950381944444</v>
      </c>
      <c r="T2478" s="15">
        <f t="shared" si="193"/>
        <v>41287.950381944444</v>
      </c>
      <c r="U2478">
        <f t="shared" si="194"/>
        <v>2012</v>
      </c>
    </row>
    <row r="2479" spans="1:21" ht="48" x14ac:dyDescent="0.2">
      <c r="A2479">
        <v>2476</v>
      </c>
      <c r="B2479" s="9" t="s">
        <v>2476</v>
      </c>
      <c r="C2479" s="3" t="s">
        <v>6585</v>
      </c>
      <c r="D2479" s="5">
        <v>3200</v>
      </c>
      <c r="E2479" s="7">
        <v>780</v>
      </c>
      <c r="F2479" t="s">
        <v>8217</v>
      </c>
      <c r="G2479" t="s">
        <v>8222</v>
      </c>
      <c r="H2479" t="s">
        <v>8244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8276</v>
      </c>
      <c r="O2479">
        <f t="shared" si="190"/>
        <v>24</v>
      </c>
      <c r="P2479">
        <f t="shared" si="191"/>
        <v>14.18</v>
      </c>
      <c r="Q2479" s="11" t="s">
        <v>8326</v>
      </c>
      <c r="R2479" t="s">
        <v>8330</v>
      </c>
      <c r="S2479" s="15">
        <f t="shared" si="192"/>
        <v>41913.328356481477</v>
      </c>
      <c r="T2479" s="15">
        <f t="shared" si="193"/>
        <v>41946.370023148149</v>
      </c>
      <c r="U2479">
        <f t="shared" si="194"/>
        <v>2014</v>
      </c>
    </row>
    <row r="2480" spans="1:21" ht="32" x14ac:dyDescent="0.2">
      <c r="A2480">
        <v>2477</v>
      </c>
      <c r="B2480" s="9" t="s">
        <v>823</v>
      </c>
      <c r="C2480" s="3" t="s">
        <v>6586</v>
      </c>
      <c r="D2480" s="5">
        <v>750</v>
      </c>
      <c r="E2480" s="7">
        <v>780</v>
      </c>
      <c r="F2480" t="s">
        <v>8217</v>
      </c>
      <c r="G2480" t="s">
        <v>8222</v>
      </c>
      <c r="H2480" t="s">
        <v>8244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8276</v>
      </c>
      <c r="O2480">
        <f t="shared" si="190"/>
        <v>104</v>
      </c>
      <c r="P2480">
        <f t="shared" si="191"/>
        <v>19.02</v>
      </c>
      <c r="Q2480" s="11" t="s">
        <v>8326</v>
      </c>
      <c r="R2480" t="s">
        <v>8330</v>
      </c>
      <c r="S2480" s="15">
        <f t="shared" si="192"/>
        <v>41088.691493055558</v>
      </c>
      <c r="T2480" s="15">
        <f t="shared" si="193"/>
        <v>41133.691493055558</v>
      </c>
      <c r="U2480">
        <f t="shared" si="194"/>
        <v>2012</v>
      </c>
    </row>
    <row r="2481" spans="1:21" ht="32" x14ac:dyDescent="0.2">
      <c r="A2481">
        <v>2479</v>
      </c>
      <c r="B2481" s="9" t="s">
        <v>2478</v>
      </c>
      <c r="C2481" s="3" t="s">
        <v>6588</v>
      </c>
      <c r="D2481" s="5">
        <v>300</v>
      </c>
      <c r="E2481" s="7">
        <v>775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258</v>
      </c>
      <c r="P2481">
        <f t="shared" si="191"/>
        <v>48.44</v>
      </c>
      <c r="Q2481" s="11" t="s">
        <v>8326</v>
      </c>
      <c r="R2481" t="s">
        <v>8330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2479</v>
      </c>
      <c r="C2482" s="3" t="s">
        <v>6589</v>
      </c>
      <c r="D2482" s="5">
        <v>2000</v>
      </c>
      <c r="E2482" s="7">
        <v>773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39</v>
      </c>
      <c r="P2482">
        <f t="shared" si="191"/>
        <v>96.63</v>
      </c>
      <c r="Q2482" s="11" t="s">
        <v>8326</v>
      </c>
      <c r="R2482" t="s">
        <v>8330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2480</v>
      </c>
      <c r="C2483" s="3" t="s">
        <v>6590</v>
      </c>
      <c r="D2483" s="5">
        <v>4000</v>
      </c>
      <c r="E2483" s="7">
        <v>766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19</v>
      </c>
      <c r="P2483">
        <f t="shared" si="191"/>
        <v>8.06</v>
      </c>
      <c r="Q2483" s="11" t="s">
        <v>8326</v>
      </c>
      <c r="R2483" t="s">
        <v>8330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2481</v>
      </c>
      <c r="C2484" s="3" t="s">
        <v>6591</v>
      </c>
      <c r="D2484" s="5">
        <v>1000</v>
      </c>
      <c r="E2484" s="7">
        <v>764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76</v>
      </c>
      <c r="P2484">
        <f t="shared" si="191"/>
        <v>30.56</v>
      </c>
      <c r="Q2484" s="11" t="s">
        <v>8326</v>
      </c>
      <c r="R2484" t="s">
        <v>8330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2482</v>
      </c>
      <c r="C2485" s="3" t="s">
        <v>6592</v>
      </c>
      <c r="D2485" s="5">
        <v>1100</v>
      </c>
      <c r="E2485" s="7">
        <v>763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69</v>
      </c>
      <c r="P2485">
        <f t="shared" si="191"/>
        <v>40.159999999999997</v>
      </c>
      <c r="Q2485" s="11" t="s">
        <v>8326</v>
      </c>
      <c r="R2485" t="s">
        <v>8330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2483</v>
      </c>
      <c r="C2486" s="3" t="s">
        <v>6593</v>
      </c>
      <c r="D2486" s="5">
        <v>3500</v>
      </c>
      <c r="E2486" s="7">
        <v>760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22</v>
      </c>
      <c r="P2486">
        <f t="shared" si="191"/>
        <v>8.44</v>
      </c>
      <c r="Q2486" s="11" t="s">
        <v>8326</v>
      </c>
      <c r="R2486" t="s">
        <v>8330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2484</v>
      </c>
      <c r="C2487" s="3" t="s">
        <v>6594</v>
      </c>
      <c r="D2487" s="5">
        <v>2000</v>
      </c>
      <c r="E2487" s="7">
        <v>760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38</v>
      </c>
      <c r="P2487">
        <f t="shared" si="191"/>
        <v>18.54</v>
      </c>
      <c r="Q2487" s="11" t="s">
        <v>8326</v>
      </c>
      <c r="R2487" t="s">
        <v>8330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2485</v>
      </c>
      <c r="C2488" s="3" t="s">
        <v>6595</v>
      </c>
      <c r="D2488" s="5">
        <v>300</v>
      </c>
      <c r="E2488" s="7">
        <v>760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253</v>
      </c>
      <c r="P2488">
        <f t="shared" si="191"/>
        <v>25.33</v>
      </c>
      <c r="Q2488" s="11" t="s">
        <v>8326</v>
      </c>
      <c r="R2488" t="s">
        <v>8330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2486</v>
      </c>
      <c r="C2489" s="3" t="s">
        <v>6596</v>
      </c>
      <c r="D2489" s="5">
        <v>1500</v>
      </c>
      <c r="E2489" s="7">
        <v>759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51</v>
      </c>
      <c r="P2489">
        <f t="shared" si="191"/>
        <v>19.97</v>
      </c>
      <c r="Q2489" s="11" t="s">
        <v>8326</v>
      </c>
      <c r="R2489" t="s">
        <v>8330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2487</v>
      </c>
      <c r="C2490" s="3" t="s">
        <v>6597</v>
      </c>
      <c r="D2490" s="5">
        <v>3000</v>
      </c>
      <c r="E2490" s="7">
        <v>758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25</v>
      </c>
      <c r="P2490">
        <f t="shared" si="191"/>
        <v>11.66</v>
      </c>
      <c r="Q2490" s="11" t="s">
        <v>8326</v>
      </c>
      <c r="R2490" t="s">
        <v>8330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2488</v>
      </c>
      <c r="C2491" s="3" t="s">
        <v>6598</v>
      </c>
      <c r="D2491" s="5">
        <v>3500</v>
      </c>
      <c r="E2491" s="7">
        <v>754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22</v>
      </c>
      <c r="P2491">
        <f t="shared" si="191"/>
        <v>10.050000000000001</v>
      </c>
      <c r="Q2491" s="11" t="s">
        <v>8326</v>
      </c>
      <c r="R2491" t="s">
        <v>8330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2489</v>
      </c>
      <c r="C2492" s="3" t="s">
        <v>6599</v>
      </c>
      <c r="D2492" s="5">
        <v>500</v>
      </c>
      <c r="E2492" s="7">
        <v>752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150</v>
      </c>
      <c r="P2492">
        <f t="shared" si="191"/>
        <v>47</v>
      </c>
      <c r="Q2492" s="11" t="s">
        <v>8326</v>
      </c>
      <c r="R2492" t="s">
        <v>8330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2493</v>
      </c>
      <c r="B2493" s="9" t="s">
        <v>2492</v>
      </c>
      <c r="C2493" s="3" t="s">
        <v>6602</v>
      </c>
      <c r="D2493" s="5">
        <v>20000</v>
      </c>
      <c r="E2493" s="7">
        <v>750</v>
      </c>
      <c r="F2493" t="s">
        <v>8217</v>
      </c>
      <c r="G2493" t="s">
        <v>8222</v>
      </c>
      <c r="H2493" t="s">
        <v>8244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t="s">
        <v>8276</v>
      </c>
      <c r="O2493">
        <f t="shared" si="190"/>
        <v>4</v>
      </c>
      <c r="P2493">
        <f t="shared" si="191"/>
        <v>2.9</v>
      </c>
      <c r="Q2493" s="11" t="s">
        <v>8326</v>
      </c>
      <c r="R2493" t="s">
        <v>8330</v>
      </c>
      <c r="S2493" s="15">
        <f t="shared" si="192"/>
        <v>41348.168287037035</v>
      </c>
      <c r="T2493" s="15">
        <f t="shared" si="193"/>
        <v>41393.168287037035</v>
      </c>
      <c r="U2493">
        <f t="shared" si="194"/>
        <v>2013</v>
      </c>
    </row>
    <row r="2494" spans="1:21" ht="32" x14ac:dyDescent="0.2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1" t="s">
        <v>8326</v>
      </c>
      <c r="R2494" t="s">
        <v>8330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2491</v>
      </c>
      <c r="B2495" s="9" t="s">
        <v>2490</v>
      </c>
      <c r="C2495" s="3" t="s">
        <v>6600</v>
      </c>
      <c r="D2495" s="5">
        <v>500</v>
      </c>
      <c r="E2495" s="7">
        <v>750</v>
      </c>
      <c r="F2495" t="s">
        <v>8217</v>
      </c>
      <c r="G2495" t="s">
        <v>8222</v>
      </c>
      <c r="H2495" t="s">
        <v>8244</v>
      </c>
      <c r="I2495">
        <v>1295142660</v>
      </c>
      <c r="J2495">
        <v>1293739714</v>
      </c>
      <c r="K2495" t="b">
        <v>0</v>
      </c>
      <c r="L2495">
        <v>10</v>
      </c>
      <c r="M2495" t="b">
        <v>1</v>
      </c>
      <c r="N2495" t="s">
        <v>8276</v>
      </c>
      <c r="O2495">
        <f t="shared" si="190"/>
        <v>150</v>
      </c>
      <c r="P2495">
        <f t="shared" si="191"/>
        <v>75</v>
      </c>
      <c r="Q2495" s="11" t="s">
        <v>8326</v>
      </c>
      <c r="R2495" t="s">
        <v>8330</v>
      </c>
      <c r="S2495" s="15">
        <f t="shared" si="192"/>
        <v>40542.839282407411</v>
      </c>
      <c r="T2495" s="15">
        <f t="shared" si="193"/>
        <v>40559.07708333333</v>
      </c>
      <c r="U2495">
        <f t="shared" si="194"/>
        <v>2010</v>
      </c>
    </row>
    <row r="2496" spans="1:21" ht="48" x14ac:dyDescent="0.2">
      <c r="A2496">
        <v>2494</v>
      </c>
      <c r="B2496" s="9" t="s">
        <v>2493</v>
      </c>
      <c r="C2496" s="3" t="s">
        <v>6603</v>
      </c>
      <c r="D2496" s="5">
        <v>1500</v>
      </c>
      <c r="E2496" s="7">
        <v>746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50</v>
      </c>
      <c r="P2496">
        <f t="shared" si="191"/>
        <v>19.13</v>
      </c>
      <c r="Q2496" s="11" t="s">
        <v>8326</v>
      </c>
      <c r="R2496" t="s">
        <v>8330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2494</v>
      </c>
      <c r="C2497" s="3" t="s">
        <v>6604</v>
      </c>
      <c r="D2497" s="5">
        <v>1500</v>
      </c>
      <c r="E2497" s="7">
        <v>745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50</v>
      </c>
      <c r="P2497">
        <f t="shared" si="191"/>
        <v>17.739999999999998</v>
      </c>
      <c r="Q2497" s="11" t="s">
        <v>8326</v>
      </c>
      <c r="R2497" t="s">
        <v>8330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2495</v>
      </c>
      <c r="C2498" s="3" t="s">
        <v>6605</v>
      </c>
      <c r="D2498" s="5">
        <v>6000</v>
      </c>
      <c r="E2498" s="7">
        <v>735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12</v>
      </c>
      <c r="P2498">
        <f t="shared" ref="P2498:P2561" si="196">IFERROR(ROUND(E2498/L2498,2),0)</f>
        <v>73.5</v>
      </c>
      <c r="Q2498" s="11" t="s">
        <v>8326</v>
      </c>
      <c r="R2498" t="s">
        <v>8330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2496</v>
      </c>
      <c r="C2499" s="3" t="s">
        <v>6606</v>
      </c>
      <c r="D2499" s="5">
        <v>4000</v>
      </c>
      <c r="E2499" s="7">
        <v>732.5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18</v>
      </c>
      <c r="P2499">
        <f t="shared" si="196"/>
        <v>13.08</v>
      </c>
      <c r="Q2499" s="11" t="s">
        <v>8326</v>
      </c>
      <c r="R2499" t="s">
        <v>8330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2497</v>
      </c>
      <c r="C2500" s="3" t="s">
        <v>6607</v>
      </c>
      <c r="D2500" s="5">
        <v>1000</v>
      </c>
      <c r="E2500" s="7">
        <v>731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73</v>
      </c>
      <c r="P2500">
        <f t="shared" si="196"/>
        <v>36.549999999999997</v>
      </c>
      <c r="Q2500" s="11" t="s">
        <v>8326</v>
      </c>
      <c r="R2500" t="s">
        <v>8330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2501</v>
      </c>
      <c r="B2501" s="9" t="s">
        <v>2500</v>
      </c>
      <c r="C2501" s="3" t="s">
        <v>6610</v>
      </c>
      <c r="D2501" s="5">
        <v>11000</v>
      </c>
      <c r="E2501" s="7">
        <v>730</v>
      </c>
      <c r="F2501" t="s">
        <v>8219</v>
      </c>
      <c r="G2501" t="s">
        <v>8227</v>
      </c>
      <c r="H2501" t="s">
        <v>8249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t="s">
        <v>8296</v>
      </c>
      <c r="O2501">
        <f t="shared" si="195"/>
        <v>7</v>
      </c>
      <c r="P2501">
        <f t="shared" si="196"/>
        <v>104.29</v>
      </c>
      <c r="Q2501" s="11" t="s">
        <v>8337</v>
      </c>
      <c r="R2501" t="s">
        <v>8354</v>
      </c>
      <c r="S2501" s="15">
        <f t="shared" si="197"/>
        <v>42244.776666666665</v>
      </c>
      <c r="T2501" s="15">
        <f t="shared" si="198"/>
        <v>42274.776666666665</v>
      </c>
      <c r="U2501">
        <f t="shared" si="199"/>
        <v>2015</v>
      </c>
    </row>
    <row r="2502" spans="1:21" ht="48" x14ac:dyDescent="0.2">
      <c r="A2502">
        <v>2499</v>
      </c>
      <c r="B2502" s="9" t="s">
        <v>2498</v>
      </c>
      <c r="C2502" s="3" t="s">
        <v>6608</v>
      </c>
      <c r="D2502" s="5">
        <v>4000</v>
      </c>
      <c r="E2502" s="7">
        <v>730</v>
      </c>
      <c r="F2502" t="s">
        <v>8217</v>
      </c>
      <c r="G2502" t="s">
        <v>8222</v>
      </c>
      <c r="H2502" t="s">
        <v>8244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8276</v>
      </c>
      <c r="O2502">
        <f t="shared" si="195"/>
        <v>18</v>
      </c>
      <c r="P2502">
        <f t="shared" si="196"/>
        <v>4.29</v>
      </c>
      <c r="Q2502" s="11" t="s">
        <v>8326</v>
      </c>
      <c r="R2502" t="s">
        <v>8330</v>
      </c>
      <c r="S2502" s="15">
        <f t="shared" si="197"/>
        <v>41226.648576388885</v>
      </c>
      <c r="T2502" s="15">
        <f t="shared" si="198"/>
        <v>41274.75</v>
      </c>
      <c r="U2502">
        <f t="shared" si="199"/>
        <v>2012</v>
      </c>
    </row>
    <row r="2503" spans="1:21" ht="48" x14ac:dyDescent="0.2">
      <c r="A2503">
        <v>2500</v>
      </c>
      <c r="B2503" s="9" t="s">
        <v>2499</v>
      </c>
      <c r="C2503" s="3" t="s">
        <v>6609</v>
      </c>
      <c r="D2503" s="5">
        <v>600</v>
      </c>
      <c r="E2503" s="7">
        <v>730</v>
      </c>
      <c r="F2503" t="s">
        <v>8217</v>
      </c>
      <c r="G2503" t="s">
        <v>8222</v>
      </c>
      <c r="H2503" t="s">
        <v>8244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8276</v>
      </c>
      <c r="O2503">
        <f t="shared" si="195"/>
        <v>122</v>
      </c>
      <c r="P2503">
        <f t="shared" si="196"/>
        <v>25.17</v>
      </c>
      <c r="Q2503" s="11" t="s">
        <v>8326</v>
      </c>
      <c r="R2503" t="s">
        <v>8330</v>
      </c>
      <c r="S2503" s="15">
        <f t="shared" si="197"/>
        <v>41053.772858796299</v>
      </c>
      <c r="T2503" s="15">
        <f t="shared" si="198"/>
        <v>41083.772858796299</v>
      </c>
      <c r="U2503">
        <f t="shared" si="199"/>
        <v>2012</v>
      </c>
    </row>
    <row r="2504" spans="1:21" ht="48" x14ac:dyDescent="0.2">
      <c r="A2504">
        <v>2502</v>
      </c>
      <c r="B2504" s="9" t="s">
        <v>2501</v>
      </c>
      <c r="C2504" s="3" t="s">
        <v>6611</v>
      </c>
      <c r="D2504" s="5">
        <v>110000</v>
      </c>
      <c r="E2504" s="7">
        <v>727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1</v>
      </c>
      <c r="P2504">
        <f t="shared" si="196"/>
        <v>145.4</v>
      </c>
      <c r="Q2504" s="11" t="s">
        <v>8337</v>
      </c>
      <c r="R2504" t="s">
        <v>8354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2502</v>
      </c>
      <c r="C2505" s="3" t="s">
        <v>6612</v>
      </c>
      <c r="D2505" s="5">
        <v>10000</v>
      </c>
      <c r="E2505" s="7">
        <v>726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7</v>
      </c>
      <c r="P2505">
        <f t="shared" si="196"/>
        <v>0</v>
      </c>
      <c r="Q2505" s="11" t="s">
        <v>8337</v>
      </c>
      <c r="R2505" t="s">
        <v>8354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2503</v>
      </c>
      <c r="C2506" s="3" t="s">
        <v>6613</v>
      </c>
      <c r="D2506" s="5">
        <v>35000</v>
      </c>
      <c r="E2506" s="7">
        <v>725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2</v>
      </c>
      <c r="P2506">
        <f t="shared" si="196"/>
        <v>0</v>
      </c>
      <c r="Q2506" s="11" t="s">
        <v>8337</v>
      </c>
      <c r="R2506" t="s">
        <v>8354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2504</v>
      </c>
      <c r="C2507" s="3" t="s">
        <v>6614</v>
      </c>
      <c r="D2507" s="5">
        <v>7000</v>
      </c>
      <c r="E2507" s="7">
        <v>722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10</v>
      </c>
      <c r="P2507">
        <f t="shared" si="196"/>
        <v>0</v>
      </c>
      <c r="Q2507" s="11" t="s">
        <v>8337</v>
      </c>
      <c r="R2507" t="s">
        <v>8354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2505</v>
      </c>
      <c r="C2508" s="3" t="s">
        <v>6615</v>
      </c>
      <c r="D2508" s="5">
        <v>5000</v>
      </c>
      <c r="E2508" s="7">
        <v>721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14</v>
      </c>
      <c r="P2508">
        <f t="shared" si="196"/>
        <v>360.5</v>
      </c>
      <c r="Q2508" s="11" t="s">
        <v>8337</v>
      </c>
      <c r="R2508" t="s">
        <v>8354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2506</v>
      </c>
      <c r="C2509" s="3" t="s">
        <v>6616</v>
      </c>
      <c r="D2509" s="5">
        <v>42850</v>
      </c>
      <c r="E2509" s="7">
        <v>720.01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2</v>
      </c>
      <c r="P2509">
        <f t="shared" si="196"/>
        <v>0</v>
      </c>
      <c r="Q2509" s="11" t="s">
        <v>8337</v>
      </c>
      <c r="R2509" t="s">
        <v>8354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2507</v>
      </c>
      <c r="C2510" s="3" t="s">
        <v>6617</v>
      </c>
      <c r="D2510" s="5">
        <v>20000</v>
      </c>
      <c r="E2510" s="7">
        <v>718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4</v>
      </c>
      <c r="P2510">
        <f t="shared" si="196"/>
        <v>0</v>
      </c>
      <c r="Q2510" s="11" t="s">
        <v>8337</v>
      </c>
      <c r="R2510" t="s">
        <v>8354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2511</v>
      </c>
      <c r="B2511" s="9" t="s">
        <v>2510</v>
      </c>
      <c r="C2511" s="3" t="s">
        <v>6620</v>
      </c>
      <c r="D2511" s="5">
        <v>100000</v>
      </c>
      <c r="E2511" s="7">
        <v>715</v>
      </c>
      <c r="F2511" t="s">
        <v>8219</v>
      </c>
      <c r="G2511" t="s">
        <v>8223</v>
      </c>
      <c r="H2511" t="s">
        <v>8245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t="s">
        <v>8296</v>
      </c>
      <c r="O2511">
        <f t="shared" si="195"/>
        <v>1</v>
      </c>
      <c r="P2511">
        <f t="shared" si="196"/>
        <v>0</v>
      </c>
      <c r="Q2511" s="11" t="s">
        <v>8337</v>
      </c>
      <c r="R2511" t="s">
        <v>8354</v>
      </c>
      <c r="S2511" s="15">
        <f t="shared" si="197"/>
        <v>42371.446909722217</v>
      </c>
      <c r="T2511" s="15">
        <f t="shared" si="198"/>
        <v>42401.446909722217</v>
      </c>
      <c r="U2511">
        <f t="shared" si="199"/>
        <v>2016</v>
      </c>
    </row>
    <row r="2512" spans="1:21" ht="48" x14ac:dyDescent="0.2">
      <c r="A2512">
        <v>2509</v>
      </c>
      <c r="B2512" s="9" t="s">
        <v>2508</v>
      </c>
      <c r="C2512" s="3" t="s">
        <v>6618</v>
      </c>
      <c r="D2512" s="5">
        <v>95000</v>
      </c>
      <c r="E2512" s="7">
        <v>715</v>
      </c>
      <c r="F2512" t="s">
        <v>8219</v>
      </c>
      <c r="G2512" t="s">
        <v>8223</v>
      </c>
      <c r="H2512" t="s">
        <v>8245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8296</v>
      </c>
      <c r="O2512">
        <f t="shared" si="195"/>
        <v>1</v>
      </c>
      <c r="P2512">
        <f t="shared" si="196"/>
        <v>25.54</v>
      </c>
      <c r="Q2512" s="11" t="s">
        <v>8337</v>
      </c>
      <c r="R2512" t="s">
        <v>8354</v>
      </c>
      <c r="S2512" s="15">
        <f t="shared" si="197"/>
        <v>42058.809594907405</v>
      </c>
      <c r="T2512" s="15">
        <f t="shared" si="198"/>
        <v>42114.767928240741</v>
      </c>
      <c r="U2512">
        <f t="shared" si="199"/>
        <v>2015</v>
      </c>
    </row>
    <row r="2513" spans="1:21" ht="48" x14ac:dyDescent="0.2">
      <c r="A2513">
        <v>2510</v>
      </c>
      <c r="B2513" s="9" t="s">
        <v>2509</v>
      </c>
      <c r="C2513" s="3" t="s">
        <v>6619</v>
      </c>
      <c r="D2513" s="5">
        <v>50000</v>
      </c>
      <c r="E2513" s="7">
        <v>715</v>
      </c>
      <c r="F2513" t="s">
        <v>8219</v>
      </c>
      <c r="G2513" t="s">
        <v>8222</v>
      </c>
      <c r="H2513" t="s">
        <v>8244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8296</v>
      </c>
      <c r="O2513">
        <f t="shared" si="195"/>
        <v>1</v>
      </c>
      <c r="P2513">
        <f t="shared" si="196"/>
        <v>357.5</v>
      </c>
      <c r="Q2513" s="11" t="s">
        <v>8337</v>
      </c>
      <c r="R2513" t="s">
        <v>8354</v>
      </c>
      <c r="S2513" s="15">
        <f t="shared" si="197"/>
        <v>42078.997361111105</v>
      </c>
      <c r="T2513" s="15">
        <f t="shared" si="198"/>
        <v>42138.997361111105</v>
      </c>
      <c r="U2513">
        <f t="shared" si="199"/>
        <v>2015</v>
      </c>
    </row>
    <row r="2514" spans="1:21" ht="48" x14ac:dyDescent="0.2">
      <c r="A2514">
        <v>2512</v>
      </c>
      <c r="B2514" s="9" t="s">
        <v>2511</v>
      </c>
      <c r="C2514" s="3" t="s">
        <v>6621</v>
      </c>
      <c r="D2514" s="5">
        <v>1150</v>
      </c>
      <c r="E2514" s="7">
        <v>715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62</v>
      </c>
      <c r="P2514">
        <f t="shared" si="196"/>
        <v>0</v>
      </c>
      <c r="Q2514" s="11" t="s">
        <v>8337</v>
      </c>
      <c r="R2514" t="s">
        <v>8354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2512</v>
      </c>
      <c r="C2515" s="3" t="s">
        <v>6622</v>
      </c>
      <c r="D2515" s="5">
        <v>180000</v>
      </c>
      <c r="E2515" s="7">
        <v>714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1" t="s">
        <v>8337</v>
      </c>
      <c r="R2515" t="s">
        <v>8354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2513</v>
      </c>
      <c r="C2516" s="3" t="s">
        <v>6623</v>
      </c>
      <c r="D2516" s="5">
        <v>12000</v>
      </c>
      <c r="E2516" s="7">
        <v>713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6</v>
      </c>
      <c r="P2516">
        <f t="shared" si="196"/>
        <v>178.25</v>
      </c>
      <c r="Q2516" s="11" t="s">
        <v>8337</v>
      </c>
      <c r="R2516" t="s">
        <v>8354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2514</v>
      </c>
      <c r="C2517" s="3" t="s">
        <v>6624</v>
      </c>
      <c r="D2517" s="5">
        <v>5000</v>
      </c>
      <c r="E2517" s="7">
        <v>712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14</v>
      </c>
      <c r="P2517">
        <f t="shared" si="196"/>
        <v>59.33</v>
      </c>
      <c r="Q2517" s="11" t="s">
        <v>8337</v>
      </c>
      <c r="R2517" t="s">
        <v>8354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2515</v>
      </c>
      <c r="C2518" s="3" t="s">
        <v>6625</v>
      </c>
      <c r="D2518" s="5">
        <v>22000</v>
      </c>
      <c r="E2518" s="7">
        <v>710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3</v>
      </c>
      <c r="P2518">
        <f t="shared" si="196"/>
        <v>0</v>
      </c>
      <c r="Q2518" s="11" t="s">
        <v>8337</v>
      </c>
      <c r="R2518" t="s">
        <v>8354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2516</v>
      </c>
      <c r="C2519" s="3" t="s">
        <v>6626</v>
      </c>
      <c r="D2519" s="5">
        <v>18000</v>
      </c>
      <c r="E2519" s="7">
        <v>705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4</v>
      </c>
      <c r="P2519">
        <f t="shared" si="196"/>
        <v>21.36</v>
      </c>
      <c r="Q2519" s="11" t="s">
        <v>8337</v>
      </c>
      <c r="R2519" t="s">
        <v>8354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2517</v>
      </c>
      <c r="C2520" s="3" t="s">
        <v>6627</v>
      </c>
      <c r="D2520" s="5">
        <v>5000</v>
      </c>
      <c r="E2520" s="7">
        <v>701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14</v>
      </c>
      <c r="P2520">
        <f t="shared" si="196"/>
        <v>0</v>
      </c>
      <c r="Q2520" s="11" t="s">
        <v>8337</v>
      </c>
      <c r="R2520" t="s">
        <v>8354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2518</v>
      </c>
      <c r="C2521" s="3" t="s">
        <v>6628</v>
      </c>
      <c r="D2521" s="5">
        <v>150000</v>
      </c>
      <c r="E2521" s="7">
        <v>700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175</v>
      </c>
      <c r="Q2521" s="11" t="s">
        <v>8337</v>
      </c>
      <c r="R2521" t="s">
        <v>8354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2519</v>
      </c>
      <c r="C2522" s="3" t="s">
        <v>6629</v>
      </c>
      <c r="D2522" s="5">
        <v>100000</v>
      </c>
      <c r="E2522" s="7">
        <v>700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1</v>
      </c>
      <c r="P2522">
        <f t="shared" si="196"/>
        <v>0</v>
      </c>
      <c r="Q2522" s="11" t="s">
        <v>8337</v>
      </c>
      <c r="R2522" t="s">
        <v>8354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2520</v>
      </c>
      <c r="C2523" s="3" t="s">
        <v>6630</v>
      </c>
      <c r="D2523" s="5">
        <v>12500</v>
      </c>
      <c r="E2523" s="7">
        <v>695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6</v>
      </c>
      <c r="P2523">
        <f t="shared" si="196"/>
        <v>5.27</v>
      </c>
      <c r="Q2523" s="11" t="s">
        <v>8326</v>
      </c>
      <c r="R2523" t="s">
        <v>8355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2521</v>
      </c>
      <c r="C2524" s="3" t="s">
        <v>6631</v>
      </c>
      <c r="D2524" s="5">
        <v>5000</v>
      </c>
      <c r="E2524" s="7">
        <v>690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14</v>
      </c>
      <c r="P2524">
        <f t="shared" si="196"/>
        <v>25.56</v>
      </c>
      <c r="Q2524" s="11" t="s">
        <v>8326</v>
      </c>
      <c r="R2524" t="s">
        <v>8355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32" x14ac:dyDescent="0.2">
      <c r="A2525">
        <v>2524</v>
      </c>
      <c r="B2525" s="9" t="s">
        <v>2523</v>
      </c>
      <c r="C2525" s="3" t="s">
        <v>6633</v>
      </c>
      <c r="D2525" s="5">
        <v>7500</v>
      </c>
      <c r="E2525" s="7">
        <v>684</v>
      </c>
      <c r="F2525" t="s">
        <v>8217</v>
      </c>
      <c r="G2525" t="s">
        <v>8222</v>
      </c>
      <c r="H2525" t="s">
        <v>8244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8297</v>
      </c>
      <c r="O2525">
        <f t="shared" si="195"/>
        <v>9</v>
      </c>
      <c r="P2525">
        <f t="shared" si="196"/>
        <v>15.91</v>
      </c>
      <c r="Q2525" s="11" t="s">
        <v>8326</v>
      </c>
      <c r="R2525" t="s">
        <v>8355</v>
      </c>
      <c r="S2525" s="15">
        <f t="shared" si="197"/>
        <v>41961.807372685187</v>
      </c>
      <c r="T2525" s="15">
        <f t="shared" si="198"/>
        <v>41994.1875</v>
      </c>
      <c r="U2525">
        <f t="shared" si="199"/>
        <v>2014</v>
      </c>
    </row>
    <row r="2526" spans="1:21" ht="48" x14ac:dyDescent="0.2">
      <c r="A2526">
        <v>2523</v>
      </c>
      <c r="B2526" s="9" t="s">
        <v>2522</v>
      </c>
      <c r="C2526" s="3" t="s">
        <v>6632</v>
      </c>
      <c r="D2526" s="5">
        <v>900</v>
      </c>
      <c r="E2526" s="7">
        <v>684</v>
      </c>
      <c r="F2526" t="s">
        <v>8217</v>
      </c>
      <c r="G2526" t="s">
        <v>8222</v>
      </c>
      <c r="H2526" t="s">
        <v>8244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8297</v>
      </c>
      <c r="O2526">
        <f t="shared" si="195"/>
        <v>76</v>
      </c>
      <c r="P2526">
        <f t="shared" si="196"/>
        <v>26.31</v>
      </c>
      <c r="Q2526" s="11" t="s">
        <v>8326</v>
      </c>
      <c r="R2526" t="s">
        <v>8355</v>
      </c>
      <c r="S2526" s="15">
        <f t="shared" si="197"/>
        <v>41930.975601851853</v>
      </c>
      <c r="T2526" s="15">
        <f t="shared" si="198"/>
        <v>41961.017268518524</v>
      </c>
      <c r="U2526">
        <f t="shared" si="199"/>
        <v>2014</v>
      </c>
    </row>
    <row r="2527" spans="1:21" ht="48" x14ac:dyDescent="0.2">
      <c r="A2527">
        <v>2525</v>
      </c>
      <c r="B2527" s="9" t="s">
        <v>2524</v>
      </c>
      <c r="C2527" s="3" t="s">
        <v>6634</v>
      </c>
      <c r="D2527" s="5">
        <v>8000</v>
      </c>
      <c r="E2527" s="7">
        <v>683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9</v>
      </c>
      <c r="P2527">
        <f t="shared" si="196"/>
        <v>8.5399999999999991</v>
      </c>
      <c r="Q2527" s="11" t="s">
        <v>8326</v>
      </c>
      <c r="R2527" t="s">
        <v>8355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2525</v>
      </c>
      <c r="C2528" s="3" t="s">
        <v>6635</v>
      </c>
      <c r="D2528" s="5">
        <v>4000</v>
      </c>
      <c r="E2528" s="7">
        <v>680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17</v>
      </c>
      <c r="P2528">
        <f t="shared" si="196"/>
        <v>20.61</v>
      </c>
      <c r="Q2528" s="11" t="s">
        <v>8326</v>
      </c>
      <c r="R2528" t="s">
        <v>8355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2526</v>
      </c>
      <c r="C2529" s="3" t="s">
        <v>6636</v>
      </c>
      <c r="D2529" s="5">
        <v>4000</v>
      </c>
      <c r="E2529" s="7">
        <v>679.44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17</v>
      </c>
      <c r="P2529">
        <f t="shared" si="196"/>
        <v>9.57</v>
      </c>
      <c r="Q2529" s="11" t="s">
        <v>8326</v>
      </c>
      <c r="R2529" t="s">
        <v>8355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2527</v>
      </c>
      <c r="C2530" s="3" t="s">
        <v>6637</v>
      </c>
      <c r="D2530" s="5">
        <v>4000</v>
      </c>
      <c r="E2530" s="7">
        <v>678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17</v>
      </c>
      <c r="P2530">
        <f t="shared" si="196"/>
        <v>8.3699999999999992</v>
      </c>
      <c r="Q2530" s="11" t="s">
        <v>8326</v>
      </c>
      <c r="R2530" t="s">
        <v>8355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2528</v>
      </c>
      <c r="C2531" s="3" t="s">
        <v>6638</v>
      </c>
      <c r="D2531" s="5">
        <v>6000</v>
      </c>
      <c r="E2531" s="7">
        <v>677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11</v>
      </c>
      <c r="P2531">
        <f t="shared" si="196"/>
        <v>8.91</v>
      </c>
      <c r="Q2531" s="11" t="s">
        <v>8326</v>
      </c>
      <c r="R2531" t="s">
        <v>8355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2529</v>
      </c>
      <c r="C2532" s="3" t="s">
        <v>6639</v>
      </c>
      <c r="D2532" s="5">
        <v>6500</v>
      </c>
      <c r="E2532" s="7">
        <v>676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</v>
      </c>
      <c r="P2532">
        <f t="shared" si="196"/>
        <v>14.08</v>
      </c>
      <c r="Q2532" s="11" t="s">
        <v>8326</v>
      </c>
      <c r="R2532" t="s">
        <v>8355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2530</v>
      </c>
      <c r="C2533" s="3" t="s">
        <v>6640</v>
      </c>
      <c r="D2533" s="5">
        <v>4500</v>
      </c>
      <c r="E2533" s="7">
        <v>675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15</v>
      </c>
      <c r="P2533">
        <f t="shared" si="196"/>
        <v>11.07</v>
      </c>
      <c r="Q2533" s="11" t="s">
        <v>8326</v>
      </c>
      <c r="R2533" t="s">
        <v>8355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2531</v>
      </c>
      <c r="C2534" s="3" t="s">
        <v>6641</v>
      </c>
      <c r="D2534" s="5">
        <v>4000</v>
      </c>
      <c r="E2534" s="7">
        <v>671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17</v>
      </c>
      <c r="P2534">
        <f t="shared" si="196"/>
        <v>11.18</v>
      </c>
      <c r="Q2534" s="11" t="s">
        <v>8326</v>
      </c>
      <c r="R2534" t="s">
        <v>8355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2532</v>
      </c>
      <c r="C2535" s="3" t="s">
        <v>6642</v>
      </c>
      <c r="D2535" s="5">
        <v>7500</v>
      </c>
      <c r="E2535" s="7">
        <v>670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9</v>
      </c>
      <c r="P2535">
        <f t="shared" si="196"/>
        <v>4.93</v>
      </c>
      <c r="Q2535" s="11" t="s">
        <v>8326</v>
      </c>
      <c r="R2535" t="s">
        <v>8355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2533</v>
      </c>
      <c r="C2536" s="3" t="s">
        <v>6643</v>
      </c>
      <c r="D2536" s="5">
        <v>2000</v>
      </c>
      <c r="E2536" s="7">
        <v>668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33</v>
      </c>
      <c r="P2536">
        <f t="shared" si="196"/>
        <v>47.71</v>
      </c>
      <c r="Q2536" s="11" t="s">
        <v>8326</v>
      </c>
      <c r="R2536" t="s">
        <v>8355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2534</v>
      </c>
      <c r="C2537" s="3" t="s">
        <v>6644</v>
      </c>
      <c r="D2537" s="5">
        <v>20000</v>
      </c>
      <c r="E2537" s="7">
        <v>666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3</v>
      </c>
      <c r="P2537">
        <f t="shared" si="196"/>
        <v>8.5399999999999991</v>
      </c>
      <c r="Q2537" s="11" t="s">
        <v>8326</v>
      </c>
      <c r="R2537" t="s">
        <v>8355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2535</v>
      </c>
      <c r="C2538" s="3" t="s">
        <v>6645</v>
      </c>
      <c r="D2538" s="5">
        <v>25</v>
      </c>
      <c r="E2538" s="7">
        <v>665.21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2661</v>
      </c>
      <c r="P2538">
        <f t="shared" si="196"/>
        <v>166.3</v>
      </c>
      <c r="Q2538" s="11" t="s">
        <v>8326</v>
      </c>
      <c r="R2538" t="s">
        <v>8355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2536</v>
      </c>
      <c r="C2539" s="3" t="s">
        <v>6646</v>
      </c>
      <c r="D2539" s="5">
        <v>1000</v>
      </c>
      <c r="E2539" s="7">
        <v>660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66</v>
      </c>
      <c r="P2539">
        <f t="shared" si="196"/>
        <v>60</v>
      </c>
      <c r="Q2539" s="11" t="s">
        <v>8326</v>
      </c>
      <c r="R2539" t="s">
        <v>8355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2537</v>
      </c>
      <c r="C2540" s="3" t="s">
        <v>6647</v>
      </c>
      <c r="D2540" s="5">
        <v>18000</v>
      </c>
      <c r="E2540" s="7">
        <v>658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4</v>
      </c>
      <c r="P2540">
        <f t="shared" si="196"/>
        <v>3.56</v>
      </c>
      <c r="Q2540" s="11" t="s">
        <v>8326</v>
      </c>
      <c r="R2540" t="s">
        <v>8355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2538</v>
      </c>
      <c r="C2541" s="3" t="s">
        <v>6648</v>
      </c>
      <c r="D2541" s="5">
        <v>10000</v>
      </c>
      <c r="E2541" s="7">
        <v>657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7</v>
      </c>
      <c r="P2541">
        <f t="shared" si="196"/>
        <v>11.14</v>
      </c>
      <c r="Q2541" s="11" t="s">
        <v>8326</v>
      </c>
      <c r="R2541" t="s">
        <v>8355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2539</v>
      </c>
      <c r="C2542" s="3" t="s">
        <v>6649</v>
      </c>
      <c r="D2542" s="5">
        <v>2500</v>
      </c>
      <c r="E2542" s="7">
        <v>655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26</v>
      </c>
      <c r="P2542">
        <f t="shared" si="196"/>
        <v>24.26</v>
      </c>
      <c r="Q2542" s="11" t="s">
        <v>8326</v>
      </c>
      <c r="R2542" t="s">
        <v>8355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2540</v>
      </c>
      <c r="C2543" s="3" t="s">
        <v>6650</v>
      </c>
      <c r="D2543" s="5">
        <v>3500</v>
      </c>
      <c r="E2543" s="7">
        <v>651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19</v>
      </c>
      <c r="P2543">
        <f t="shared" si="196"/>
        <v>10.33</v>
      </c>
      <c r="Q2543" s="11" t="s">
        <v>8326</v>
      </c>
      <c r="R2543" t="s">
        <v>8355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2541</v>
      </c>
      <c r="C2544" s="3" t="s">
        <v>6651</v>
      </c>
      <c r="D2544" s="5">
        <v>700</v>
      </c>
      <c r="E2544" s="7">
        <v>651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93</v>
      </c>
      <c r="P2544">
        <f t="shared" si="196"/>
        <v>50.08</v>
      </c>
      <c r="Q2544" s="11" t="s">
        <v>8326</v>
      </c>
      <c r="R2544" t="s">
        <v>8355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2548</v>
      </c>
      <c r="B2545" s="9" t="s">
        <v>2547</v>
      </c>
      <c r="C2545" s="3" t="s">
        <v>6657</v>
      </c>
      <c r="D2545" s="5">
        <v>6000</v>
      </c>
      <c r="E2545" s="7">
        <v>650</v>
      </c>
      <c r="F2545" t="s">
        <v>8217</v>
      </c>
      <c r="G2545" t="s">
        <v>8228</v>
      </c>
      <c r="H2545" t="s">
        <v>8247</v>
      </c>
      <c r="I2545">
        <v>1475209620</v>
      </c>
      <c r="J2545">
        <v>1473087637</v>
      </c>
      <c r="K2545" t="b">
        <v>0</v>
      </c>
      <c r="L2545">
        <v>37</v>
      </c>
      <c r="M2545" t="b">
        <v>1</v>
      </c>
      <c r="N2545" t="s">
        <v>8297</v>
      </c>
      <c r="O2545">
        <f t="shared" si="195"/>
        <v>11</v>
      </c>
      <c r="P2545">
        <f t="shared" si="196"/>
        <v>17.57</v>
      </c>
      <c r="Q2545" s="11" t="s">
        <v>8326</v>
      </c>
      <c r="R2545" t="s">
        <v>8355</v>
      </c>
      <c r="S2545" s="15">
        <f t="shared" si="197"/>
        <v>42618.625428240746</v>
      </c>
      <c r="T2545" s="15">
        <f t="shared" si="198"/>
        <v>42643.185416666667</v>
      </c>
      <c r="U2545">
        <f t="shared" si="199"/>
        <v>2016</v>
      </c>
    </row>
    <row r="2546" spans="1:21" ht="48" x14ac:dyDescent="0.2">
      <c r="A2546">
        <v>2547</v>
      </c>
      <c r="B2546" s="9" t="s">
        <v>2546</v>
      </c>
      <c r="C2546" s="3" t="s">
        <v>6656</v>
      </c>
      <c r="D2546" s="5">
        <v>5500</v>
      </c>
      <c r="E2546" s="7">
        <v>650</v>
      </c>
      <c r="F2546" t="s">
        <v>8217</v>
      </c>
      <c r="G2546" t="s">
        <v>8222</v>
      </c>
      <c r="H2546" t="s">
        <v>8244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t="s">
        <v>8297</v>
      </c>
      <c r="O2546">
        <f t="shared" si="195"/>
        <v>12</v>
      </c>
      <c r="P2546">
        <f t="shared" si="196"/>
        <v>4.8499999999999996</v>
      </c>
      <c r="Q2546" s="11" t="s">
        <v>8326</v>
      </c>
      <c r="R2546" t="s">
        <v>8355</v>
      </c>
      <c r="S2546" s="15">
        <f t="shared" si="197"/>
        <v>40973.773182870369</v>
      </c>
      <c r="T2546" s="15">
        <f t="shared" si="198"/>
        <v>41003.731516203705</v>
      </c>
      <c r="U2546">
        <f t="shared" si="199"/>
        <v>2012</v>
      </c>
    </row>
    <row r="2547" spans="1:21" ht="48" x14ac:dyDescent="0.2">
      <c r="A2547">
        <v>2544</v>
      </c>
      <c r="B2547" s="9" t="s">
        <v>2543</v>
      </c>
      <c r="C2547" s="3" t="s">
        <v>6653</v>
      </c>
      <c r="D2547" s="5">
        <v>5000</v>
      </c>
      <c r="E2547" s="7">
        <v>650</v>
      </c>
      <c r="F2547" t="s">
        <v>8217</v>
      </c>
      <c r="G2547" t="s">
        <v>8222</v>
      </c>
      <c r="H2547" t="s">
        <v>8244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8297</v>
      </c>
      <c r="O2547">
        <f t="shared" si="195"/>
        <v>13</v>
      </c>
      <c r="P2547">
        <f t="shared" si="196"/>
        <v>11.4</v>
      </c>
      <c r="Q2547" s="11" t="s">
        <v>8326</v>
      </c>
      <c r="R2547" t="s">
        <v>8355</v>
      </c>
      <c r="S2547" s="15">
        <f t="shared" si="197"/>
        <v>41068.520474537036</v>
      </c>
      <c r="T2547" s="15">
        <f t="shared" si="198"/>
        <v>41098.520474537036</v>
      </c>
      <c r="U2547">
        <f t="shared" si="199"/>
        <v>2012</v>
      </c>
    </row>
    <row r="2548" spans="1:21" ht="48" x14ac:dyDescent="0.2">
      <c r="A2548">
        <v>2546</v>
      </c>
      <c r="B2548" s="9" t="s">
        <v>2545</v>
      </c>
      <c r="C2548" s="3" t="s">
        <v>6655</v>
      </c>
      <c r="D2548" s="5">
        <v>3500</v>
      </c>
      <c r="E2548" s="7">
        <v>650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19</v>
      </c>
      <c r="P2548">
        <f t="shared" si="196"/>
        <v>10</v>
      </c>
      <c r="Q2548" s="11" t="s">
        <v>8326</v>
      </c>
      <c r="R2548" t="s">
        <v>8355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2545</v>
      </c>
      <c r="B2549" s="9" t="s">
        <v>2544</v>
      </c>
      <c r="C2549" s="3" t="s">
        <v>6654</v>
      </c>
      <c r="D2549" s="5">
        <v>2000</v>
      </c>
      <c r="E2549" s="7">
        <v>650</v>
      </c>
      <c r="F2549" t="s">
        <v>8217</v>
      </c>
      <c r="G2549" t="s">
        <v>8222</v>
      </c>
      <c r="H2549" t="s">
        <v>8244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t="s">
        <v>8297</v>
      </c>
      <c r="O2549">
        <f t="shared" si="195"/>
        <v>33</v>
      </c>
      <c r="P2549">
        <f t="shared" si="196"/>
        <v>10.66</v>
      </c>
      <c r="Q2549" s="11" t="s">
        <v>8326</v>
      </c>
      <c r="R2549" t="s">
        <v>8355</v>
      </c>
      <c r="S2549" s="15">
        <f t="shared" si="197"/>
        <v>42027.13817129629</v>
      </c>
      <c r="T2549" s="15">
        <f t="shared" si="198"/>
        <v>42062.020833333328</v>
      </c>
      <c r="U2549">
        <f t="shared" si="199"/>
        <v>2015</v>
      </c>
    </row>
    <row r="2550" spans="1:21" ht="48" x14ac:dyDescent="0.2">
      <c r="A2550">
        <v>2543</v>
      </c>
      <c r="B2550" s="9" t="s">
        <v>2542</v>
      </c>
      <c r="C2550" s="3" t="s">
        <v>6652</v>
      </c>
      <c r="D2550" s="5">
        <v>250</v>
      </c>
      <c r="E2550" s="7">
        <v>650</v>
      </c>
      <c r="F2550" t="s">
        <v>8217</v>
      </c>
      <c r="G2550" t="s">
        <v>8222</v>
      </c>
      <c r="H2550" t="s">
        <v>8244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t="s">
        <v>8297</v>
      </c>
      <c r="O2550">
        <f t="shared" si="195"/>
        <v>260</v>
      </c>
      <c r="P2550">
        <f t="shared" si="196"/>
        <v>50</v>
      </c>
      <c r="Q2550" s="11" t="s">
        <v>8326</v>
      </c>
      <c r="R2550" t="s">
        <v>8355</v>
      </c>
      <c r="S2550" s="15">
        <f t="shared" si="197"/>
        <v>40514.107615740737</v>
      </c>
      <c r="T2550" s="15">
        <f t="shared" si="198"/>
        <v>40545.125</v>
      </c>
      <c r="U2550">
        <f t="shared" si="199"/>
        <v>2010</v>
      </c>
    </row>
    <row r="2551" spans="1:21" ht="48" x14ac:dyDescent="0.2">
      <c r="A2551">
        <v>2550</v>
      </c>
      <c r="B2551" s="9" t="s">
        <v>2549</v>
      </c>
      <c r="C2551" s="3" t="s">
        <v>6659</v>
      </c>
      <c r="D2551" s="5">
        <v>6500</v>
      </c>
      <c r="E2551" s="7">
        <v>645</v>
      </c>
      <c r="F2551" t="s">
        <v>8217</v>
      </c>
      <c r="G2551" t="s">
        <v>8222</v>
      </c>
      <c r="H2551" t="s">
        <v>8244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8297</v>
      </c>
      <c r="O2551">
        <f t="shared" si="195"/>
        <v>10</v>
      </c>
      <c r="P2551">
        <f t="shared" si="196"/>
        <v>4.3</v>
      </c>
      <c r="Q2551" s="11" t="s">
        <v>8326</v>
      </c>
      <c r="R2551" t="s">
        <v>8355</v>
      </c>
      <c r="S2551" s="15">
        <f t="shared" si="197"/>
        <v>42228.634328703702</v>
      </c>
      <c r="T2551" s="15">
        <f t="shared" si="198"/>
        <v>42285.165972222225</v>
      </c>
      <c r="U2551">
        <f t="shared" si="199"/>
        <v>2015</v>
      </c>
    </row>
    <row r="2552" spans="1:21" ht="48" x14ac:dyDescent="0.2">
      <c r="A2552">
        <v>2549</v>
      </c>
      <c r="B2552" s="9" t="s">
        <v>2548</v>
      </c>
      <c r="C2552" s="3" t="s">
        <v>6658</v>
      </c>
      <c r="D2552" s="5">
        <v>1570</v>
      </c>
      <c r="E2552" s="7">
        <v>645</v>
      </c>
      <c r="F2552" t="s">
        <v>8217</v>
      </c>
      <c r="G2552" t="s">
        <v>8223</v>
      </c>
      <c r="H2552" t="s">
        <v>8245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8297</v>
      </c>
      <c r="O2552">
        <f t="shared" si="195"/>
        <v>41</v>
      </c>
      <c r="P2552">
        <f t="shared" si="196"/>
        <v>17.43</v>
      </c>
      <c r="Q2552" s="11" t="s">
        <v>8326</v>
      </c>
      <c r="R2552" t="s">
        <v>8355</v>
      </c>
      <c r="S2552" s="15">
        <f t="shared" si="197"/>
        <v>41390.757754629631</v>
      </c>
      <c r="T2552" s="15">
        <f t="shared" si="198"/>
        <v>41425.708333333336</v>
      </c>
      <c r="U2552">
        <f t="shared" si="199"/>
        <v>2013</v>
      </c>
    </row>
    <row r="2553" spans="1:21" ht="48" x14ac:dyDescent="0.2">
      <c r="A2553">
        <v>2551</v>
      </c>
      <c r="B2553" s="9" t="s">
        <v>2550</v>
      </c>
      <c r="C2553" s="3" t="s">
        <v>6660</v>
      </c>
      <c r="D2553" s="5">
        <v>3675</v>
      </c>
      <c r="E2553" s="7">
        <v>644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18</v>
      </c>
      <c r="P2553">
        <f t="shared" si="196"/>
        <v>11.5</v>
      </c>
      <c r="Q2553" s="11" t="s">
        <v>8326</v>
      </c>
      <c r="R2553" t="s">
        <v>8355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2551</v>
      </c>
      <c r="C2554" s="3" t="s">
        <v>6661</v>
      </c>
      <c r="D2554" s="5">
        <v>3000</v>
      </c>
      <c r="E2554" s="7">
        <v>641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21</v>
      </c>
      <c r="P2554">
        <f t="shared" si="196"/>
        <v>35.61</v>
      </c>
      <c r="Q2554" s="11" t="s">
        <v>8326</v>
      </c>
      <c r="R2554" t="s">
        <v>8355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2554</v>
      </c>
      <c r="B2555" s="9" t="s">
        <v>2553</v>
      </c>
      <c r="C2555" s="3" t="s">
        <v>6663</v>
      </c>
      <c r="D2555" s="5">
        <v>3000</v>
      </c>
      <c r="E2555" s="7">
        <v>641</v>
      </c>
      <c r="F2555" t="s">
        <v>8217</v>
      </c>
      <c r="G2555" t="s">
        <v>8222</v>
      </c>
      <c r="H2555" t="s">
        <v>8244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8297</v>
      </c>
      <c r="O2555">
        <f t="shared" si="195"/>
        <v>21</v>
      </c>
      <c r="P2555">
        <f t="shared" si="196"/>
        <v>9.57</v>
      </c>
      <c r="Q2555" s="11" t="s">
        <v>8326</v>
      </c>
      <c r="R2555" t="s">
        <v>8355</v>
      </c>
      <c r="S2555" s="15">
        <f t="shared" si="197"/>
        <v>42125.078275462962</v>
      </c>
      <c r="T2555" s="15">
        <f t="shared" si="198"/>
        <v>42156.165972222225</v>
      </c>
      <c r="U2555">
        <f t="shared" si="199"/>
        <v>2015</v>
      </c>
    </row>
    <row r="2556" spans="1:21" ht="48" x14ac:dyDescent="0.2">
      <c r="A2556">
        <v>2555</v>
      </c>
      <c r="B2556" s="9" t="s">
        <v>2554</v>
      </c>
      <c r="C2556" s="3" t="s">
        <v>6664</v>
      </c>
      <c r="D2556" s="5">
        <v>2000</v>
      </c>
      <c r="E2556" s="7">
        <v>641</v>
      </c>
      <c r="F2556" t="s">
        <v>8217</v>
      </c>
      <c r="G2556" t="s">
        <v>8222</v>
      </c>
      <c r="H2556" t="s">
        <v>8244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8297</v>
      </c>
      <c r="O2556">
        <f t="shared" si="195"/>
        <v>32</v>
      </c>
      <c r="P2556">
        <f t="shared" si="196"/>
        <v>18.309999999999999</v>
      </c>
      <c r="Q2556" s="11" t="s">
        <v>8326</v>
      </c>
      <c r="R2556" t="s">
        <v>8355</v>
      </c>
      <c r="S2556" s="15">
        <f t="shared" si="197"/>
        <v>41026.655011574076</v>
      </c>
      <c r="T2556" s="15">
        <f t="shared" si="198"/>
        <v>41057.655011574076</v>
      </c>
      <c r="U2556">
        <f t="shared" si="199"/>
        <v>2012</v>
      </c>
    </row>
    <row r="2557" spans="1:21" ht="48" x14ac:dyDescent="0.2">
      <c r="A2557">
        <v>2553</v>
      </c>
      <c r="B2557" s="9" t="s">
        <v>2552</v>
      </c>
      <c r="C2557" s="3" t="s">
        <v>6662</v>
      </c>
      <c r="D2557" s="5">
        <v>1500</v>
      </c>
      <c r="E2557" s="7">
        <v>641</v>
      </c>
      <c r="F2557" t="s">
        <v>8217</v>
      </c>
      <c r="G2557" t="s">
        <v>8222</v>
      </c>
      <c r="H2557" t="s">
        <v>8244</v>
      </c>
      <c r="I2557">
        <v>1348202807</v>
      </c>
      <c r="J2557">
        <v>1343018807</v>
      </c>
      <c r="K2557" t="b">
        <v>0</v>
      </c>
      <c r="L2557">
        <v>60</v>
      </c>
      <c r="M2557" t="b">
        <v>1</v>
      </c>
      <c r="N2557" t="s">
        <v>8297</v>
      </c>
      <c r="O2557">
        <f t="shared" si="195"/>
        <v>43</v>
      </c>
      <c r="P2557">
        <f t="shared" si="196"/>
        <v>10.68</v>
      </c>
      <c r="Q2557" s="11" t="s">
        <v>8326</v>
      </c>
      <c r="R2557" t="s">
        <v>8355</v>
      </c>
      <c r="S2557" s="15">
        <f t="shared" si="197"/>
        <v>41113.199155092596</v>
      </c>
      <c r="T2557" s="15">
        <f t="shared" si="198"/>
        <v>41173.199155092596</v>
      </c>
      <c r="U2557">
        <f t="shared" si="199"/>
        <v>2012</v>
      </c>
    </row>
    <row r="2558" spans="1:21" ht="32" x14ac:dyDescent="0.2">
      <c r="A2558">
        <v>2558</v>
      </c>
      <c r="B2558" s="9" t="s">
        <v>2557</v>
      </c>
      <c r="C2558" s="3" t="s">
        <v>6667</v>
      </c>
      <c r="D2558" s="5">
        <v>1250</v>
      </c>
      <c r="E2558" s="7">
        <v>640</v>
      </c>
      <c r="F2558" t="s">
        <v>8217</v>
      </c>
      <c r="G2558" t="s">
        <v>8224</v>
      </c>
      <c r="H2558" t="s">
        <v>8246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8297</v>
      </c>
      <c r="O2558">
        <f t="shared" si="195"/>
        <v>51</v>
      </c>
      <c r="P2558">
        <f t="shared" si="196"/>
        <v>35.56</v>
      </c>
      <c r="Q2558" s="11" t="s">
        <v>8326</v>
      </c>
      <c r="R2558" t="s">
        <v>8355</v>
      </c>
      <c r="S2558" s="15">
        <f t="shared" si="197"/>
        <v>42093.860023148154</v>
      </c>
      <c r="T2558" s="15">
        <f t="shared" si="198"/>
        <v>42125.582638888889</v>
      </c>
      <c r="U2558">
        <f t="shared" si="199"/>
        <v>2015</v>
      </c>
    </row>
    <row r="2559" spans="1:21" ht="32" x14ac:dyDescent="0.2">
      <c r="A2559">
        <v>2557</v>
      </c>
      <c r="B2559" s="9" t="s">
        <v>2556</v>
      </c>
      <c r="C2559" s="3" t="s">
        <v>6666</v>
      </c>
      <c r="D2559" s="5">
        <v>900</v>
      </c>
      <c r="E2559" s="7">
        <v>640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71</v>
      </c>
      <c r="P2559">
        <f t="shared" si="196"/>
        <v>17.78</v>
      </c>
      <c r="Q2559" s="11" t="s">
        <v>8326</v>
      </c>
      <c r="R2559" t="s">
        <v>8355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8" x14ac:dyDescent="0.2">
      <c r="A2560">
        <v>2559</v>
      </c>
      <c r="B2560" s="9" t="s">
        <v>2558</v>
      </c>
      <c r="C2560" s="3" t="s">
        <v>6668</v>
      </c>
      <c r="D2560" s="5">
        <v>800</v>
      </c>
      <c r="E2560" s="7">
        <v>640</v>
      </c>
      <c r="F2560" t="s">
        <v>8217</v>
      </c>
      <c r="G2560" t="s">
        <v>8222</v>
      </c>
      <c r="H2560" t="s">
        <v>8244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8297</v>
      </c>
      <c r="O2560">
        <f t="shared" si="195"/>
        <v>80</v>
      </c>
      <c r="P2560">
        <f t="shared" si="196"/>
        <v>25.6</v>
      </c>
      <c r="Q2560" s="11" t="s">
        <v>8326</v>
      </c>
      <c r="R2560" t="s">
        <v>8355</v>
      </c>
      <c r="S2560" s="15">
        <f t="shared" si="197"/>
        <v>40829.873657407406</v>
      </c>
      <c r="T2560" s="15">
        <f t="shared" si="198"/>
        <v>40862.817361111112</v>
      </c>
      <c r="U2560">
        <f t="shared" si="199"/>
        <v>2011</v>
      </c>
    </row>
    <row r="2561" spans="1:21" ht="48" x14ac:dyDescent="0.2">
      <c r="A2561">
        <v>2556</v>
      </c>
      <c r="B2561" s="9" t="s">
        <v>2555</v>
      </c>
      <c r="C2561" s="3" t="s">
        <v>6665</v>
      </c>
      <c r="D2561" s="5">
        <v>745</v>
      </c>
      <c r="E2561" s="7">
        <v>640</v>
      </c>
      <c r="F2561" t="s">
        <v>8217</v>
      </c>
      <c r="G2561" t="s">
        <v>8222</v>
      </c>
      <c r="H2561" t="s">
        <v>8244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t="s">
        <v>8297</v>
      </c>
      <c r="O2561">
        <f t="shared" si="195"/>
        <v>86</v>
      </c>
      <c r="P2561">
        <f t="shared" si="196"/>
        <v>18.82</v>
      </c>
      <c r="Q2561" s="11" t="s">
        <v>8326</v>
      </c>
      <c r="R2561" t="s">
        <v>8355</v>
      </c>
      <c r="S2561" s="15">
        <f t="shared" si="197"/>
        <v>41222.991400462961</v>
      </c>
      <c r="T2561" s="15">
        <f t="shared" si="198"/>
        <v>41267.991400462961</v>
      </c>
      <c r="U2561">
        <f t="shared" si="199"/>
        <v>2012</v>
      </c>
    </row>
    <row r="2562" spans="1:21" ht="48" x14ac:dyDescent="0.2">
      <c r="A2562">
        <v>2560</v>
      </c>
      <c r="B2562" s="9" t="s">
        <v>2559</v>
      </c>
      <c r="C2562" s="3" t="s">
        <v>6669</v>
      </c>
      <c r="D2562" s="5">
        <v>3000</v>
      </c>
      <c r="E2562" s="7">
        <v>639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21</v>
      </c>
      <c r="P2562">
        <f t="shared" ref="P2562:P2625" si="201">IFERROR(ROUND(E2562/L2562,2),0)</f>
        <v>30.43</v>
      </c>
      <c r="Q2562" s="11" t="s">
        <v>8326</v>
      </c>
      <c r="R2562" t="s">
        <v>8355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2560</v>
      </c>
      <c r="C2563" s="3" t="s">
        <v>6670</v>
      </c>
      <c r="D2563" s="5">
        <v>100000</v>
      </c>
      <c r="E2563" s="7">
        <v>637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1</v>
      </c>
      <c r="P2563">
        <f t="shared" si="201"/>
        <v>0</v>
      </c>
      <c r="Q2563" s="11" t="s">
        <v>8337</v>
      </c>
      <c r="R2563" t="s">
        <v>8338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2564</v>
      </c>
      <c r="B2564" s="9" t="s">
        <v>2563</v>
      </c>
      <c r="C2564" s="3" t="s">
        <v>6673</v>
      </c>
      <c r="D2564" s="5">
        <v>40000</v>
      </c>
      <c r="E2564" s="7">
        <v>636</v>
      </c>
      <c r="F2564" t="s">
        <v>8218</v>
      </c>
      <c r="G2564" t="s">
        <v>8227</v>
      </c>
      <c r="H2564" t="s">
        <v>8249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t="s">
        <v>8281</v>
      </c>
      <c r="O2564">
        <f t="shared" si="200"/>
        <v>2</v>
      </c>
      <c r="P2564">
        <f t="shared" si="201"/>
        <v>0</v>
      </c>
      <c r="Q2564" s="11" t="s">
        <v>8337</v>
      </c>
      <c r="R2564" t="s">
        <v>8338</v>
      </c>
      <c r="S2564" s="15">
        <f t="shared" si="202"/>
        <v>41822.040497685186</v>
      </c>
      <c r="T2564" s="15">
        <f t="shared" si="203"/>
        <v>41852.040497685186</v>
      </c>
      <c r="U2564">
        <f t="shared" si="204"/>
        <v>2014</v>
      </c>
    </row>
    <row r="2565" spans="1:21" ht="32" x14ac:dyDescent="0.2">
      <c r="A2565">
        <v>2563</v>
      </c>
      <c r="B2565" s="9" t="s">
        <v>2562</v>
      </c>
      <c r="C2565" s="3" t="s">
        <v>6672</v>
      </c>
      <c r="D2565" s="5">
        <v>20000</v>
      </c>
      <c r="E2565" s="7">
        <v>636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3</v>
      </c>
      <c r="P2565">
        <f t="shared" si="201"/>
        <v>0</v>
      </c>
      <c r="Q2565" s="11" t="s">
        <v>8337</v>
      </c>
      <c r="R2565" t="s">
        <v>8338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2562</v>
      </c>
      <c r="B2566" s="9" t="s">
        <v>2561</v>
      </c>
      <c r="C2566" s="3" t="s">
        <v>6671</v>
      </c>
      <c r="D2566" s="5">
        <v>10000</v>
      </c>
      <c r="E2566" s="7">
        <v>636</v>
      </c>
      <c r="F2566" t="s">
        <v>8218</v>
      </c>
      <c r="G2566" t="s">
        <v>8234</v>
      </c>
      <c r="H2566" t="s">
        <v>8247</v>
      </c>
      <c r="I2566">
        <v>1476189339</v>
      </c>
      <c r="J2566">
        <v>1471005339</v>
      </c>
      <c r="K2566" t="b">
        <v>0</v>
      </c>
      <c r="L2566">
        <v>3</v>
      </c>
      <c r="M2566" t="b">
        <v>0</v>
      </c>
      <c r="N2566" t="s">
        <v>8281</v>
      </c>
      <c r="O2566">
        <f t="shared" si="200"/>
        <v>6</v>
      </c>
      <c r="P2566">
        <f t="shared" si="201"/>
        <v>212</v>
      </c>
      <c r="Q2566" s="11" t="s">
        <v>8337</v>
      </c>
      <c r="R2566" t="s">
        <v>8338</v>
      </c>
      <c r="S2566" s="15">
        <f t="shared" si="202"/>
        <v>42594.524756944447</v>
      </c>
      <c r="T2566" s="15">
        <f t="shared" si="203"/>
        <v>42654.524756944447</v>
      </c>
      <c r="U2566">
        <f t="shared" si="204"/>
        <v>2016</v>
      </c>
    </row>
    <row r="2567" spans="1:21" ht="48" x14ac:dyDescent="0.2">
      <c r="A2567">
        <v>2565</v>
      </c>
      <c r="B2567" s="9" t="s">
        <v>2564</v>
      </c>
      <c r="C2567" s="3" t="s">
        <v>6674</v>
      </c>
      <c r="D2567" s="5">
        <v>10000</v>
      </c>
      <c r="E2567" s="7">
        <v>635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6</v>
      </c>
      <c r="P2567">
        <f t="shared" si="201"/>
        <v>635</v>
      </c>
      <c r="Q2567" s="11" t="s">
        <v>8337</v>
      </c>
      <c r="R2567" t="s">
        <v>8338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2567</v>
      </c>
      <c r="B2568" s="9" t="s">
        <v>2566</v>
      </c>
      <c r="C2568" s="3" t="s">
        <v>6676</v>
      </c>
      <c r="D2568" s="5">
        <v>45000</v>
      </c>
      <c r="E2568" s="7">
        <v>633</v>
      </c>
      <c r="F2568" t="s">
        <v>8218</v>
      </c>
      <c r="G2568" t="s">
        <v>8222</v>
      </c>
      <c r="H2568" t="s">
        <v>8244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8281</v>
      </c>
      <c r="O2568">
        <f t="shared" si="200"/>
        <v>1</v>
      </c>
      <c r="P2568">
        <f t="shared" si="201"/>
        <v>316.5</v>
      </c>
      <c r="Q2568" s="11" t="s">
        <v>8337</v>
      </c>
      <c r="R2568" t="s">
        <v>8338</v>
      </c>
      <c r="S2568" s="15">
        <f t="shared" si="202"/>
        <v>42087.878912037035</v>
      </c>
      <c r="T2568" s="15">
        <f t="shared" si="203"/>
        <v>42117.878912037035</v>
      </c>
      <c r="U2568">
        <f t="shared" si="204"/>
        <v>2015</v>
      </c>
    </row>
    <row r="2569" spans="1:21" ht="48" x14ac:dyDescent="0.2">
      <c r="A2569">
        <v>2566</v>
      </c>
      <c r="B2569" s="9" t="s">
        <v>2565</v>
      </c>
      <c r="C2569" s="3" t="s">
        <v>6675</v>
      </c>
      <c r="D2569" s="5">
        <v>35000</v>
      </c>
      <c r="E2569" s="7">
        <v>633</v>
      </c>
      <c r="F2569" t="s">
        <v>8218</v>
      </c>
      <c r="G2569" t="s">
        <v>8222</v>
      </c>
      <c r="H2569" t="s">
        <v>8244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8281</v>
      </c>
      <c r="O2569">
        <f t="shared" si="200"/>
        <v>2</v>
      </c>
      <c r="P2569">
        <f t="shared" si="201"/>
        <v>0</v>
      </c>
      <c r="Q2569" s="11" t="s">
        <v>8337</v>
      </c>
      <c r="R2569" t="s">
        <v>8338</v>
      </c>
      <c r="S2569" s="15">
        <f t="shared" si="202"/>
        <v>41842.980879629627</v>
      </c>
      <c r="T2569" s="15">
        <f t="shared" si="203"/>
        <v>41872.980879629627</v>
      </c>
      <c r="U2569">
        <f t="shared" si="204"/>
        <v>2014</v>
      </c>
    </row>
    <row r="2570" spans="1:21" ht="48" x14ac:dyDescent="0.2">
      <c r="A2570">
        <v>2568</v>
      </c>
      <c r="B2570" s="9" t="s">
        <v>2567</v>
      </c>
      <c r="C2570" s="3" t="s">
        <v>6677</v>
      </c>
      <c r="D2570" s="5">
        <v>10000</v>
      </c>
      <c r="E2570" s="7">
        <v>632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6</v>
      </c>
      <c r="P2570">
        <f t="shared" si="201"/>
        <v>632</v>
      </c>
      <c r="Q2570" s="11" t="s">
        <v>8337</v>
      </c>
      <c r="R2570" t="s">
        <v>8338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2570</v>
      </c>
      <c r="B2571" s="9" t="s">
        <v>2569</v>
      </c>
      <c r="C2571" s="3" t="s">
        <v>6679</v>
      </c>
      <c r="D2571" s="5">
        <v>7000</v>
      </c>
      <c r="E2571" s="7">
        <v>631</v>
      </c>
      <c r="F2571" t="s">
        <v>8218</v>
      </c>
      <c r="G2571" t="s">
        <v>8222</v>
      </c>
      <c r="H2571" t="s">
        <v>8244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9</v>
      </c>
      <c r="P2571">
        <f t="shared" si="201"/>
        <v>315.5</v>
      </c>
      <c r="Q2571" s="11" t="s">
        <v>8337</v>
      </c>
      <c r="R2571" t="s">
        <v>8338</v>
      </c>
      <c r="S2571" s="15">
        <f t="shared" si="202"/>
        <v>42744.903182870374</v>
      </c>
      <c r="T2571" s="15">
        <f t="shared" si="203"/>
        <v>42774.903182870374</v>
      </c>
      <c r="U2571">
        <f t="shared" si="204"/>
        <v>2017</v>
      </c>
    </row>
    <row r="2572" spans="1:21" ht="48" x14ac:dyDescent="0.2">
      <c r="A2572">
        <v>2569</v>
      </c>
      <c r="B2572" s="9" t="s">
        <v>2568</v>
      </c>
      <c r="C2572" s="3" t="s">
        <v>6678</v>
      </c>
      <c r="D2572" s="5">
        <v>6500</v>
      </c>
      <c r="E2572" s="7">
        <v>631</v>
      </c>
      <c r="F2572" t="s">
        <v>8218</v>
      </c>
      <c r="G2572" t="s">
        <v>8222</v>
      </c>
      <c r="H2572" t="s">
        <v>8244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10</v>
      </c>
      <c r="P2572">
        <f t="shared" si="201"/>
        <v>315.5</v>
      </c>
      <c r="Q2572" s="11" t="s">
        <v>8337</v>
      </c>
      <c r="R2572" t="s">
        <v>8338</v>
      </c>
      <c r="S2572" s="15">
        <f t="shared" si="202"/>
        <v>42234.105462962965</v>
      </c>
      <c r="T2572" s="15">
        <f t="shared" si="203"/>
        <v>42264.105462962965</v>
      </c>
      <c r="U2572">
        <f t="shared" si="204"/>
        <v>2015</v>
      </c>
    </row>
    <row r="2573" spans="1:21" ht="48" x14ac:dyDescent="0.2">
      <c r="A2573">
        <v>2571</v>
      </c>
      <c r="B2573" s="9" t="s">
        <v>2570</v>
      </c>
      <c r="C2573" s="3" t="s">
        <v>6680</v>
      </c>
      <c r="D2573" s="5">
        <v>100000</v>
      </c>
      <c r="E2573" s="7">
        <v>629.99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1</v>
      </c>
      <c r="P2573">
        <f t="shared" si="201"/>
        <v>157.5</v>
      </c>
      <c r="Q2573" s="11" t="s">
        <v>8337</v>
      </c>
      <c r="R2573" t="s">
        <v>8338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2571</v>
      </c>
      <c r="C2574" s="3" t="s">
        <v>6681</v>
      </c>
      <c r="D2574" s="5">
        <v>30000</v>
      </c>
      <c r="E2574" s="7">
        <v>628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2</v>
      </c>
      <c r="P2574">
        <f t="shared" si="201"/>
        <v>0</v>
      </c>
      <c r="Q2574" s="11" t="s">
        <v>8337</v>
      </c>
      <c r="R2574" t="s">
        <v>8338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2574</v>
      </c>
      <c r="B2575" s="9" t="s">
        <v>2573</v>
      </c>
      <c r="C2575" s="3" t="s">
        <v>6683</v>
      </c>
      <c r="D2575" s="5">
        <v>10000</v>
      </c>
      <c r="E2575" s="7">
        <v>625</v>
      </c>
      <c r="F2575" t="s">
        <v>8218</v>
      </c>
      <c r="G2575" t="s">
        <v>8222</v>
      </c>
      <c r="H2575" t="s">
        <v>8244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6</v>
      </c>
      <c r="P2575">
        <f t="shared" si="201"/>
        <v>0</v>
      </c>
      <c r="Q2575" s="11" t="s">
        <v>8337</v>
      </c>
      <c r="R2575" t="s">
        <v>8338</v>
      </c>
      <c r="S2575" s="15">
        <f t="shared" si="202"/>
        <v>42487.825752314813</v>
      </c>
      <c r="T2575" s="15">
        <f t="shared" si="203"/>
        <v>42508.825752314813</v>
      </c>
      <c r="U2575">
        <f t="shared" si="204"/>
        <v>2016</v>
      </c>
    </row>
    <row r="2576" spans="1:21" ht="48" x14ac:dyDescent="0.2">
      <c r="A2576">
        <v>2573</v>
      </c>
      <c r="B2576" s="9" t="s">
        <v>2572</v>
      </c>
      <c r="C2576" s="3" t="s">
        <v>6682</v>
      </c>
      <c r="D2576" s="5">
        <v>8000</v>
      </c>
      <c r="E2576" s="7">
        <v>625</v>
      </c>
      <c r="F2576" t="s">
        <v>8218</v>
      </c>
      <c r="G2576" t="s">
        <v>8222</v>
      </c>
      <c r="H2576" t="s">
        <v>8244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8</v>
      </c>
      <c r="P2576">
        <f t="shared" si="201"/>
        <v>0</v>
      </c>
      <c r="Q2576" s="11" t="s">
        <v>8337</v>
      </c>
      <c r="R2576" t="s">
        <v>8338</v>
      </c>
      <c r="S2576" s="15">
        <f t="shared" si="202"/>
        <v>41829.592002314814</v>
      </c>
      <c r="T2576" s="15">
        <f t="shared" si="203"/>
        <v>41874.592002314814</v>
      </c>
      <c r="U2576">
        <f t="shared" si="204"/>
        <v>2014</v>
      </c>
    </row>
    <row r="2577" spans="1:21" ht="48" x14ac:dyDescent="0.2">
      <c r="A2577">
        <v>2575</v>
      </c>
      <c r="B2577" s="9" t="s">
        <v>2574</v>
      </c>
      <c r="C2577" s="3" t="s">
        <v>6684</v>
      </c>
      <c r="D2577" s="5">
        <v>85000</v>
      </c>
      <c r="E2577" s="7">
        <v>622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1</v>
      </c>
      <c r="P2577">
        <f t="shared" si="201"/>
        <v>0</v>
      </c>
      <c r="Q2577" s="11" t="s">
        <v>8337</v>
      </c>
      <c r="R2577" t="s">
        <v>8338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2575</v>
      </c>
      <c r="C2578" s="3" t="s">
        <v>6685</v>
      </c>
      <c r="D2578" s="5">
        <v>10000</v>
      </c>
      <c r="E2578" s="7">
        <v>621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6</v>
      </c>
      <c r="P2578">
        <f t="shared" si="201"/>
        <v>0</v>
      </c>
      <c r="Q2578" s="11" t="s">
        <v>8337</v>
      </c>
      <c r="R2578" t="s">
        <v>8338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2579</v>
      </c>
      <c r="B2579" s="9" t="s">
        <v>2578</v>
      </c>
      <c r="C2579" s="3" t="s">
        <v>6688</v>
      </c>
      <c r="D2579" s="5">
        <v>200000</v>
      </c>
      <c r="E2579" s="7">
        <v>620</v>
      </c>
      <c r="F2579" t="s">
        <v>8218</v>
      </c>
      <c r="G2579" t="s">
        <v>8222</v>
      </c>
      <c r="H2579" t="s">
        <v>8244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t="s">
        <v>8281</v>
      </c>
      <c r="O2579">
        <f t="shared" si="200"/>
        <v>0</v>
      </c>
      <c r="P2579">
        <f t="shared" si="201"/>
        <v>51.67</v>
      </c>
      <c r="Q2579" s="11" t="s">
        <v>8337</v>
      </c>
      <c r="R2579" t="s">
        <v>8338</v>
      </c>
      <c r="S2579" s="15">
        <f t="shared" si="202"/>
        <v>41837.829895833333</v>
      </c>
      <c r="T2579" s="15">
        <f t="shared" si="203"/>
        <v>41897.829895833333</v>
      </c>
      <c r="U2579">
        <f t="shared" si="204"/>
        <v>2014</v>
      </c>
    </row>
    <row r="2580" spans="1:21" ht="48" x14ac:dyDescent="0.2">
      <c r="A2580">
        <v>2577</v>
      </c>
      <c r="B2580" s="9" t="s">
        <v>2576</v>
      </c>
      <c r="C2580" s="3" t="s">
        <v>6686</v>
      </c>
      <c r="D2580" s="5">
        <v>15000</v>
      </c>
      <c r="E2580" s="7">
        <v>620</v>
      </c>
      <c r="F2580" t="s">
        <v>8218</v>
      </c>
      <c r="G2580" t="s">
        <v>8222</v>
      </c>
      <c r="H2580" t="s">
        <v>8244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4</v>
      </c>
      <c r="P2580">
        <f t="shared" si="201"/>
        <v>0</v>
      </c>
      <c r="Q2580" s="11" t="s">
        <v>8337</v>
      </c>
      <c r="R2580" t="s">
        <v>8338</v>
      </c>
      <c r="S2580" s="15">
        <f t="shared" si="202"/>
        <v>41830.820567129631</v>
      </c>
      <c r="T2580" s="15">
        <f t="shared" si="203"/>
        <v>41855.820567129631</v>
      </c>
      <c r="U2580">
        <f t="shared" si="204"/>
        <v>2014</v>
      </c>
    </row>
    <row r="2581" spans="1:21" ht="48" x14ac:dyDescent="0.2">
      <c r="A2581">
        <v>2580</v>
      </c>
      <c r="B2581" s="9" t="s">
        <v>2579</v>
      </c>
      <c r="C2581" s="3" t="s">
        <v>6689</v>
      </c>
      <c r="D2581" s="5">
        <v>8500</v>
      </c>
      <c r="E2581" s="7">
        <v>620</v>
      </c>
      <c r="F2581" t="s">
        <v>8218</v>
      </c>
      <c r="G2581" t="s">
        <v>8222</v>
      </c>
      <c r="H2581" t="s">
        <v>8244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8281</v>
      </c>
      <c r="O2581">
        <f t="shared" si="200"/>
        <v>7</v>
      </c>
      <c r="P2581">
        <f t="shared" si="201"/>
        <v>310</v>
      </c>
      <c r="Q2581" s="11" t="s">
        <v>8337</v>
      </c>
      <c r="R2581" t="s">
        <v>8338</v>
      </c>
      <c r="S2581" s="15">
        <f t="shared" si="202"/>
        <v>42110.326423611114</v>
      </c>
      <c r="T2581" s="15">
        <f t="shared" si="203"/>
        <v>42140.125</v>
      </c>
      <c r="U2581">
        <f t="shared" si="204"/>
        <v>2015</v>
      </c>
    </row>
    <row r="2582" spans="1:21" ht="48" x14ac:dyDescent="0.2">
      <c r="A2582">
        <v>2578</v>
      </c>
      <c r="B2582" s="9" t="s">
        <v>2577</v>
      </c>
      <c r="C2582" s="3" t="s">
        <v>6687</v>
      </c>
      <c r="D2582" s="5">
        <v>6000</v>
      </c>
      <c r="E2582" s="7">
        <v>620</v>
      </c>
      <c r="F2582" t="s">
        <v>8218</v>
      </c>
      <c r="G2582" t="s">
        <v>8222</v>
      </c>
      <c r="H2582" t="s">
        <v>8244</v>
      </c>
      <c r="I2582">
        <v>1444410000</v>
      </c>
      <c r="J2582">
        <v>1440203579</v>
      </c>
      <c r="K2582" t="b">
        <v>0</v>
      </c>
      <c r="L2582">
        <v>0</v>
      </c>
      <c r="M2582" t="b">
        <v>0</v>
      </c>
      <c r="N2582" t="s">
        <v>8281</v>
      </c>
      <c r="O2582">
        <f t="shared" si="200"/>
        <v>10</v>
      </c>
      <c r="P2582">
        <f t="shared" si="201"/>
        <v>0</v>
      </c>
      <c r="Q2582" s="11" t="s">
        <v>8337</v>
      </c>
      <c r="R2582" t="s">
        <v>8338</v>
      </c>
      <c r="S2582" s="15">
        <f t="shared" si="202"/>
        <v>42238.022905092599</v>
      </c>
      <c r="T2582" s="15">
        <f t="shared" si="203"/>
        <v>42286.708333333328</v>
      </c>
      <c r="U2582">
        <f t="shared" si="204"/>
        <v>2015</v>
      </c>
    </row>
    <row r="2583" spans="1:21" ht="48" x14ac:dyDescent="0.2">
      <c r="A2583">
        <v>2581</v>
      </c>
      <c r="B2583" s="9" t="s">
        <v>2580</v>
      </c>
      <c r="C2583" s="3" t="s">
        <v>6690</v>
      </c>
      <c r="D2583" s="5">
        <v>5000</v>
      </c>
      <c r="E2583" s="7">
        <v>618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12</v>
      </c>
      <c r="P2583">
        <f t="shared" si="201"/>
        <v>56.18</v>
      </c>
      <c r="Q2583" s="11" t="s">
        <v>8337</v>
      </c>
      <c r="R2583" t="s">
        <v>8338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2581</v>
      </c>
      <c r="C2584" s="3" t="s">
        <v>6691</v>
      </c>
      <c r="D2584" s="5">
        <v>90000</v>
      </c>
      <c r="E2584" s="7">
        <v>615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1</v>
      </c>
      <c r="P2584">
        <f t="shared" si="201"/>
        <v>615</v>
      </c>
      <c r="Q2584" s="11" t="s">
        <v>8337</v>
      </c>
      <c r="R2584" t="s">
        <v>8338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2582</v>
      </c>
      <c r="C2585" s="3" t="s">
        <v>6692</v>
      </c>
      <c r="D2585" s="5">
        <v>1000</v>
      </c>
      <c r="E2585" s="7">
        <v>611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61</v>
      </c>
      <c r="P2585">
        <f t="shared" si="201"/>
        <v>122.2</v>
      </c>
      <c r="Q2585" s="11" t="s">
        <v>8337</v>
      </c>
      <c r="R2585" t="s">
        <v>8338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8" x14ac:dyDescent="0.2">
      <c r="A2586">
        <v>2587</v>
      </c>
      <c r="B2586" s="9" t="s">
        <v>2586</v>
      </c>
      <c r="C2586" s="3" t="s">
        <v>6696</v>
      </c>
      <c r="D2586" s="5">
        <v>50000</v>
      </c>
      <c r="E2586" s="7">
        <v>610</v>
      </c>
      <c r="F2586" t="s">
        <v>8219</v>
      </c>
      <c r="G2586" t="s">
        <v>8222</v>
      </c>
      <c r="H2586" t="s">
        <v>8244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t="s">
        <v>8281</v>
      </c>
      <c r="O2586">
        <f t="shared" si="200"/>
        <v>1</v>
      </c>
      <c r="P2586">
        <f t="shared" si="201"/>
        <v>101.67</v>
      </c>
      <c r="Q2586" s="11" t="s">
        <v>8337</v>
      </c>
      <c r="R2586" t="s">
        <v>8338</v>
      </c>
      <c r="S2586" s="15">
        <f t="shared" si="202"/>
        <v>42338.675381944442</v>
      </c>
      <c r="T2586" s="15">
        <f t="shared" si="203"/>
        <v>42368.675381944442</v>
      </c>
      <c r="U2586">
        <f t="shared" si="204"/>
        <v>2015</v>
      </c>
    </row>
    <row r="2587" spans="1:21" ht="48" x14ac:dyDescent="0.2">
      <c r="A2587">
        <v>2585</v>
      </c>
      <c r="B2587" s="9" t="s">
        <v>2584</v>
      </c>
      <c r="C2587" s="3" t="s">
        <v>6694</v>
      </c>
      <c r="D2587" s="5">
        <v>30000</v>
      </c>
      <c r="E2587" s="7">
        <v>610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2</v>
      </c>
      <c r="P2587">
        <f t="shared" si="201"/>
        <v>610</v>
      </c>
      <c r="Q2587" s="11" t="s">
        <v>8337</v>
      </c>
      <c r="R2587" t="s">
        <v>8338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2584</v>
      </c>
      <c r="B2588" s="9" t="s">
        <v>2583</v>
      </c>
      <c r="C2588" s="3" t="s">
        <v>6693</v>
      </c>
      <c r="D2588" s="5">
        <v>10000</v>
      </c>
      <c r="E2588" s="7">
        <v>610</v>
      </c>
      <c r="F2588" t="s">
        <v>8219</v>
      </c>
      <c r="G2588" t="s">
        <v>8222</v>
      </c>
      <c r="H2588" t="s">
        <v>8244</v>
      </c>
      <c r="I2588">
        <v>1434341369</v>
      </c>
      <c r="J2588">
        <v>1431749369</v>
      </c>
      <c r="K2588" t="b">
        <v>0</v>
      </c>
      <c r="L2588">
        <v>0</v>
      </c>
      <c r="M2588" t="b">
        <v>0</v>
      </c>
      <c r="N2588" t="s">
        <v>8281</v>
      </c>
      <c r="O2588">
        <f t="shared" si="200"/>
        <v>6</v>
      </c>
      <c r="P2588">
        <f t="shared" si="201"/>
        <v>0</v>
      </c>
      <c r="Q2588" s="11" t="s">
        <v>8337</v>
      </c>
      <c r="R2588" t="s">
        <v>8338</v>
      </c>
      <c r="S2588" s="15">
        <f t="shared" si="202"/>
        <v>42140.173252314817</v>
      </c>
      <c r="T2588" s="15">
        <f t="shared" si="203"/>
        <v>42170.173252314817</v>
      </c>
      <c r="U2588">
        <f t="shared" si="204"/>
        <v>2015</v>
      </c>
    </row>
    <row r="2589" spans="1:21" ht="32" x14ac:dyDescent="0.2">
      <c r="A2589">
        <v>2586</v>
      </c>
      <c r="B2589" s="9" t="s">
        <v>2585</v>
      </c>
      <c r="C2589" s="3" t="s">
        <v>6695</v>
      </c>
      <c r="D2589" s="5">
        <v>3000</v>
      </c>
      <c r="E2589" s="7">
        <v>610</v>
      </c>
      <c r="F2589" t="s">
        <v>8219</v>
      </c>
      <c r="G2589" t="s">
        <v>8223</v>
      </c>
      <c r="H2589" t="s">
        <v>8245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8281</v>
      </c>
      <c r="O2589">
        <f t="shared" si="200"/>
        <v>20</v>
      </c>
      <c r="P2589">
        <f t="shared" si="201"/>
        <v>610</v>
      </c>
      <c r="Q2589" s="11" t="s">
        <v>8337</v>
      </c>
      <c r="R2589" t="s">
        <v>8338</v>
      </c>
      <c r="S2589" s="15">
        <f t="shared" si="202"/>
        <v>42333.330277777779</v>
      </c>
      <c r="T2589" s="15">
        <f t="shared" si="203"/>
        <v>42363.330277777779</v>
      </c>
      <c r="U2589">
        <f t="shared" si="204"/>
        <v>2015</v>
      </c>
    </row>
    <row r="2590" spans="1:21" ht="48" x14ac:dyDescent="0.2">
      <c r="A2590">
        <v>2589</v>
      </c>
      <c r="B2590" s="9" t="s">
        <v>2588</v>
      </c>
      <c r="C2590" s="3" t="s">
        <v>6698</v>
      </c>
      <c r="D2590" s="5">
        <v>50000</v>
      </c>
      <c r="E2590" s="7">
        <v>607</v>
      </c>
      <c r="F2590" t="s">
        <v>8219</v>
      </c>
      <c r="G2590" t="s">
        <v>8230</v>
      </c>
      <c r="H2590" t="s">
        <v>8251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8281</v>
      </c>
      <c r="O2590">
        <f t="shared" si="200"/>
        <v>1</v>
      </c>
      <c r="P2590">
        <f t="shared" si="201"/>
        <v>607</v>
      </c>
      <c r="Q2590" s="11" t="s">
        <v>8337</v>
      </c>
      <c r="R2590" t="s">
        <v>8338</v>
      </c>
      <c r="S2590" s="15">
        <f t="shared" si="202"/>
        <v>42422.536192129628</v>
      </c>
      <c r="T2590" s="15">
        <f t="shared" si="203"/>
        <v>42452.494525462964</v>
      </c>
      <c r="U2590">
        <f t="shared" si="204"/>
        <v>2016</v>
      </c>
    </row>
    <row r="2591" spans="1:21" ht="48" x14ac:dyDescent="0.2">
      <c r="A2591">
        <v>2588</v>
      </c>
      <c r="B2591" s="9" t="s">
        <v>2587</v>
      </c>
      <c r="C2591" s="3" t="s">
        <v>6697</v>
      </c>
      <c r="D2591" s="5">
        <v>6000</v>
      </c>
      <c r="E2591" s="7">
        <v>607</v>
      </c>
      <c r="F2591" t="s">
        <v>8219</v>
      </c>
      <c r="G2591" t="s">
        <v>8222</v>
      </c>
      <c r="H2591" t="s">
        <v>8244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8281</v>
      </c>
      <c r="O2591">
        <f t="shared" si="200"/>
        <v>10</v>
      </c>
      <c r="P2591">
        <f t="shared" si="201"/>
        <v>75.88</v>
      </c>
      <c r="Q2591" s="11" t="s">
        <v>8337</v>
      </c>
      <c r="R2591" t="s">
        <v>8338</v>
      </c>
      <c r="S2591" s="15">
        <f t="shared" si="202"/>
        <v>42042.676226851851</v>
      </c>
      <c r="T2591" s="15">
        <f t="shared" si="203"/>
        <v>42094.551388888889</v>
      </c>
      <c r="U2591">
        <f t="shared" si="204"/>
        <v>2015</v>
      </c>
    </row>
    <row r="2592" spans="1:21" ht="48" x14ac:dyDescent="0.2">
      <c r="A2592">
        <v>2590</v>
      </c>
      <c r="B2592" s="9" t="s">
        <v>2589</v>
      </c>
      <c r="C2592" s="3" t="s">
        <v>6699</v>
      </c>
      <c r="D2592" s="5">
        <v>3000</v>
      </c>
      <c r="E2592" s="7">
        <v>606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20</v>
      </c>
      <c r="P2592">
        <f t="shared" si="201"/>
        <v>0</v>
      </c>
      <c r="Q2592" s="11" t="s">
        <v>8337</v>
      </c>
      <c r="R2592" t="s">
        <v>8338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2592</v>
      </c>
      <c r="B2593" s="9" t="s">
        <v>2591</v>
      </c>
      <c r="C2593" s="3" t="s">
        <v>6701</v>
      </c>
      <c r="D2593" s="5">
        <v>30000</v>
      </c>
      <c r="E2593" s="7">
        <v>605</v>
      </c>
      <c r="F2593" t="s">
        <v>8219</v>
      </c>
      <c r="G2593" t="s">
        <v>8222</v>
      </c>
      <c r="H2593" t="s">
        <v>8244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8281</v>
      </c>
      <c r="O2593">
        <f t="shared" si="200"/>
        <v>2</v>
      </c>
      <c r="P2593">
        <f t="shared" si="201"/>
        <v>605</v>
      </c>
      <c r="Q2593" s="11" t="s">
        <v>8337</v>
      </c>
      <c r="R2593" t="s">
        <v>8338</v>
      </c>
      <c r="S2593" s="15">
        <f t="shared" si="202"/>
        <v>41887.801168981481</v>
      </c>
      <c r="T2593" s="15">
        <f t="shared" si="203"/>
        <v>41917.801168981481</v>
      </c>
      <c r="U2593">
        <f t="shared" si="204"/>
        <v>2014</v>
      </c>
    </row>
    <row r="2594" spans="1:21" ht="48" x14ac:dyDescent="0.2">
      <c r="A2594">
        <v>2593</v>
      </c>
      <c r="B2594" s="9" t="s">
        <v>2592</v>
      </c>
      <c r="C2594" s="3" t="s">
        <v>6702</v>
      </c>
      <c r="D2594" s="5">
        <v>10000</v>
      </c>
      <c r="E2594" s="7">
        <v>605</v>
      </c>
      <c r="F2594" t="s">
        <v>8219</v>
      </c>
      <c r="G2594" t="s">
        <v>8222</v>
      </c>
      <c r="H2594" t="s">
        <v>8244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8281</v>
      </c>
      <c r="O2594">
        <f t="shared" si="200"/>
        <v>6</v>
      </c>
      <c r="P2594">
        <f t="shared" si="201"/>
        <v>0</v>
      </c>
      <c r="Q2594" s="11" t="s">
        <v>8337</v>
      </c>
      <c r="R2594" t="s">
        <v>8338</v>
      </c>
      <c r="S2594" s="15">
        <f t="shared" si="202"/>
        <v>42089.84520833334</v>
      </c>
      <c r="T2594" s="15">
        <f t="shared" si="203"/>
        <v>42119.84520833334</v>
      </c>
      <c r="U2594">
        <f t="shared" si="204"/>
        <v>2015</v>
      </c>
    </row>
    <row r="2595" spans="1:21" ht="48" x14ac:dyDescent="0.2">
      <c r="A2595">
        <v>2591</v>
      </c>
      <c r="B2595" s="9" t="s">
        <v>2590</v>
      </c>
      <c r="C2595" s="3" t="s">
        <v>6700</v>
      </c>
      <c r="D2595" s="5">
        <v>1500</v>
      </c>
      <c r="E2595" s="7">
        <v>605</v>
      </c>
      <c r="F2595" t="s">
        <v>8219</v>
      </c>
      <c r="G2595" t="s">
        <v>8222</v>
      </c>
      <c r="H2595" t="s">
        <v>8244</v>
      </c>
      <c r="I2595">
        <v>1457901924</v>
      </c>
      <c r="J2595">
        <v>1452721524</v>
      </c>
      <c r="K2595" t="b">
        <v>0</v>
      </c>
      <c r="L2595">
        <v>2</v>
      </c>
      <c r="M2595" t="b">
        <v>0</v>
      </c>
      <c r="N2595" t="s">
        <v>8281</v>
      </c>
      <c r="O2595">
        <f t="shared" si="200"/>
        <v>40</v>
      </c>
      <c r="P2595">
        <f t="shared" si="201"/>
        <v>302.5</v>
      </c>
      <c r="Q2595" s="11" t="s">
        <v>8337</v>
      </c>
      <c r="R2595" t="s">
        <v>8338</v>
      </c>
      <c r="S2595" s="15">
        <f t="shared" si="202"/>
        <v>42382.906527777777</v>
      </c>
      <c r="T2595" s="15">
        <f t="shared" si="203"/>
        <v>42442.864861111113</v>
      </c>
      <c r="U2595">
        <f t="shared" si="204"/>
        <v>2016</v>
      </c>
    </row>
    <row r="2596" spans="1:21" ht="48" x14ac:dyDescent="0.2">
      <c r="A2596">
        <v>2594</v>
      </c>
      <c r="B2596" s="9" t="s">
        <v>2593</v>
      </c>
      <c r="C2596" s="3" t="s">
        <v>6703</v>
      </c>
      <c r="D2596" s="5">
        <v>80000</v>
      </c>
      <c r="E2596" s="7">
        <v>601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1</v>
      </c>
      <c r="P2596">
        <f t="shared" si="201"/>
        <v>601</v>
      </c>
      <c r="Q2596" s="11" t="s">
        <v>8337</v>
      </c>
      <c r="R2596" t="s">
        <v>8338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2594</v>
      </c>
      <c r="C2597" s="3" t="s">
        <v>6704</v>
      </c>
      <c r="D2597" s="5">
        <v>15000</v>
      </c>
      <c r="E2597" s="7">
        <v>601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4</v>
      </c>
      <c r="P2597">
        <f t="shared" si="201"/>
        <v>31.63</v>
      </c>
      <c r="Q2597" s="11" t="s">
        <v>8337</v>
      </c>
      <c r="R2597" t="s">
        <v>8338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2595</v>
      </c>
      <c r="C2598" s="3" t="s">
        <v>6705</v>
      </c>
      <c r="D2598" s="5">
        <v>35000</v>
      </c>
      <c r="E2598" s="7">
        <v>600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</v>
      </c>
      <c r="P2598">
        <f t="shared" si="201"/>
        <v>22.22</v>
      </c>
      <c r="Q2598" s="11" t="s">
        <v>8337</v>
      </c>
      <c r="R2598" t="s">
        <v>8338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32" x14ac:dyDescent="0.2">
      <c r="A2599">
        <v>2599</v>
      </c>
      <c r="B2599" s="9" t="s">
        <v>2598</v>
      </c>
      <c r="C2599" s="3" t="s">
        <v>6708</v>
      </c>
      <c r="D2599" s="5">
        <v>9041</v>
      </c>
      <c r="E2599" s="7">
        <v>600</v>
      </c>
      <c r="F2599" t="s">
        <v>8219</v>
      </c>
      <c r="G2599" t="s">
        <v>8222</v>
      </c>
      <c r="H2599" t="s">
        <v>8244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t="s">
        <v>8281</v>
      </c>
      <c r="O2599">
        <f t="shared" si="200"/>
        <v>7</v>
      </c>
      <c r="P2599">
        <f t="shared" si="201"/>
        <v>120</v>
      </c>
      <c r="Q2599" s="11" t="s">
        <v>8337</v>
      </c>
      <c r="R2599" t="s">
        <v>8338</v>
      </c>
      <c r="S2599" s="15">
        <f t="shared" si="202"/>
        <v>41809.754016203704</v>
      </c>
      <c r="T2599" s="15">
        <f t="shared" si="203"/>
        <v>41854.754016203704</v>
      </c>
      <c r="U2599">
        <f t="shared" si="204"/>
        <v>2014</v>
      </c>
    </row>
    <row r="2600" spans="1:21" ht="32" x14ac:dyDescent="0.2">
      <c r="A2600">
        <v>2598</v>
      </c>
      <c r="B2600" s="9" t="s">
        <v>2597</v>
      </c>
      <c r="C2600" s="3" t="s">
        <v>6707</v>
      </c>
      <c r="D2600" s="5">
        <v>3000</v>
      </c>
      <c r="E2600" s="7">
        <v>600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20</v>
      </c>
      <c r="P2600">
        <f t="shared" si="201"/>
        <v>42.86</v>
      </c>
      <c r="Q2600" s="11" t="s">
        <v>8337</v>
      </c>
      <c r="R2600" t="s">
        <v>8338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8" x14ac:dyDescent="0.2">
      <c r="A2601">
        <v>2597</v>
      </c>
      <c r="B2601" s="9" t="s">
        <v>2596</v>
      </c>
      <c r="C2601" s="3" t="s">
        <v>6706</v>
      </c>
      <c r="D2601" s="5">
        <v>1500</v>
      </c>
      <c r="E2601" s="7">
        <v>600</v>
      </c>
      <c r="F2601" t="s">
        <v>8219</v>
      </c>
      <c r="G2601" t="s">
        <v>8223</v>
      </c>
      <c r="H2601" t="s">
        <v>8245</v>
      </c>
      <c r="I2601">
        <v>1466323917</v>
      </c>
      <c r="J2601">
        <v>1463731917</v>
      </c>
      <c r="K2601" t="b">
        <v>0</v>
      </c>
      <c r="L2601">
        <v>7</v>
      </c>
      <c r="M2601" t="b">
        <v>0</v>
      </c>
      <c r="N2601" t="s">
        <v>8281</v>
      </c>
      <c r="O2601">
        <f t="shared" si="200"/>
        <v>40</v>
      </c>
      <c r="P2601">
        <f t="shared" si="201"/>
        <v>85.71</v>
      </c>
      <c r="Q2601" s="11" t="s">
        <v>8337</v>
      </c>
      <c r="R2601" t="s">
        <v>8338</v>
      </c>
      <c r="S2601" s="15">
        <f t="shared" si="202"/>
        <v>42510.341631944444</v>
      </c>
      <c r="T2601" s="15">
        <f t="shared" si="203"/>
        <v>42540.341631944444</v>
      </c>
      <c r="U2601">
        <f t="shared" si="204"/>
        <v>2016</v>
      </c>
    </row>
    <row r="2602" spans="1:21" ht="32" x14ac:dyDescent="0.2">
      <c r="A2602">
        <v>2600</v>
      </c>
      <c r="B2602" s="9" t="s">
        <v>2599</v>
      </c>
      <c r="C2602" s="3" t="s">
        <v>6709</v>
      </c>
      <c r="D2602" s="5">
        <v>50000</v>
      </c>
      <c r="E2602" s="7">
        <v>597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1</v>
      </c>
      <c r="P2602">
        <f t="shared" si="201"/>
        <v>19.899999999999999</v>
      </c>
      <c r="Q2602" s="11" t="s">
        <v>8337</v>
      </c>
      <c r="R2602" t="s">
        <v>8338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2600</v>
      </c>
      <c r="C2603" s="3" t="s">
        <v>6710</v>
      </c>
      <c r="D2603" s="5">
        <v>500</v>
      </c>
      <c r="E2603" s="7">
        <v>595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119</v>
      </c>
      <c r="P2603">
        <f t="shared" si="201"/>
        <v>3.94</v>
      </c>
      <c r="Q2603" s="11" t="s">
        <v>8320</v>
      </c>
      <c r="R2603" t="s">
        <v>8356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2601</v>
      </c>
      <c r="C2604" s="3" t="s">
        <v>6711</v>
      </c>
      <c r="D2604" s="5">
        <v>12000</v>
      </c>
      <c r="E2604" s="7">
        <v>593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5</v>
      </c>
      <c r="P2604">
        <f t="shared" si="201"/>
        <v>1.21</v>
      </c>
      <c r="Q2604" s="11" t="s">
        <v>8320</v>
      </c>
      <c r="R2604" t="s">
        <v>8356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2602</v>
      </c>
      <c r="C2605" s="3" t="s">
        <v>6712</v>
      </c>
      <c r="D2605" s="5">
        <v>1750</v>
      </c>
      <c r="E2605" s="7">
        <v>592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34</v>
      </c>
      <c r="P2605">
        <f t="shared" si="201"/>
        <v>11.84</v>
      </c>
      <c r="Q2605" s="11" t="s">
        <v>8320</v>
      </c>
      <c r="R2605" t="s">
        <v>8356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2603</v>
      </c>
      <c r="C2606" s="3" t="s">
        <v>6713</v>
      </c>
      <c r="D2606" s="5">
        <v>20000</v>
      </c>
      <c r="E2606" s="7">
        <v>591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3</v>
      </c>
      <c r="P2606">
        <f t="shared" si="201"/>
        <v>1.84</v>
      </c>
      <c r="Q2606" s="11" t="s">
        <v>8320</v>
      </c>
      <c r="R2606" t="s">
        <v>8356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2604</v>
      </c>
      <c r="C2607" s="3" t="s">
        <v>6714</v>
      </c>
      <c r="D2607" s="5">
        <v>100000</v>
      </c>
      <c r="E2607" s="7">
        <v>590.02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</v>
      </c>
      <c r="P2607">
        <f t="shared" si="201"/>
        <v>0.33</v>
      </c>
      <c r="Q2607" s="11" t="s">
        <v>8320</v>
      </c>
      <c r="R2607" t="s">
        <v>8356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2605</v>
      </c>
      <c r="C2608" s="3" t="s">
        <v>6715</v>
      </c>
      <c r="D2608" s="5">
        <v>11000</v>
      </c>
      <c r="E2608" s="7">
        <v>590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5</v>
      </c>
      <c r="P2608">
        <f t="shared" si="201"/>
        <v>1.53</v>
      </c>
      <c r="Q2608" s="11" t="s">
        <v>8320</v>
      </c>
      <c r="R2608" t="s">
        <v>8356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2606</v>
      </c>
      <c r="C2609" s="3" t="s">
        <v>6716</v>
      </c>
      <c r="D2609" s="5">
        <v>8000</v>
      </c>
      <c r="E2609" s="7">
        <v>587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7</v>
      </c>
      <c r="P2609">
        <f t="shared" si="201"/>
        <v>1.47</v>
      </c>
      <c r="Q2609" s="11" t="s">
        <v>8320</v>
      </c>
      <c r="R2609" t="s">
        <v>8356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2607</v>
      </c>
      <c r="C2610" s="3" t="s">
        <v>6717</v>
      </c>
      <c r="D2610" s="5">
        <v>8000</v>
      </c>
      <c r="E2610" s="7">
        <v>587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7</v>
      </c>
      <c r="P2610">
        <f t="shared" si="201"/>
        <v>1.93</v>
      </c>
      <c r="Q2610" s="11" t="s">
        <v>8320</v>
      </c>
      <c r="R2610" t="s">
        <v>8356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2608</v>
      </c>
      <c r="C2611" s="3" t="s">
        <v>6718</v>
      </c>
      <c r="D2611" s="5">
        <v>35000</v>
      </c>
      <c r="E2611" s="7">
        <v>586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2</v>
      </c>
      <c r="P2611">
        <f t="shared" si="201"/>
        <v>0.87</v>
      </c>
      <c r="Q2611" s="11" t="s">
        <v>8320</v>
      </c>
      <c r="R2611" t="s">
        <v>8356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2609</v>
      </c>
      <c r="C2612" s="3" t="s">
        <v>6719</v>
      </c>
      <c r="D2612" s="5">
        <v>22765</v>
      </c>
      <c r="E2612" s="7">
        <v>585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3</v>
      </c>
      <c r="P2612">
        <f t="shared" si="201"/>
        <v>1.01</v>
      </c>
      <c r="Q2612" s="11" t="s">
        <v>8320</v>
      </c>
      <c r="R2612" t="s">
        <v>8356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2610</v>
      </c>
      <c r="C2613" s="3" t="s">
        <v>6720</v>
      </c>
      <c r="D2613" s="5">
        <v>11000</v>
      </c>
      <c r="E2613" s="7">
        <v>585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5</v>
      </c>
      <c r="P2613">
        <f t="shared" si="201"/>
        <v>0.16</v>
      </c>
      <c r="Q2613" s="11" t="s">
        <v>8320</v>
      </c>
      <c r="R2613" t="s">
        <v>8356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2611</v>
      </c>
      <c r="C2614" s="3" t="s">
        <v>6721</v>
      </c>
      <c r="D2614" s="5">
        <v>10000</v>
      </c>
      <c r="E2614" s="7">
        <v>580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6</v>
      </c>
      <c r="P2614">
        <f t="shared" si="201"/>
        <v>1.97</v>
      </c>
      <c r="Q2614" s="11" t="s">
        <v>8320</v>
      </c>
      <c r="R2614" t="s">
        <v>8356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2612</v>
      </c>
      <c r="C2615" s="3" t="s">
        <v>6722</v>
      </c>
      <c r="D2615" s="5">
        <v>7500</v>
      </c>
      <c r="E2615" s="7">
        <v>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8</v>
      </c>
      <c r="P2615">
        <f t="shared" si="201"/>
        <v>20.57</v>
      </c>
      <c r="Q2615" s="11" t="s">
        <v>8320</v>
      </c>
      <c r="R2615" t="s">
        <v>8356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2616</v>
      </c>
      <c r="B2616" s="9" t="s">
        <v>2615</v>
      </c>
      <c r="C2616" s="3" t="s">
        <v>6725</v>
      </c>
      <c r="D2616" s="5">
        <v>25000</v>
      </c>
      <c r="E2616" s="7">
        <v>570</v>
      </c>
      <c r="F2616" t="s">
        <v>8217</v>
      </c>
      <c r="G2616" t="s">
        <v>8222</v>
      </c>
      <c r="H2616" t="s">
        <v>8244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t="s">
        <v>8298</v>
      </c>
      <c r="O2616">
        <f t="shared" si="200"/>
        <v>2</v>
      </c>
      <c r="P2616">
        <f t="shared" si="201"/>
        <v>2.39</v>
      </c>
      <c r="Q2616" s="11" t="s">
        <v>8320</v>
      </c>
      <c r="R2616" t="s">
        <v>8356</v>
      </c>
      <c r="S2616" s="15">
        <f t="shared" si="202"/>
        <v>42211.99454861111</v>
      </c>
      <c r="T2616" s="15">
        <f t="shared" si="203"/>
        <v>42241.99454861111</v>
      </c>
      <c r="U2616">
        <f t="shared" si="204"/>
        <v>2015</v>
      </c>
    </row>
    <row r="2617" spans="1:21" ht="32" x14ac:dyDescent="0.2">
      <c r="A2617">
        <v>2618</v>
      </c>
      <c r="B2617" s="9" t="s">
        <v>2617</v>
      </c>
      <c r="C2617" s="3" t="s">
        <v>6727</v>
      </c>
      <c r="D2617" s="5">
        <v>15000</v>
      </c>
      <c r="E2617" s="7">
        <v>570</v>
      </c>
      <c r="F2617" t="s">
        <v>8217</v>
      </c>
      <c r="G2617" t="s">
        <v>8222</v>
      </c>
      <c r="H2617" t="s">
        <v>8244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t="s">
        <v>8298</v>
      </c>
      <c r="O2617">
        <f t="shared" si="200"/>
        <v>4</v>
      </c>
      <c r="P2617">
        <f t="shared" si="201"/>
        <v>7.4</v>
      </c>
      <c r="Q2617" s="11" t="s">
        <v>8320</v>
      </c>
      <c r="R2617" t="s">
        <v>8356</v>
      </c>
      <c r="S2617" s="15">
        <f t="shared" si="202"/>
        <v>42279.792372685188</v>
      </c>
      <c r="T2617" s="15">
        <f t="shared" si="203"/>
        <v>42339.834039351852</v>
      </c>
      <c r="U2617">
        <f t="shared" si="204"/>
        <v>2015</v>
      </c>
    </row>
    <row r="2618" spans="1:21" ht="48" x14ac:dyDescent="0.2">
      <c r="A2618">
        <v>2614</v>
      </c>
      <c r="B2618" s="9" t="s">
        <v>2613</v>
      </c>
      <c r="C2618" s="3" t="s">
        <v>6723</v>
      </c>
      <c r="D2618" s="5">
        <v>10500</v>
      </c>
      <c r="E2618" s="7">
        <v>570</v>
      </c>
      <c r="F2618" t="s">
        <v>8217</v>
      </c>
      <c r="G2618" t="s">
        <v>8222</v>
      </c>
      <c r="H2618" t="s">
        <v>8244</v>
      </c>
      <c r="I2618">
        <v>1398834000</v>
      </c>
      <c r="J2618">
        <v>1396371612</v>
      </c>
      <c r="K2618" t="b">
        <v>1</v>
      </c>
      <c r="L2618">
        <v>100</v>
      </c>
      <c r="M2618" t="b">
        <v>1</v>
      </c>
      <c r="N2618" t="s">
        <v>8298</v>
      </c>
      <c r="O2618">
        <f t="shared" si="200"/>
        <v>5</v>
      </c>
      <c r="P2618">
        <f t="shared" si="201"/>
        <v>5.7</v>
      </c>
      <c r="Q2618" s="11" t="s">
        <v>8320</v>
      </c>
      <c r="R2618" t="s">
        <v>8356</v>
      </c>
      <c r="S2618" s="15">
        <f t="shared" si="202"/>
        <v>41730.708472222221</v>
      </c>
      <c r="T2618" s="15">
        <f t="shared" si="203"/>
        <v>41759.208333333336</v>
      </c>
      <c r="U2618">
        <f t="shared" si="204"/>
        <v>2014</v>
      </c>
    </row>
    <row r="2619" spans="1:21" ht="48" x14ac:dyDescent="0.2">
      <c r="A2619">
        <v>2615</v>
      </c>
      <c r="B2619" s="9" t="s">
        <v>2614</v>
      </c>
      <c r="C2619" s="3" t="s">
        <v>6724</v>
      </c>
      <c r="D2619" s="5">
        <v>2001</v>
      </c>
      <c r="E2619" s="7">
        <v>570</v>
      </c>
      <c r="F2619" t="s">
        <v>8217</v>
      </c>
      <c r="G2619" t="s">
        <v>8223</v>
      </c>
      <c r="H2619" t="s">
        <v>8245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t="s">
        <v>8298</v>
      </c>
      <c r="O2619">
        <f t="shared" si="200"/>
        <v>28</v>
      </c>
      <c r="P2619">
        <f t="shared" si="201"/>
        <v>7.92</v>
      </c>
      <c r="Q2619" s="11" t="s">
        <v>8320</v>
      </c>
      <c r="R2619" t="s">
        <v>8356</v>
      </c>
      <c r="S2619" s="15">
        <f t="shared" si="202"/>
        <v>42453.49726851852</v>
      </c>
      <c r="T2619" s="15">
        <f t="shared" si="203"/>
        <v>42490.5</v>
      </c>
      <c r="U2619">
        <f t="shared" si="204"/>
        <v>2016</v>
      </c>
    </row>
    <row r="2620" spans="1:21" ht="48" x14ac:dyDescent="0.2">
      <c r="A2620">
        <v>2617</v>
      </c>
      <c r="B2620" s="9" t="s">
        <v>2616</v>
      </c>
      <c r="C2620" s="3" t="s">
        <v>6726</v>
      </c>
      <c r="D2620" s="5">
        <v>500</v>
      </c>
      <c r="E2620" s="7">
        <v>570</v>
      </c>
      <c r="F2620" t="s">
        <v>8217</v>
      </c>
      <c r="G2620" t="s">
        <v>8222</v>
      </c>
      <c r="H2620" t="s">
        <v>8244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8298</v>
      </c>
      <c r="O2620">
        <f t="shared" si="200"/>
        <v>114</v>
      </c>
      <c r="P2620">
        <f t="shared" si="201"/>
        <v>3.58</v>
      </c>
      <c r="Q2620" s="11" t="s">
        <v>8320</v>
      </c>
      <c r="R2620" t="s">
        <v>8356</v>
      </c>
      <c r="S2620" s="15">
        <f t="shared" si="202"/>
        <v>41902.874432870369</v>
      </c>
      <c r="T2620" s="15">
        <f t="shared" si="203"/>
        <v>41932.874432870369</v>
      </c>
      <c r="U2620">
        <f t="shared" si="204"/>
        <v>2014</v>
      </c>
    </row>
    <row r="2621" spans="1:21" ht="48" x14ac:dyDescent="0.2">
      <c r="A2621">
        <v>2620</v>
      </c>
      <c r="B2621" s="9" t="s">
        <v>2619</v>
      </c>
      <c r="C2621" s="3" t="s">
        <v>6729</v>
      </c>
      <c r="D2621" s="5">
        <v>65000</v>
      </c>
      <c r="E2621" s="7">
        <v>565</v>
      </c>
      <c r="F2621" t="s">
        <v>8217</v>
      </c>
      <c r="G2621" t="s">
        <v>8224</v>
      </c>
      <c r="H2621" t="s">
        <v>8246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8298</v>
      </c>
      <c r="O2621">
        <f t="shared" si="200"/>
        <v>1</v>
      </c>
      <c r="P2621">
        <f t="shared" si="201"/>
        <v>0.45</v>
      </c>
      <c r="Q2621" s="11" t="s">
        <v>8320</v>
      </c>
      <c r="R2621" t="s">
        <v>8356</v>
      </c>
      <c r="S2621" s="15">
        <f t="shared" si="202"/>
        <v>42251.16715277778</v>
      </c>
      <c r="T2621" s="15">
        <f t="shared" si="203"/>
        <v>42288.041666666672</v>
      </c>
      <c r="U2621">
        <f t="shared" si="204"/>
        <v>2015</v>
      </c>
    </row>
    <row r="2622" spans="1:21" ht="48" x14ac:dyDescent="0.2">
      <c r="A2622">
        <v>2619</v>
      </c>
      <c r="B2622" s="9" t="s">
        <v>2618</v>
      </c>
      <c r="C2622" s="3" t="s">
        <v>6728</v>
      </c>
      <c r="D2622" s="5">
        <v>1000</v>
      </c>
      <c r="E2622" s="7">
        <v>565</v>
      </c>
      <c r="F2622" t="s">
        <v>8217</v>
      </c>
      <c r="G2622" t="s">
        <v>8222</v>
      </c>
      <c r="H2622" t="s">
        <v>8244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8298</v>
      </c>
      <c r="O2622">
        <f t="shared" si="200"/>
        <v>57</v>
      </c>
      <c r="P2622">
        <f t="shared" si="201"/>
        <v>10.66</v>
      </c>
      <c r="Q2622" s="11" t="s">
        <v>8320</v>
      </c>
      <c r="R2622" t="s">
        <v>8356</v>
      </c>
      <c r="S2622" s="15">
        <f t="shared" si="202"/>
        <v>42273.884305555555</v>
      </c>
      <c r="T2622" s="15">
        <f t="shared" si="203"/>
        <v>42300.458333333328</v>
      </c>
      <c r="U2622">
        <f t="shared" si="204"/>
        <v>2015</v>
      </c>
    </row>
    <row r="2623" spans="1:21" ht="48" x14ac:dyDescent="0.2">
      <c r="A2623">
        <v>2621</v>
      </c>
      <c r="B2623" s="9" t="s">
        <v>2620</v>
      </c>
      <c r="C2623" s="3" t="s">
        <v>6730</v>
      </c>
      <c r="D2623" s="5">
        <v>15000</v>
      </c>
      <c r="E2623" s="7">
        <v>564.66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4</v>
      </c>
      <c r="P2623">
        <f t="shared" si="201"/>
        <v>1.21</v>
      </c>
      <c r="Q2623" s="11" t="s">
        <v>8320</v>
      </c>
      <c r="R2623" t="s">
        <v>8356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2621</v>
      </c>
      <c r="C2624" s="3" t="s">
        <v>6731</v>
      </c>
      <c r="D2624" s="5">
        <v>1500</v>
      </c>
      <c r="E2624" s="7">
        <v>564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38</v>
      </c>
      <c r="P2624">
        <f t="shared" si="201"/>
        <v>7.62</v>
      </c>
      <c r="Q2624" s="11" t="s">
        <v>8320</v>
      </c>
      <c r="R2624" t="s">
        <v>8356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2622</v>
      </c>
      <c r="C2625" s="3" t="s">
        <v>6732</v>
      </c>
      <c r="D2625" s="5">
        <v>2000</v>
      </c>
      <c r="E2625" s="7">
        <v>561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28</v>
      </c>
      <c r="P2625">
        <f t="shared" si="201"/>
        <v>9.0500000000000007</v>
      </c>
      <c r="Q2625" s="11" t="s">
        <v>8320</v>
      </c>
      <c r="R2625" t="s">
        <v>8356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2623</v>
      </c>
      <c r="C2626" s="3" t="s">
        <v>6733</v>
      </c>
      <c r="D2626" s="5">
        <v>8000</v>
      </c>
      <c r="E2626" s="7">
        <v>560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7</v>
      </c>
      <c r="P2626">
        <f t="shared" ref="P2626:P2689" si="206">IFERROR(ROUND(E2626/L2626,2),0)</f>
        <v>0.16</v>
      </c>
      <c r="Q2626" s="11" t="s">
        <v>8320</v>
      </c>
      <c r="R2626" t="s">
        <v>8356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2626</v>
      </c>
      <c r="B2627" s="9" t="s">
        <v>2625</v>
      </c>
      <c r="C2627" s="3" t="s">
        <v>6735</v>
      </c>
      <c r="D2627" s="5">
        <v>2500</v>
      </c>
      <c r="E2627" s="7">
        <v>560</v>
      </c>
      <c r="F2627" t="s">
        <v>8217</v>
      </c>
      <c r="G2627" t="s">
        <v>8222</v>
      </c>
      <c r="H2627" t="s">
        <v>8244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8298</v>
      </c>
      <c r="O2627">
        <f t="shared" si="205"/>
        <v>22</v>
      </c>
      <c r="P2627">
        <f t="shared" si="206"/>
        <v>11.2</v>
      </c>
      <c r="Q2627" s="11" t="s">
        <v>8320</v>
      </c>
      <c r="R2627" t="s">
        <v>8356</v>
      </c>
      <c r="S2627" s="15">
        <f t="shared" si="207"/>
        <v>42128.628113425926</v>
      </c>
      <c r="T2627" s="15">
        <f t="shared" si="208"/>
        <v>42158.628113425926</v>
      </c>
      <c r="U2627">
        <f t="shared" ref="U2627:U2690" si="209">YEAR(S2627)</f>
        <v>2015</v>
      </c>
    </row>
    <row r="2628" spans="1:21" ht="48" x14ac:dyDescent="0.2">
      <c r="A2628">
        <v>2625</v>
      </c>
      <c r="B2628" s="9" t="s">
        <v>2624</v>
      </c>
      <c r="C2628" s="3" t="s">
        <v>6734</v>
      </c>
      <c r="D2628" s="5">
        <v>150</v>
      </c>
      <c r="E2628" s="7">
        <v>560</v>
      </c>
      <c r="F2628" t="s">
        <v>8217</v>
      </c>
      <c r="G2628" t="s">
        <v>8234</v>
      </c>
      <c r="H2628" t="s">
        <v>8247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8298</v>
      </c>
      <c r="O2628">
        <f t="shared" si="205"/>
        <v>373</v>
      </c>
      <c r="P2628">
        <f t="shared" si="206"/>
        <v>10.77</v>
      </c>
      <c r="Q2628" s="11" t="s">
        <v>8320</v>
      </c>
      <c r="R2628" t="s">
        <v>8356</v>
      </c>
      <c r="S2628" s="15">
        <f t="shared" si="207"/>
        <v>42658.810277777782</v>
      </c>
      <c r="T2628" s="15">
        <f t="shared" si="208"/>
        <v>42683.851944444439</v>
      </c>
      <c r="U2628">
        <f t="shared" si="209"/>
        <v>2016</v>
      </c>
    </row>
    <row r="2629" spans="1:21" ht="48" x14ac:dyDescent="0.2">
      <c r="A2629">
        <v>2627</v>
      </c>
      <c r="B2629" s="9" t="s">
        <v>2626</v>
      </c>
      <c r="C2629" s="3" t="s">
        <v>6736</v>
      </c>
      <c r="D2629" s="5">
        <v>150</v>
      </c>
      <c r="E2629" s="7">
        <v>559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373</v>
      </c>
      <c r="P2629">
        <f t="shared" si="206"/>
        <v>12.42</v>
      </c>
      <c r="Q2629" s="11" t="s">
        <v>8320</v>
      </c>
      <c r="R2629" t="s">
        <v>8356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2627</v>
      </c>
      <c r="C2630" s="3" t="s">
        <v>6737</v>
      </c>
      <c r="D2630" s="5">
        <v>839</v>
      </c>
      <c r="E2630" s="7">
        <v>558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67</v>
      </c>
      <c r="P2630">
        <f t="shared" si="206"/>
        <v>26.57</v>
      </c>
      <c r="Q2630" s="11" t="s">
        <v>8320</v>
      </c>
      <c r="R2630" t="s">
        <v>8356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2628</v>
      </c>
      <c r="C2631" s="3" t="s">
        <v>6738</v>
      </c>
      <c r="D2631" s="5">
        <v>5000</v>
      </c>
      <c r="E2631" s="7">
        <v>555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11</v>
      </c>
      <c r="P2631">
        <f t="shared" si="206"/>
        <v>5.55</v>
      </c>
      <c r="Q2631" s="11" t="s">
        <v>8320</v>
      </c>
      <c r="R2631" t="s">
        <v>8356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2631</v>
      </c>
      <c r="B2632" s="9" t="s">
        <v>2630</v>
      </c>
      <c r="C2632" s="3" t="s">
        <v>6740</v>
      </c>
      <c r="D2632" s="5">
        <v>20000</v>
      </c>
      <c r="E2632" s="7">
        <v>553</v>
      </c>
      <c r="F2632" t="s">
        <v>8217</v>
      </c>
      <c r="G2632" t="s">
        <v>8222</v>
      </c>
      <c r="H2632" t="s">
        <v>8244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8298</v>
      </c>
      <c r="O2632">
        <f t="shared" si="205"/>
        <v>3</v>
      </c>
      <c r="P2632">
        <f t="shared" si="206"/>
        <v>1.93</v>
      </c>
      <c r="Q2632" s="11" t="s">
        <v>8320</v>
      </c>
      <c r="R2632" t="s">
        <v>8356</v>
      </c>
      <c r="S2632" s="15">
        <f t="shared" si="207"/>
        <v>42218.169293981482</v>
      </c>
      <c r="T2632" s="15">
        <f t="shared" si="208"/>
        <v>42246.169293981482</v>
      </c>
      <c r="U2632">
        <f t="shared" si="209"/>
        <v>2015</v>
      </c>
    </row>
    <row r="2633" spans="1:21" ht="48" x14ac:dyDescent="0.2">
      <c r="A2633">
        <v>2630</v>
      </c>
      <c r="B2633" s="9" t="s">
        <v>2629</v>
      </c>
      <c r="C2633" s="3" t="s">
        <v>6739</v>
      </c>
      <c r="D2633" s="5">
        <v>2000</v>
      </c>
      <c r="E2633" s="7">
        <v>553</v>
      </c>
      <c r="F2633" t="s">
        <v>8217</v>
      </c>
      <c r="G2633" t="s">
        <v>8224</v>
      </c>
      <c r="H2633" t="s">
        <v>8246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8298</v>
      </c>
      <c r="O2633">
        <f t="shared" si="205"/>
        <v>28</v>
      </c>
      <c r="P2633">
        <f t="shared" si="206"/>
        <v>6.83</v>
      </c>
      <c r="Q2633" s="11" t="s">
        <v>8320</v>
      </c>
      <c r="R2633" t="s">
        <v>8356</v>
      </c>
      <c r="S2633" s="15">
        <f t="shared" si="207"/>
        <v>42524.105462962965</v>
      </c>
      <c r="T2633" s="15">
        <f t="shared" si="208"/>
        <v>42551.416666666672</v>
      </c>
      <c r="U2633">
        <f t="shared" si="209"/>
        <v>2016</v>
      </c>
    </row>
    <row r="2634" spans="1:21" ht="48" x14ac:dyDescent="0.2">
      <c r="A2634">
        <v>2632</v>
      </c>
      <c r="B2634" s="9" t="s">
        <v>2631</v>
      </c>
      <c r="C2634" s="3" t="s">
        <v>6741</v>
      </c>
      <c r="D2634" s="5">
        <v>1070</v>
      </c>
      <c r="E2634" s="7">
        <v>551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51</v>
      </c>
      <c r="P2634">
        <f t="shared" si="206"/>
        <v>13.12</v>
      </c>
      <c r="Q2634" s="11" t="s">
        <v>8320</v>
      </c>
      <c r="R2634" t="s">
        <v>8356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2635</v>
      </c>
      <c r="B2635" s="9" t="s">
        <v>2634</v>
      </c>
      <c r="C2635" s="3" t="s">
        <v>6744</v>
      </c>
      <c r="D2635" s="5">
        <v>11500</v>
      </c>
      <c r="E2635" s="7">
        <v>550</v>
      </c>
      <c r="F2635" t="s">
        <v>8217</v>
      </c>
      <c r="G2635" t="s">
        <v>8227</v>
      </c>
      <c r="H2635" t="s">
        <v>8249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t="s">
        <v>8298</v>
      </c>
      <c r="O2635">
        <f t="shared" si="205"/>
        <v>5</v>
      </c>
      <c r="P2635">
        <f t="shared" si="206"/>
        <v>6.55</v>
      </c>
      <c r="Q2635" s="11" t="s">
        <v>8320</v>
      </c>
      <c r="R2635" t="s">
        <v>8356</v>
      </c>
      <c r="S2635" s="15">
        <f t="shared" si="207"/>
        <v>42037.950937500005</v>
      </c>
      <c r="T2635" s="15">
        <f t="shared" si="208"/>
        <v>42072.909270833334</v>
      </c>
      <c r="U2635">
        <f t="shared" si="209"/>
        <v>2015</v>
      </c>
    </row>
    <row r="2636" spans="1:21" ht="48" x14ac:dyDescent="0.2">
      <c r="A2636">
        <v>2633</v>
      </c>
      <c r="B2636" s="9" t="s">
        <v>2632</v>
      </c>
      <c r="C2636" s="3" t="s">
        <v>6742</v>
      </c>
      <c r="D2636" s="5">
        <v>5000</v>
      </c>
      <c r="E2636" s="7">
        <v>550</v>
      </c>
      <c r="F2636" t="s">
        <v>8217</v>
      </c>
      <c r="G2636" t="s">
        <v>8222</v>
      </c>
      <c r="H2636" t="s">
        <v>8244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8298</v>
      </c>
      <c r="O2636">
        <f t="shared" si="205"/>
        <v>11</v>
      </c>
      <c r="P2636">
        <f t="shared" si="206"/>
        <v>2.76</v>
      </c>
      <c r="Q2636" s="11" t="s">
        <v>8320</v>
      </c>
      <c r="R2636" t="s">
        <v>8356</v>
      </c>
      <c r="S2636" s="15">
        <f t="shared" si="207"/>
        <v>41667.823287037041</v>
      </c>
      <c r="T2636" s="15">
        <f t="shared" si="208"/>
        <v>41697.958333333336</v>
      </c>
      <c r="U2636">
        <f t="shared" si="209"/>
        <v>2014</v>
      </c>
    </row>
    <row r="2637" spans="1:21" ht="48" x14ac:dyDescent="0.2">
      <c r="A2637">
        <v>2636</v>
      </c>
      <c r="B2637" s="9" t="s">
        <v>2635</v>
      </c>
      <c r="C2637" s="3" t="s">
        <v>6745</v>
      </c>
      <c r="D2637" s="5">
        <v>1000</v>
      </c>
      <c r="E2637" s="7">
        <v>550</v>
      </c>
      <c r="F2637" t="s">
        <v>8217</v>
      </c>
      <c r="G2637" t="s">
        <v>8222</v>
      </c>
      <c r="H2637" t="s">
        <v>8244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8298</v>
      </c>
      <c r="O2637">
        <f t="shared" si="205"/>
        <v>55</v>
      </c>
      <c r="P2637">
        <f t="shared" si="206"/>
        <v>11</v>
      </c>
      <c r="Q2637" s="11" t="s">
        <v>8320</v>
      </c>
      <c r="R2637" t="s">
        <v>8356</v>
      </c>
      <c r="S2637" s="15">
        <f t="shared" si="207"/>
        <v>42636.614745370374</v>
      </c>
      <c r="T2637" s="15">
        <f t="shared" si="208"/>
        <v>42659.041666666672</v>
      </c>
      <c r="U2637">
        <f t="shared" si="209"/>
        <v>2016</v>
      </c>
    </row>
    <row r="2638" spans="1:21" ht="48" x14ac:dyDescent="0.2">
      <c r="A2638">
        <v>2634</v>
      </c>
      <c r="B2638" s="9" t="s">
        <v>2633</v>
      </c>
      <c r="C2638" s="3" t="s">
        <v>6743</v>
      </c>
      <c r="D2638" s="5">
        <v>930</v>
      </c>
      <c r="E2638" s="7">
        <v>550</v>
      </c>
      <c r="F2638" t="s">
        <v>8217</v>
      </c>
      <c r="G2638" t="s">
        <v>8222</v>
      </c>
      <c r="H2638" t="s">
        <v>8244</v>
      </c>
      <c r="I2638">
        <v>1475163921</v>
      </c>
      <c r="J2638">
        <v>1472571921</v>
      </c>
      <c r="K2638" t="b">
        <v>0</v>
      </c>
      <c r="L2638">
        <v>25</v>
      </c>
      <c r="M2638" t="b">
        <v>1</v>
      </c>
      <c r="N2638" t="s">
        <v>8298</v>
      </c>
      <c r="O2638">
        <f t="shared" si="205"/>
        <v>59</v>
      </c>
      <c r="P2638">
        <f t="shared" si="206"/>
        <v>22</v>
      </c>
      <c r="Q2638" s="11" t="s">
        <v>8320</v>
      </c>
      <c r="R2638" t="s">
        <v>8356</v>
      </c>
      <c r="S2638" s="15">
        <f t="shared" si="207"/>
        <v>42612.656493055561</v>
      </c>
      <c r="T2638" s="15">
        <f t="shared" si="208"/>
        <v>42642.656493055561</v>
      </c>
      <c r="U2638">
        <f t="shared" si="209"/>
        <v>2016</v>
      </c>
    </row>
    <row r="2639" spans="1:21" ht="32" x14ac:dyDescent="0.2">
      <c r="A2639">
        <v>2637</v>
      </c>
      <c r="B2639" s="9" t="s">
        <v>2636</v>
      </c>
      <c r="C2639" s="3" t="s">
        <v>6746</v>
      </c>
      <c r="D2639" s="5">
        <v>500</v>
      </c>
      <c r="E2639" s="7">
        <v>550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110</v>
      </c>
      <c r="P2639">
        <f t="shared" si="206"/>
        <v>21.15</v>
      </c>
      <c r="Q2639" s="11" t="s">
        <v>8320</v>
      </c>
      <c r="R2639" t="s">
        <v>8356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2637</v>
      </c>
      <c r="C2640" s="3" t="s">
        <v>6747</v>
      </c>
      <c r="D2640" s="5">
        <v>347</v>
      </c>
      <c r="E2640" s="7">
        <v>546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157</v>
      </c>
      <c r="P2640">
        <f t="shared" si="206"/>
        <v>39</v>
      </c>
      <c r="Q2640" s="11" t="s">
        <v>8320</v>
      </c>
      <c r="R2640" t="s">
        <v>8356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4" x14ac:dyDescent="0.2">
      <c r="A2641">
        <v>2640</v>
      </c>
      <c r="B2641" s="9" t="s">
        <v>2639</v>
      </c>
      <c r="C2641" s="3" t="s">
        <v>6749</v>
      </c>
      <c r="D2641" s="5">
        <v>3000</v>
      </c>
      <c r="E2641" s="7">
        <v>545</v>
      </c>
      <c r="F2641" t="s">
        <v>8217</v>
      </c>
      <c r="G2641" t="s">
        <v>8222</v>
      </c>
      <c r="H2641" t="s">
        <v>8244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8298</v>
      </c>
      <c r="O2641">
        <f t="shared" si="205"/>
        <v>18</v>
      </c>
      <c r="P2641">
        <f t="shared" si="206"/>
        <v>7.9</v>
      </c>
      <c r="Q2641" s="11" t="s">
        <v>8320</v>
      </c>
      <c r="R2641" t="s">
        <v>8356</v>
      </c>
      <c r="S2641" s="15">
        <f t="shared" si="207"/>
        <v>42103.160578703704</v>
      </c>
      <c r="T2641" s="15">
        <f t="shared" si="208"/>
        <v>42163.160578703704</v>
      </c>
      <c r="U2641">
        <f t="shared" si="209"/>
        <v>2015</v>
      </c>
    </row>
    <row r="2642" spans="1:21" ht="32" x14ac:dyDescent="0.2">
      <c r="A2642">
        <v>2641</v>
      </c>
      <c r="B2642" s="9" t="s">
        <v>2640</v>
      </c>
      <c r="C2642" s="3" t="s">
        <v>6750</v>
      </c>
      <c r="D2642" s="5">
        <v>1500</v>
      </c>
      <c r="E2642" s="7">
        <v>545</v>
      </c>
      <c r="F2642" t="s">
        <v>8219</v>
      </c>
      <c r="G2642" t="s">
        <v>8222</v>
      </c>
      <c r="H2642" t="s">
        <v>8244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8298</v>
      </c>
      <c r="O2642">
        <f t="shared" si="205"/>
        <v>36</v>
      </c>
      <c r="P2642">
        <f t="shared" si="206"/>
        <v>545</v>
      </c>
      <c r="Q2642" s="11" t="s">
        <v>8320</v>
      </c>
      <c r="R2642" t="s">
        <v>8356</v>
      </c>
      <c r="S2642" s="15">
        <f t="shared" si="207"/>
        <v>41880.827118055553</v>
      </c>
      <c r="T2642" s="15">
        <f t="shared" si="208"/>
        <v>41897.839583333334</v>
      </c>
      <c r="U2642">
        <f t="shared" si="209"/>
        <v>2014</v>
      </c>
    </row>
    <row r="2643" spans="1:21" ht="48" x14ac:dyDescent="0.2">
      <c r="A2643">
        <v>2639</v>
      </c>
      <c r="B2643" s="9" t="s">
        <v>2638</v>
      </c>
      <c r="C2643" s="3" t="s">
        <v>6748</v>
      </c>
      <c r="D2643" s="5">
        <v>300</v>
      </c>
      <c r="E2643" s="7">
        <v>545</v>
      </c>
      <c r="F2643" t="s">
        <v>8217</v>
      </c>
      <c r="G2643" t="s">
        <v>8223</v>
      </c>
      <c r="H2643" t="s">
        <v>8245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t="s">
        <v>8298</v>
      </c>
      <c r="O2643">
        <f t="shared" si="205"/>
        <v>182</v>
      </c>
      <c r="P2643">
        <f t="shared" si="206"/>
        <v>11.12</v>
      </c>
      <c r="Q2643" s="11" t="s">
        <v>8320</v>
      </c>
      <c r="R2643" t="s">
        <v>8356</v>
      </c>
      <c r="S2643" s="15">
        <f t="shared" si="207"/>
        <v>42024.86513888889</v>
      </c>
      <c r="T2643" s="15">
        <f t="shared" si="208"/>
        <v>42054.86513888889</v>
      </c>
      <c r="U2643">
        <f t="shared" si="209"/>
        <v>2015</v>
      </c>
    </row>
    <row r="2644" spans="1:21" ht="64" x14ac:dyDescent="0.2">
      <c r="A2644">
        <v>2642</v>
      </c>
      <c r="B2644" s="9" t="s">
        <v>2641</v>
      </c>
      <c r="C2644" s="3" t="s">
        <v>6751</v>
      </c>
      <c r="D2644" s="5">
        <v>500000</v>
      </c>
      <c r="E2644" s="7">
        <v>542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1" t="s">
        <v>8320</v>
      </c>
      <c r="R2644" t="s">
        <v>8356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2642</v>
      </c>
      <c r="C2645" s="3" t="s">
        <v>6752</v>
      </c>
      <c r="D2645" s="5">
        <v>1000000</v>
      </c>
      <c r="E2645" s="7">
        <v>541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0</v>
      </c>
      <c r="P2645">
        <f t="shared" si="206"/>
        <v>0.36</v>
      </c>
      <c r="Q2645" s="11" t="s">
        <v>8320</v>
      </c>
      <c r="R2645" t="s">
        <v>8356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2643</v>
      </c>
      <c r="C2646" s="3" t="s">
        <v>6753</v>
      </c>
      <c r="D2646" s="5">
        <v>100000</v>
      </c>
      <c r="E2646" s="7">
        <v>540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1</v>
      </c>
      <c r="P2646">
        <f t="shared" si="206"/>
        <v>10.38</v>
      </c>
      <c r="Q2646" s="11" t="s">
        <v>8320</v>
      </c>
      <c r="R2646" t="s">
        <v>8356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2644</v>
      </c>
      <c r="C2647" s="3" t="s">
        <v>6754</v>
      </c>
      <c r="D2647" s="5">
        <v>20000</v>
      </c>
      <c r="E2647" s="7">
        <v>540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3</v>
      </c>
      <c r="P2647">
        <f t="shared" si="206"/>
        <v>23.48</v>
      </c>
      <c r="Q2647" s="11" t="s">
        <v>8320</v>
      </c>
      <c r="R2647" t="s">
        <v>8356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2645</v>
      </c>
      <c r="C2648" s="3" t="s">
        <v>6755</v>
      </c>
      <c r="D2648" s="5">
        <v>500000</v>
      </c>
      <c r="E2648" s="7">
        <v>537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0</v>
      </c>
      <c r="P2648">
        <f t="shared" si="206"/>
        <v>1</v>
      </c>
      <c r="Q2648" s="11" t="s">
        <v>8320</v>
      </c>
      <c r="R2648" t="s">
        <v>8356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2646</v>
      </c>
      <c r="C2649" s="3" t="s">
        <v>6756</v>
      </c>
      <c r="D2649" s="5">
        <v>2500</v>
      </c>
      <c r="E2649" s="7">
        <v>530.11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21</v>
      </c>
      <c r="P2649">
        <f t="shared" si="206"/>
        <v>176.7</v>
      </c>
      <c r="Q2649" s="11" t="s">
        <v>8320</v>
      </c>
      <c r="R2649" t="s">
        <v>8356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16" x14ac:dyDescent="0.2">
      <c r="A2650">
        <v>2649</v>
      </c>
      <c r="B2650" s="9" t="s">
        <v>2648</v>
      </c>
      <c r="C2650" s="3" t="s">
        <v>6758</v>
      </c>
      <c r="D2650" s="5">
        <v>125000</v>
      </c>
      <c r="E2650" s="7">
        <v>530</v>
      </c>
      <c r="F2650" t="s">
        <v>8218</v>
      </c>
      <c r="G2650" t="s">
        <v>8222</v>
      </c>
      <c r="H2650" t="s">
        <v>8244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8298</v>
      </c>
      <c r="O2650">
        <f t="shared" si="205"/>
        <v>0</v>
      </c>
      <c r="P2650">
        <f t="shared" si="206"/>
        <v>176.67</v>
      </c>
      <c r="Q2650" s="11" t="s">
        <v>8320</v>
      </c>
      <c r="R2650" t="s">
        <v>8356</v>
      </c>
      <c r="S2650" s="15">
        <f t="shared" si="207"/>
        <v>42341.99700231482</v>
      </c>
      <c r="T2650" s="15">
        <f t="shared" si="208"/>
        <v>42401.99700231482</v>
      </c>
      <c r="U2650">
        <f t="shared" si="209"/>
        <v>2015</v>
      </c>
    </row>
    <row r="2651" spans="1:21" ht="48" x14ac:dyDescent="0.2">
      <c r="A2651">
        <v>2650</v>
      </c>
      <c r="B2651" s="9" t="s">
        <v>2649</v>
      </c>
      <c r="C2651" s="3" t="s">
        <v>6759</v>
      </c>
      <c r="D2651" s="5">
        <v>60000</v>
      </c>
      <c r="E2651" s="7">
        <v>530</v>
      </c>
      <c r="F2651" t="s">
        <v>8218</v>
      </c>
      <c r="G2651" t="s">
        <v>8222</v>
      </c>
      <c r="H2651" t="s">
        <v>8244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8298</v>
      </c>
      <c r="O2651">
        <f t="shared" si="205"/>
        <v>1</v>
      </c>
      <c r="P2651">
        <f t="shared" si="206"/>
        <v>106</v>
      </c>
      <c r="Q2651" s="11" t="s">
        <v>8320</v>
      </c>
      <c r="R2651" t="s">
        <v>8356</v>
      </c>
      <c r="S2651" s="15">
        <f t="shared" si="207"/>
        <v>42695.624340277776</v>
      </c>
      <c r="T2651" s="15">
        <f t="shared" si="208"/>
        <v>42725.624340277776</v>
      </c>
      <c r="U2651">
        <f t="shared" si="209"/>
        <v>2016</v>
      </c>
    </row>
    <row r="2652" spans="1:21" ht="48" x14ac:dyDescent="0.2">
      <c r="A2652">
        <v>2648</v>
      </c>
      <c r="B2652" s="9" t="s">
        <v>2647</v>
      </c>
      <c r="C2652" s="3" t="s">
        <v>6757</v>
      </c>
      <c r="D2652" s="5">
        <v>12000</v>
      </c>
      <c r="E2652" s="7">
        <v>530</v>
      </c>
      <c r="F2652" t="s">
        <v>8218</v>
      </c>
      <c r="G2652" t="s">
        <v>8222</v>
      </c>
      <c r="H2652" t="s">
        <v>8244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t="s">
        <v>8298</v>
      </c>
      <c r="O2652">
        <f t="shared" si="205"/>
        <v>4</v>
      </c>
      <c r="P2652">
        <f t="shared" si="206"/>
        <v>88.33</v>
      </c>
      <c r="Q2652" s="11" t="s">
        <v>8320</v>
      </c>
      <c r="R2652" t="s">
        <v>8356</v>
      </c>
      <c r="S2652" s="15">
        <f t="shared" si="207"/>
        <v>42408.714814814812</v>
      </c>
      <c r="T2652" s="15">
        <f t="shared" si="208"/>
        <v>42438.714814814812</v>
      </c>
      <c r="U2652">
        <f t="shared" si="209"/>
        <v>2016</v>
      </c>
    </row>
    <row r="2653" spans="1:21" ht="48" x14ac:dyDescent="0.2">
      <c r="A2653">
        <v>2651</v>
      </c>
      <c r="B2653" s="9" t="s">
        <v>2650</v>
      </c>
      <c r="C2653" s="3" t="s">
        <v>6760</v>
      </c>
      <c r="D2653" s="5">
        <v>280000</v>
      </c>
      <c r="E2653" s="7">
        <v>527.45000000000005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0</v>
      </c>
      <c r="P2653">
        <f t="shared" si="206"/>
        <v>31.03</v>
      </c>
      <c r="Q2653" s="11" t="s">
        <v>8320</v>
      </c>
      <c r="R2653" t="s">
        <v>8356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2651</v>
      </c>
      <c r="C2654" s="3" t="s">
        <v>6761</v>
      </c>
      <c r="D2654" s="5">
        <v>100000</v>
      </c>
      <c r="E2654" s="7">
        <v>527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47.91</v>
      </c>
      <c r="Q2654" s="11" t="s">
        <v>8320</v>
      </c>
      <c r="R2654" t="s">
        <v>8356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2654</v>
      </c>
      <c r="B2655" s="9" t="s">
        <v>2653</v>
      </c>
      <c r="C2655" s="3" t="s">
        <v>6763</v>
      </c>
      <c r="D2655" s="5">
        <v>100000</v>
      </c>
      <c r="E2655" s="7">
        <v>525</v>
      </c>
      <c r="F2655" t="s">
        <v>8218</v>
      </c>
      <c r="G2655" t="s">
        <v>8222</v>
      </c>
      <c r="H2655" t="s">
        <v>8244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8298</v>
      </c>
      <c r="O2655">
        <f t="shared" si="205"/>
        <v>1</v>
      </c>
      <c r="P2655">
        <f t="shared" si="206"/>
        <v>87.5</v>
      </c>
      <c r="Q2655" s="11" t="s">
        <v>8320</v>
      </c>
      <c r="R2655" t="s">
        <v>8356</v>
      </c>
      <c r="S2655" s="15">
        <f t="shared" si="207"/>
        <v>42055.600995370376</v>
      </c>
      <c r="T2655" s="15">
        <f t="shared" si="208"/>
        <v>42115.559328703705</v>
      </c>
      <c r="U2655">
        <f t="shared" si="209"/>
        <v>2015</v>
      </c>
    </row>
    <row r="2656" spans="1:21" ht="48" x14ac:dyDescent="0.2">
      <c r="A2656">
        <v>2653</v>
      </c>
      <c r="B2656" s="9" t="s">
        <v>2652</v>
      </c>
      <c r="C2656" s="3" t="s">
        <v>6762</v>
      </c>
      <c r="D2656" s="5">
        <v>51000</v>
      </c>
      <c r="E2656" s="7">
        <v>525</v>
      </c>
      <c r="F2656" t="s">
        <v>8218</v>
      </c>
      <c r="G2656" t="s">
        <v>8222</v>
      </c>
      <c r="H2656" t="s">
        <v>8244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8298</v>
      </c>
      <c r="O2656">
        <f t="shared" si="205"/>
        <v>1</v>
      </c>
      <c r="P2656">
        <f t="shared" si="206"/>
        <v>7.5</v>
      </c>
      <c r="Q2656" s="11" t="s">
        <v>8320</v>
      </c>
      <c r="R2656" t="s">
        <v>8356</v>
      </c>
      <c r="S2656" s="15">
        <f t="shared" si="207"/>
        <v>41771.651932870373</v>
      </c>
      <c r="T2656" s="15">
        <f t="shared" si="208"/>
        <v>41803.166666666664</v>
      </c>
      <c r="U2656">
        <f t="shared" si="209"/>
        <v>2014</v>
      </c>
    </row>
    <row r="2657" spans="1:21" ht="16" x14ac:dyDescent="0.2">
      <c r="A2657">
        <v>2655</v>
      </c>
      <c r="B2657" s="9" t="s">
        <v>2654</v>
      </c>
      <c r="C2657" s="3" t="s">
        <v>6764</v>
      </c>
      <c r="D2657" s="5">
        <v>15000</v>
      </c>
      <c r="E2657" s="7">
        <v>525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4</v>
      </c>
      <c r="P2657">
        <f t="shared" si="206"/>
        <v>12.21</v>
      </c>
      <c r="Q2657" s="11" t="s">
        <v>8320</v>
      </c>
      <c r="R2657" t="s">
        <v>8356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2655</v>
      </c>
      <c r="C2658" s="3" t="s">
        <v>6765</v>
      </c>
      <c r="D2658" s="5">
        <v>150000</v>
      </c>
      <c r="E2658" s="7">
        <v>521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0</v>
      </c>
      <c r="P2658">
        <f t="shared" si="206"/>
        <v>3.43</v>
      </c>
      <c r="Q2658" s="11" t="s">
        <v>8320</v>
      </c>
      <c r="R2658" t="s">
        <v>8356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2658</v>
      </c>
      <c r="B2659" s="9" t="s">
        <v>2657</v>
      </c>
      <c r="C2659" s="3" t="s">
        <v>6767</v>
      </c>
      <c r="D2659" s="5">
        <v>98000</v>
      </c>
      <c r="E2659" s="7">
        <v>520</v>
      </c>
      <c r="F2659" t="s">
        <v>8218</v>
      </c>
      <c r="G2659" t="s">
        <v>8222</v>
      </c>
      <c r="H2659" t="s">
        <v>8244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8298</v>
      </c>
      <c r="O2659">
        <f t="shared" si="205"/>
        <v>1</v>
      </c>
      <c r="P2659">
        <f t="shared" si="206"/>
        <v>130</v>
      </c>
      <c r="Q2659" s="11" t="s">
        <v>8320</v>
      </c>
      <c r="R2659" t="s">
        <v>8356</v>
      </c>
      <c r="S2659" s="15">
        <f t="shared" si="207"/>
        <v>42551.884189814817</v>
      </c>
      <c r="T2659" s="15">
        <f t="shared" si="208"/>
        <v>42581.884189814817</v>
      </c>
      <c r="U2659">
        <f t="shared" si="209"/>
        <v>2016</v>
      </c>
    </row>
    <row r="2660" spans="1:21" ht="16" x14ac:dyDescent="0.2">
      <c r="A2660">
        <v>2659</v>
      </c>
      <c r="B2660" s="9" t="s">
        <v>2658</v>
      </c>
      <c r="C2660" s="3" t="s">
        <v>6768</v>
      </c>
      <c r="D2660" s="5">
        <v>49000</v>
      </c>
      <c r="E2660" s="7">
        <v>520</v>
      </c>
      <c r="F2660" t="s">
        <v>8218</v>
      </c>
      <c r="G2660" t="s">
        <v>8222</v>
      </c>
      <c r="H2660" t="s">
        <v>8244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8298</v>
      </c>
      <c r="O2660">
        <f t="shared" si="205"/>
        <v>1</v>
      </c>
      <c r="P2660">
        <f t="shared" si="206"/>
        <v>52</v>
      </c>
      <c r="Q2660" s="11" t="s">
        <v>8320</v>
      </c>
      <c r="R2660" t="s">
        <v>8356</v>
      </c>
      <c r="S2660" s="15">
        <f t="shared" si="207"/>
        <v>42082.069560185191</v>
      </c>
      <c r="T2660" s="15">
        <f t="shared" si="208"/>
        <v>42112.069560185191</v>
      </c>
      <c r="U2660">
        <f t="shared" si="209"/>
        <v>2015</v>
      </c>
    </row>
    <row r="2661" spans="1:21" ht="48" x14ac:dyDescent="0.2">
      <c r="A2661">
        <v>2657</v>
      </c>
      <c r="B2661" s="9" t="s">
        <v>2656</v>
      </c>
      <c r="C2661" s="3" t="s">
        <v>6766</v>
      </c>
      <c r="D2661" s="5">
        <v>30000</v>
      </c>
      <c r="E2661" s="7">
        <v>520</v>
      </c>
      <c r="F2661" t="s">
        <v>8218</v>
      </c>
      <c r="G2661" t="s">
        <v>8222</v>
      </c>
      <c r="H2661" t="s">
        <v>8244</v>
      </c>
      <c r="I2661">
        <v>1470187800</v>
      </c>
      <c r="J2661">
        <v>1467325053</v>
      </c>
      <c r="K2661" t="b">
        <v>0</v>
      </c>
      <c r="L2661">
        <v>59</v>
      </c>
      <c r="M2661" t="b">
        <v>0</v>
      </c>
      <c r="N2661" t="s">
        <v>8298</v>
      </c>
      <c r="O2661">
        <f t="shared" si="205"/>
        <v>2</v>
      </c>
      <c r="P2661">
        <f t="shared" si="206"/>
        <v>8.81</v>
      </c>
      <c r="Q2661" s="11" t="s">
        <v>8320</v>
      </c>
      <c r="R2661" t="s">
        <v>8356</v>
      </c>
      <c r="S2661" s="15">
        <f t="shared" si="207"/>
        <v>42551.928854166668</v>
      </c>
      <c r="T2661" s="15">
        <f t="shared" si="208"/>
        <v>42585.0625</v>
      </c>
      <c r="U2661">
        <f t="shared" si="209"/>
        <v>2016</v>
      </c>
    </row>
    <row r="2662" spans="1:21" ht="48" x14ac:dyDescent="0.2">
      <c r="A2662">
        <v>2660</v>
      </c>
      <c r="B2662" s="9" t="s">
        <v>2659</v>
      </c>
      <c r="C2662" s="3" t="s">
        <v>6769</v>
      </c>
      <c r="D2662" s="5">
        <v>20000</v>
      </c>
      <c r="E2662" s="7">
        <v>520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3</v>
      </c>
      <c r="P2662">
        <f t="shared" si="206"/>
        <v>104</v>
      </c>
      <c r="Q2662" s="11" t="s">
        <v>8320</v>
      </c>
      <c r="R2662" t="s">
        <v>8356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2660</v>
      </c>
      <c r="C2663" s="3" t="s">
        <v>6770</v>
      </c>
      <c r="D2663" s="5">
        <v>5000</v>
      </c>
      <c r="E2663" s="7">
        <v>520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</v>
      </c>
      <c r="P2663">
        <f t="shared" si="206"/>
        <v>8.67</v>
      </c>
      <c r="Q2663" s="11" t="s">
        <v>8320</v>
      </c>
      <c r="R2663" t="s">
        <v>8357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2661</v>
      </c>
      <c r="C2664" s="3" t="s">
        <v>6771</v>
      </c>
      <c r="D2664" s="5">
        <v>20000</v>
      </c>
      <c r="E2664" s="7">
        <v>519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3</v>
      </c>
      <c r="P2664">
        <f t="shared" si="206"/>
        <v>6.49</v>
      </c>
      <c r="Q2664" s="11" t="s">
        <v>8320</v>
      </c>
      <c r="R2664" t="s">
        <v>8357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2662</v>
      </c>
      <c r="C2665" s="3" t="s">
        <v>6772</v>
      </c>
      <c r="D2665" s="5">
        <v>20000</v>
      </c>
      <c r="E2665" s="7">
        <v>516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3</v>
      </c>
      <c r="P2665">
        <f t="shared" si="206"/>
        <v>9.2100000000000009</v>
      </c>
      <c r="Q2665" s="11" t="s">
        <v>8320</v>
      </c>
      <c r="R2665" t="s">
        <v>8357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2663</v>
      </c>
      <c r="C2666" s="3" t="s">
        <v>6773</v>
      </c>
      <c r="D2666" s="5">
        <v>17500</v>
      </c>
      <c r="E2666" s="7">
        <v>509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3</v>
      </c>
      <c r="P2666">
        <f t="shared" si="206"/>
        <v>4.8899999999999997</v>
      </c>
      <c r="Q2666" s="11" t="s">
        <v>8320</v>
      </c>
      <c r="R2666" t="s">
        <v>8357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2664</v>
      </c>
      <c r="C2667" s="3" t="s">
        <v>6774</v>
      </c>
      <c r="D2667" s="5">
        <v>3500</v>
      </c>
      <c r="E2667" s="7">
        <v>509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15</v>
      </c>
      <c r="P2667">
        <f t="shared" si="206"/>
        <v>11.07</v>
      </c>
      <c r="Q2667" s="11" t="s">
        <v>8320</v>
      </c>
      <c r="R2667" t="s">
        <v>8357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2665</v>
      </c>
      <c r="C2668" s="3" t="s">
        <v>6775</v>
      </c>
      <c r="D2668" s="5">
        <v>10000</v>
      </c>
      <c r="E2668" s="7">
        <v>506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5</v>
      </c>
      <c r="P2668">
        <f t="shared" si="206"/>
        <v>2.46</v>
      </c>
      <c r="Q2668" s="11" t="s">
        <v>8320</v>
      </c>
      <c r="R2668" t="s">
        <v>8357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2666</v>
      </c>
      <c r="C2669" s="3" t="s">
        <v>6776</v>
      </c>
      <c r="D2669" s="5">
        <v>1500</v>
      </c>
      <c r="E2669" s="7">
        <v>505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34</v>
      </c>
      <c r="P2669">
        <f t="shared" si="206"/>
        <v>28.06</v>
      </c>
      <c r="Q2669" s="11" t="s">
        <v>8320</v>
      </c>
      <c r="R2669" t="s">
        <v>8357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2667</v>
      </c>
      <c r="C2670" s="3" t="s">
        <v>6777</v>
      </c>
      <c r="D2670" s="5">
        <v>1000</v>
      </c>
      <c r="E2670" s="7">
        <v>504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50</v>
      </c>
      <c r="P2670">
        <f t="shared" si="206"/>
        <v>18</v>
      </c>
      <c r="Q2670" s="11" t="s">
        <v>8320</v>
      </c>
      <c r="R2670" t="s">
        <v>8357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2668</v>
      </c>
      <c r="C2671" s="3" t="s">
        <v>6778</v>
      </c>
      <c r="D2671" s="5">
        <v>800</v>
      </c>
      <c r="E2671" s="7">
        <v>504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63</v>
      </c>
      <c r="P2671">
        <f t="shared" si="206"/>
        <v>45.82</v>
      </c>
      <c r="Q2671" s="11" t="s">
        <v>8320</v>
      </c>
      <c r="R2671" t="s">
        <v>8357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2669</v>
      </c>
      <c r="C2672" s="3" t="s">
        <v>6779</v>
      </c>
      <c r="D2672" s="5">
        <v>38888</v>
      </c>
      <c r="E2672" s="7">
        <v>503.22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1</v>
      </c>
      <c r="P2672">
        <f t="shared" si="206"/>
        <v>8.39</v>
      </c>
      <c r="Q2672" s="11" t="s">
        <v>8320</v>
      </c>
      <c r="R2672" t="s">
        <v>8357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2670</v>
      </c>
      <c r="C2673" s="3" t="s">
        <v>6780</v>
      </c>
      <c r="D2673" s="5">
        <v>25000</v>
      </c>
      <c r="E2673" s="7">
        <v>503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2</v>
      </c>
      <c r="P2673">
        <f t="shared" si="206"/>
        <v>5.99</v>
      </c>
      <c r="Q2673" s="11" t="s">
        <v>8320</v>
      </c>
      <c r="R2673" t="s">
        <v>8357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2671</v>
      </c>
      <c r="C2674" s="3" t="s">
        <v>6781</v>
      </c>
      <c r="D2674" s="5">
        <v>10000</v>
      </c>
      <c r="E2674" s="7">
        <v>502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5</v>
      </c>
      <c r="P2674">
        <f t="shared" si="206"/>
        <v>10.68</v>
      </c>
      <c r="Q2674" s="11" t="s">
        <v>8320</v>
      </c>
      <c r="R2674" t="s">
        <v>8357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2672</v>
      </c>
      <c r="C2675" s="3" t="s">
        <v>6782</v>
      </c>
      <c r="D2675" s="5">
        <v>40000</v>
      </c>
      <c r="E2675" s="7">
        <v>501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1</v>
      </c>
      <c r="P2675">
        <f t="shared" si="206"/>
        <v>7.59</v>
      </c>
      <c r="Q2675" s="11" t="s">
        <v>8320</v>
      </c>
      <c r="R2675" t="s">
        <v>8357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48" x14ac:dyDescent="0.2">
      <c r="A2676">
        <v>2678</v>
      </c>
      <c r="B2676" s="9" t="s">
        <v>2677</v>
      </c>
      <c r="C2676" s="3" t="s">
        <v>6787</v>
      </c>
      <c r="D2676" s="5">
        <v>8000000</v>
      </c>
      <c r="E2676" s="7">
        <v>500</v>
      </c>
      <c r="F2676" t="s">
        <v>8219</v>
      </c>
      <c r="G2676" t="s">
        <v>8225</v>
      </c>
      <c r="H2676" t="s">
        <v>8247</v>
      </c>
      <c r="I2676">
        <v>1443121765</v>
      </c>
      <c r="J2676">
        <v>1440529765</v>
      </c>
      <c r="K2676" t="b">
        <v>0</v>
      </c>
      <c r="L2676">
        <v>2</v>
      </c>
      <c r="M2676" t="b">
        <v>0</v>
      </c>
      <c r="N2676" t="s">
        <v>8299</v>
      </c>
      <c r="O2676">
        <f t="shared" si="205"/>
        <v>0</v>
      </c>
      <c r="P2676">
        <f t="shared" si="206"/>
        <v>250</v>
      </c>
      <c r="Q2676" s="11" t="s">
        <v>8320</v>
      </c>
      <c r="R2676" t="s">
        <v>8357</v>
      </c>
      <c r="S2676" s="15">
        <f t="shared" si="207"/>
        <v>42241.798206018517</v>
      </c>
      <c r="T2676" s="15">
        <f t="shared" si="208"/>
        <v>42271.798206018517</v>
      </c>
      <c r="U2676">
        <f t="shared" si="209"/>
        <v>2015</v>
      </c>
    </row>
    <row r="2677" spans="1:21" ht="48" x14ac:dyDescent="0.2">
      <c r="A2677">
        <v>2684</v>
      </c>
      <c r="B2677" s="9" t="s">
        <v>2683</v>
      </c>
      <c r="C2677" s="3" t="s">
        <v>6793</v>
      </c>
      <c r="D2677" s="5">
        <v>70000</v>
      </c>
      <c r="E2677" s="7">
        <v>500</v>
      </c>
      <c r="F2677" t="s">
        <v>8219</v>
      </c>
      <c r="G2677" t="s">
        <v>8222</v>
      </c>
      <c r="H2677" t="s">
        <v>8244</v>
      </c>
      <c r="I2677">
        <v>1407621425</v>
      </c>
      <c r="J2677">
        <v>1404165425</v>
      </c>
      <c r="K2677" t="b">
        <v>0</v>
      </c>
      <c r="L2677">
        <v>4</v>
      </c>
      <c r="M2677" t="b">
        <v>0</v>
      </c>
      <c r="N2677" t="s">
        <v>8281</v>
      </c>
      <c r="O2677">
        <f t="shared" si="205"/>
        <v>1</v>
      </c>
      <c r="P2677">
        <f t="shared" si="206"/>
        <v>125</v>
      </c>
      <c r="Q2677" s="11" t="s">
        <v>8337</v>
      </c>
      <c r="R2677" t="s">
        <v>8338</v>
      </c>
      <c r="S2677" s="15">
        <f t="shared" si="207"/>
        <v>41820.914641203701</v>
      </c>
      <c r="T2677" s="15">
        <f t="shared" si="208"/>
        <v>41860.914641203701</v>
      </c>
      <c r="U2677">
        <f t="shared" si="209"/>
        <v>2014</v>
      </c>
    </row>
    <row r="2678" spans="1:21" ht="48" x14ac:dyDescent="0.2">
      <c r="A2678">
        <v>2685</v>
      </c>
      <c r="B2678" s="9" t="s">
        <v>2684</v>
      </c>
      <c r="C2678" s="3" t="s">
        <v>6794</v>
      </c>
      <c r="D2678" s="5">
        <v>50000</v>
      </c>
      <c r="E2678" s="7">
        <v>500</v>
      </c>
      <c r="F2678" t="s">
        <v>8219</v>
      </c>
      <c r="G2678" t="s">
        <v>8222</v>
      </c>
      <c r="H2678" t="s">
        <v>8244</v>
      </c>
      <c r="I2678">
        <v>1430149330</v>
      </c>
      <c r="J2678">
        <v>1424968930</v>
      </c>
      <c r="K2678" t="b">
        <v>0</v>
      </c>
      <c r="L2678">
        <v>1</v>
      </c>
      <c r="M2678" t="b">
        <v>0</v>
      </c>
      <c r="N2678" t="s">
        <v>8281</v>
      </c>
      <c r="O2678">
        <f t="shared" si="205"/>
        <v>1</v>
      </c>
      <c r="P2678">
        <f t="shared" si="206"/>
        <v>500</v>
      </c>
      <c r="Q2678" s="11" t="s">
        <v>8337</v>
      </c>
      <c r="R2678" t="s">
        <v>8338</v>
      </c>
      <c r="S2678" s="15">
        <f t="shared" si="207"/>
        <v>42061.69594907407</v>
      </c>
      <c r="T2678" s="15">
        <f t="shared" si="208"/>
        <v>42121.654282407413</v>
      </c>
      <c r="U2678">
        <f t="shared" si="209"/>
        <v>2015</v>
      </c>
    </row>
    <row r="2679" spans="1:21" ht="48" x14ac:dyDescent="0.2">
      <c r="A2679">
        <v>2679</v>
      </c>
      <c r="B2679" s="9" t="s">
        <v>2678</v>
      </c>
      <c r="C2679" s="3" t="s">
        <v>6788</v>
      </c>
      <c r="D2679" s="5">
        <v>40000</v>
      </c>
      <c r="E2679" s="7">
        <v>500</v>
      </c>
      <c r="F2679" t="s">
        <v>8219</v>
      </c>
      <c r="G2679" t="s">
        <v>8222</v>
      </c>
      <c r="H2679" t="s">
        <v>8244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t="s">
        <v>8299</v>
      </c>
      <c r="O2679">
        <f t="shared" si="205"/>
        <v>1</v>
      </c>
      <c r="P2679">
        <f t="shared" si="206"/>
        <v>166.67</v>
      </c>
      <c r="Q2679" s="11" t="s">
        <v>8320</v>
      </c>
      <c r="R2679" t="s">
        <v>8357</v>
      </c>
      <c r="S2679" s="15">
        <f t="shared" si="207"/>
        <v>42033.001087962963</v>
      </c>
      <c r="T2679" s="15">
        <f t="shared" si="208"/>
        <v>42063.001087962963</v>
      </c>
      <c r="U2679">
        <f t="shared" si="209"/>
        <v>2015</v>
      </c>
    </row>
    <row r="2680" spans="1:21" ht="64" x14ac:dyDescent="0.2">
      <c r="A2680">
        <v>2674</v>
      </c>
      <c r="B2680" s="9" t="s">
        <v>2673</v>
      </c>
      <c r="C2680" s="3" t="s">
        <v>6783</v>
      </c>
      <c r="D2680" s="5">
        <v>35000</v>
      </c>
      <c r="E2680" s="7">
        <v>500</v>
      </c>
      <c r="F2680" t="s">
        <v>8219</v>
      </c>
      <c r="G2680" t="s">
        <v>8222</v>
      </c>
      <c r="H2680" t="s">
        <v>8244</v>
      </c>
      <c r="I2680">
        <v>1467694740</v>
      </c>
      <c r="J2680">
        <v>1465398670</v>
      </c>
      <c r="K2680" t="b">
        <v>1</v>
      </c>
      <c r="L2680">
        <v>171</v>
      </c>
      <c r="M2680" t="b">
        <v>0</v>
      </c>
      <c r="N2680" t="s">
        <v>8299</v>
      </c>
      <c r="O2680">
        <f t="shared" si="205"/>
        <v>1</v>
      </c>
      <c r="P2680">
        <f t="shared" si="206"/>
        <v>2.92</v>
      </c>
      <c r="Q2680" s="11" t="s">
        <v>8320</v>
      </c>
      <c r="R2680" t="s">
        <v>8357</v>
      </c>
      <c r="S2680" s="15">
        <f t="shared" si="207"/>
        <v>42529.632754629631</v>
      </c>
      <c r="T2680" s="15">
        <f t="shared" si="208"/>
        <v>42556.207638888889</v>
      </c>
      <c r="U2680">
        <f t="shared" si="209"/>
        <v>2016</v>
      </c>
    </row>
    <row r="2681" spans="1:21" ht="16" x14ac:dyDescent="0.2">
      <c r="A2681">
        <v>2680</v>
      </c>
      <c r="B2681" s="9" t="s">
        <v>2679</v>
      </c>
      <c r="C2681" s="3" t="s">
        <v>6789</v>
      </c>
      <c r="D2681" s="5">
        <v>32000</v>
      </c>
      <c r="E2681" s="7">
        <v>500</v>
      </c>
      <c r="F2681" t="s">
        <v>8219</v>
      </c>
      <c r="G2681" t="s">
        <v>8225</v>
      </c>
      <c r="H2681" t="s">
        <v>8247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8299</v>
      </c>
      <c r="O2681">
        <f t="shared" si="205"/>
        <v>2</v>
      </c>
      <c r="P2681">
        <f t="shared" si="206"/>
        <v>125</v>
      </c>
      <c r="Q2681" s="11" t="s">
        <v>8320</v>
      </c>
      <c r="R2681" t="s">
        <v>8357</v>
      </c>
      <c r="S2681" s="15">
        <f t="shared" si="207"/>
        <v>42436.211701388893</v>
      </c>
      <c r="T2681" s="15">
        <f t="shared" si="208"/>
        <v>42466.170034722221</v>
      </c>
      <c r="U2681">
        <f t="shared" si="209"/>
        <v>2016</v>
      </c>
    </row>
    <row r="2682" spans="1:21" ht="48" x14ac:dyDescent="0.2">
      <c r="A2682">
        <v>2675</v>
      </c>
      <c r="B2682" s="9" t="s">
        <v>2674</v>
      </c>
      <c r="C2682" s="3" t="s">
        <v>6784</v>
      </c>
      <c r="D2682" s="5">
        <v>25000</v>
      </c>
      <c r="E2682" s="7">
        <v>500</v>
      </c>
      <c r="F2682" t="s">
        <v>8219</v>
      </c>
      <c r="G2682" t="s">
        <v>8222</v>
      </c>
      <c r="H2682" t="s">
        <v>8244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t="s">
        <v>8299</v>
      </c>
      <c r="O2682">
        <f t="shared" si="205"/>
        <v>2</v>
      </c>
      <c r="P2682">
        <f t="shared" si="206"/>
        <v>17.239999999999998</v>
      </c>
      <c r="Q2682" s="11" t="s">
        <v>8320</v>
      </c>
      <c r="R2682" t="s">
        <v>8357</v>
      </c>
      <c r="S2682" s="15">
        <f t="shared" si="207"/>
        <v>41923.857511574075</v>
      </c>
      <c r="T2682" s="15">
        <f t="shared" si="208"/>
        <v>41953.899178240739</v>
      </c>
      <c r="U2682">
        <f t="shared" si="209"/>
        <v>2014</v>
      </c>
    </row>
    <row r="2683" spans="1:21" ht="48" x14ac:dyDescent="0.2">
      <c r="A2683">
        <v>2677</v>
      </c>
      <c r="B2683" s="9" t="s">
        <v>2676</v>
      </c>
      <c r="C2683" s="3" t="s">
        <v>6786</v>
      </c>
      <c r="D2683" s="5">
        <v>19500</v>
      </c>
      <c r="E2683" s="7">
        <v>500</v>
      </c>
      <c r="F2683" t="s">
        <v>8219</v>
      </c>
      <c r="G2683" t="s">
        <v>8222</v>
      </c>
      <c r="H2683" t="s">
        <v>8244</v>
      </c>
      <c r="I2683">
        <v>1404348143</v>
      </c>
      <c r="J2683">
        <v>1401756143</v>
      </c>
      <c r="K2683" t="b">
        <v>0</v>
      </c>
      <c r="L2683">
        <v>27</v>
      </c>
      <c r="M2683" t="b">
        <v>0</v>
      </c>
      <c r="N2683" t="s">
        <v>8299</v>
      </c>
      <c r="O2683">
        <f t="shared" si="205"/>
        <v>3</v>
      </c>
      <c r="P2683">
        <f t="shared" si="206"/>
        <v>18.52</v>
      </c>
      <c r="Q2683" s="11" t="s">
        <v>8320</v>
      </c>
      <c r="R2683" t="s">
        <v>8357</v>
      </c>
      <c r="S2683" s="15">
        <f t="shared" si="207"/>
        <v>41793.029432870368</v>
      </c>
      <c r="T2683" s="15">
        <f t="shared" si="208"/>
        <v>41823.029432870368</v>
      </c>
      <c r="U2683">
        <f t="shared" si="209"/>
        <v>2014</v>
      </c>
    </row>
    <row r="2684" spans="1:21" ht="48" x14ac:dyDescent="0.2">
      <c r="A2684">
        <v>2683</v>
      </c>
      <c r="B2684" s="9" t="s">
        <v>2682</v>
      </c>
      <c r="C2684" s="3" t="s">
        <v>6792</v>
      </c>
      <c r="D2684" s="5">
        <v>15000</v>
      </c>
      <c r="E2684" s="7">
        <v>500</v>
      </c>
      <c r="F2684" t="s">
        <v>8219</v>
      </c>
      <c r="G2684" t="s">
        <v>8222</v>
      </c>
      <c r="H2684" t="s">
        <v>8244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8281</v>
      </c>
      <c r="O2684">
        <f t="shared" si="205"/>
        <v>3</v>
      </c>
      <c r="P2684">
        <f t="shared" si="206"/>
        <v>166.67</v>
      </c>
      <c r="Q2684" s="11" t="s">
        <v>8337</v>
      </c>
      <c r="R2684" t="s">
        <v>8338</v>
      </c>
      <c r="S2684" s="15">
        <f t="shared" si="207"/>
        <v>42034.75509259259</v>
      </c>
      <c r="T2684" s="15">
        <f t="shared" si="208"/>
        <v>42064.75509259259</v>
      </c>
      <c r="U2684">
        <f t="shared" si="209"/>
        <v>2015</v>
      </c>
    </row>
    <row r="2685" spans="1:21" ht="48" x14ac:dyDescent="0.2">
      <c r="A2685">
        <v>2681</v>
      </c>
      <c r="B2685" s="9" t="s">
        <v>2680</v>
      </c>
      <c r="C2685" s="3" t="s">
        <v>6790</v>
      </c>
      <c r="D2685" s="5">
        <v>8000</v>
      </c>
      <c r="E2685" s="7">
        <v>500</v>
      </c>
      <c r="F2685" t="s">
        <v>8219</v>
      </c>
      <c r="G2685" t="s">
        <v>8222</v>
      </c>
      <c r="H2685" t="s">
        <v>8244</v>
      </c>
      <c r="I2685">
        <v>1405027750</v>
      </c>
      <c r="J2685">
        <v>1402867750</v>
      </c>
      <c r="K2685" t="b">
        <v>0</v>
      </c>
      <c r="L2685">
        <v>2</v>
      </c>
      <c r="M2685" t="b">
        <v>0</v>
      </c>
      <c r="N2685" t="s">
        <v>8281</v>
      </c>
      <c r="O2685">
        <f t="shared" si="205"/>
        <v>6</v>
      </c>
      <c r="P2685">
        <f t="shared" si="206"/>
        <v>250</v>
      </c>
      <c r="Q2685" s="11" t="s">
        <v>8337</v>
      </c>
      <c r="R2685" t="s">
        <v>8338</v>
      </c>
      <c r="S2685" s="15">
        <f t="shared" si="207"/>
        <v>41805.895254629628</v>
      </c>
      <c r="T2685" s="15">
        <f t="shared" si="208"/>
        <v>41830.895254629628</v>
      </c>
      <c r="U2685">
        <f t="shared" si="209"/>
        <v>2014</v>
      </c>
    </row>
    <row r="2686" spans="1:21" ht="48" x14ac:dyDescent="0.2">
      <c r="A2686">
        <v>2682</v>
      </c>
      <c r="B2686" s="9" t="s">
        <v>2681</v>
      </c>
      <c r="C2686" s="3" t="s">
        <v>6791</v>
      </c>
      <c r="D2686" s="5">
        <v>6000</v>
      </c>
      <c r="E2686" s="7">
        <v>500</v>
      </c>
      <c r="F2686" t="s">
        <v>8219</v>
      </c>
      <c r="G2686" t="s">
        <v>8222</v>
      </c>
      <c r="H2686" t="s">
        <v>8244</v>
      </c>
      <c r="I2686">
        <v>1416635940</v>
      </c>
      <c r="J2686">
        <v>1413838540</v>
      </c>
      <c r="K2686" t="b">
        <v>0</v>
      </c>
      <c r="L2686">
        <v>20</v>
      </c>
      <c r="M2686" t="b">
        <v>0</v>
      </c>
      <c r="N2686" t="s">
        <v>8281</v>
      </c>
      <c r="O2686">
        <f t="shared" si="205"/>
        <v>8</v>
      </c>
      <c r="P2686">
        <f t="shared" si="206"/>
        <v>25</v>
      </c>
      <c r="Q2686" s="11" t="s">
        <v>8337</v>
      </c>
      <c r="R2686" t="s">
        <v>8338</v>
      </c>
      <c r="S2686" s="15">
        <f t="shared" si="207"/>
        <v>41932.871990740743</v>
      </c>
      <c r="T2686" s="15">
        <f t="shared" si="208"/>
        <v>41965.249305555553</v>
      </c>
      <c r="U2686">
        <f t="shared" si="209"/>
        <v>2014</v>
      </c>
    </row>
    <row r="2687" spans="1:21" ht="48" x14ac:dyDescent="0.2">
      <c r="A2687">
        <v>2676</v>
      </c>
      <c r="B2687" s="9" t="s">
        <v>2675</v>
      </c>
      <c r="C2687" s="3" t="s">
        <v>6785</v>
      </c>
      <c r="D2687" s="5">
        <v>2100</v>
      </c>
      <c r="E2687" s="7">
        <v>500</v>
      </c>
      <c r="F2687" t="s">
        <v>8219</v>
      </c>
      <c r="G2687" t="s">
        <v>8227</v>
      </c>
      <c r="H2687" t="s">
        <v>8249</v>
      </c>
      <c r="I2687">
        <v>1463929174</v>
      </c>
      <c r="J2687">
        <v>1461337174</v>
      </c>
      <c r="K2687" t="b">
        <v>0</v>
      </c>
      <c r="L2687">
        <v>9</v>
      </c>
      <c r="M2687" t="b">
        <v>0</v>
      </c>
      <c r="N2687" t="s">
        <v>8299</v>
      </c>
      <c r="O2687">
        <f t="shared" si="205"/>
        <v>24</v>
      </c>
      <c r="P2687">
        <f t="shared" si="206"/>
        <v>55.56</v>
      </c>
      <c r="Q2687" s="11" t="s">
        <v>8320</v>
      </c>
      <c r="R2687" t="s">
        <v>8357</v>
      </c>
      <c r="S2687" s="15">
        <f t="shared" si="207"/>
        <v>42482.624699074076</v>
      </c>
      <c r="T2687" s="15">
        <f t="shared" si="208"/>
        <v>42512.624699074076</v>
      </c>
      <c r="U2687">
        <f t="shared" si="209"/>
        <v>2016</v>
      </c>
    </row>
    <row r="2688" spans="1:21" ht="48" x14ac:dyDescent="0.2">
      <c r="A2688">
        <v>2686</v>
      </c>
      <c r="B2688" s="9" t="s">
        <v>2685</v>
      </c>
      <c r="C2688" s="3" t="s">
        <v>6795</v>
      </c>
      <c r="D2688" s="5">
        <v>30000</v>
      </c>
      <c r="E2688" s="7">
        <v>497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2</v>
      </c>
      <c r="P2688">
        <f t="shared" si="206"/>
        <v>0</v>
      </c>
      <c r="Q2688" s="11" t="s">
        <v>8337</v>
      </c>
      <c r="R2688" t="s">
        <v>8338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2686</v>
      </c>
      <c r="C2689" s="3" t="s">
        <v>6796</v>
      </c>
      <c r="D2689" s="5">
        <v>15000</v>
      </c>
      <c r="E2689" s="7">
        <v>492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3</v>
      </c>
      <c r="P2689">
        <f t="shared" si="206"/>
        <v>0</v>
      </c>
      <c r="Q2689" s="11" t="s">
        <v>8337</v>
      </c>
      <c r="R2689" t="s">
        <v>8338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2687</v>
      </c>
      <c r="C2690" s="3" t="s">
        <v>6797</v>
      </c>
      <c r="D2690" s="5">
        <v>50000</v>
      </c>
      <c r="E2690" s="7">
        <v>490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1</v>
      </c>
      <c r="P2690">
        <f t="shared" ref="P2690:P2753" si="211">IFERROR(ROUND(E2690/L2690,2),0)</f>
        <v>35</v>
      </c>
      <c r="Q2690" s="11" t="s">
        <v>8337</v>
      </c>
      <c r="R2690" t="s">
        <v>8338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2688</v>
      </c>
      <c r="C2691" s="3" t="s">
        <v>6798</v>
      </c>
      <c r="D2691" s="5">
        <v>35000</v>
      </c>
      <c r="E2691" s="7">
        <v>488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1</v>
      </c>
      <c r="P2691">
        <f t="shared" si="211"/>
        <v>488</v>
      </c>
      <c r="Q2691" s="11" t="s">
        <v>8337</v>
      </c>
      <c r="R2691" t="s">
        <v>8338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2689</v>
      </c>
      <c r="C2692" s="3" t="s">
        <v>6799</v>
      </c>
      <c r="D2692" s="5">
        <v>80000</v>
      </c>
      <c r="E2692" s="7">
        <v>487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</v>
      </c>
      <c r="P2692">
        <f t="shared" si="211"/>
        <v>4.13</v>
      </c>
      <c r="Q2692" s="11" t="s">
        <v>8337</v>
      </c>
      <c r="R2692" t="s">
        <v>8338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2690</v>
      </c>
      <c r="C2693" s="3" t="s">
        <v>6800</v>
      </c>
      <c r="D2693" s="5">
        <v>65000</v>
      </c>
      <c r="E2693" s="7">
        <v>486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1</v>
      </c>
      <c r="P2693">
        <f t="shared" si="211"/>
        <v>243</v>
      </c>
      <c r="Q2693" s="11" t="s">
        <v>8337</v>
      </c>
      <c r="R2693" t="s">
        <v>8338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2691</v>
      </c>
      <c r="C2694" s="3" t="s">
        <v>6801</v>
      </c>
      <c r="D2694" s="5">
        <v>3500</v>
      </c>
      <c r="E2694" s="7">
        <v>485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14</v>
      </c>
      <c r="P2694">
        <f t="shared" si="211"/>
        <v>485</v>
      </c>
      <c r="Q2694" s="11" t="s">
        <v>8337</v>
      </c>
      <c r="R2694" t="s">
        <v>8338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2692</v>
      </c>
      <c r="C2695" s="3" t="s">
        <v>6802</v>
      </c>
      <c r="D2695" s="5">
        <v>5000</v>
      </c>
      <c r="E2695" s="7">
        <v>481.5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10</v>
      </c>
      <c r="P2695">
        <f t="shared" si="211"/>
        <v>160.5</v>
      </c>
      <c r="Q2695" s="11" t="s">
        <v>8337</v>
      </c>
      <c r="R2695" t="s">
        <v>8338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2693</v>
      </c>
      <c r="C2696" s="3" t="s">
        <v>6803</v>
      </c>
      <c r="D2696" s="5">
        <v>30000</v>
      </c>
      <c r="E2696" s="7">
        <v>481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2</v>
      </c>
      <c r="P2696">
        <f t="shared" si="211"/>
        <v>481</v>
      </c>
      <c r="Q2696" s="11" t="s">
        <v>8337</v>
      </c>
      <c r="R2696" t="s">
        <v>8338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2694</v>
      </c>
      <c r="C2697" s="3" t="s">
        <v>6804</v>
      </c>
      <c r="D2697" s="5">
        <v>15000</v>
      </c>
      <c r="E2697" s="7">
        <v>481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3</v>
      </c>
      <c r="P2697">
        <f t="shared" si="211"/>
        <v>160.33000000000001</v>
      </c>
      <c r="Q2697" s="11" t="s">
        <v>8337</v>
      </c>
      <c r="R2697" t="s">
        <v>8338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2695</v>
      </c>
      <c r="C2698" s="3" t="s">
        <v>6805</v>
      </c>
      <c r="D2698" s="5">
        <v>60000</v>
      </c>
      <c r="E2698" s="7">
        <v>480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1</v>
      </c>
      <c r="P2698">
        <f t="shared" si="211"/>
        <v>12.63</v>
      </c>
      <c r="Q2698" s="11" t="s">
        <v>8337</v>
      </c>
      <c r="R2698" t="s">
        <v>8338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2696</v>
      </c>
      <c r="C2699" s="3" t="s">
        <v>6806</v>
      </c>
      <c r="D2699" s="5">
        <v>23000</v>
      </c>
      <c r="E2699" s="7">
        <v>480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</v>
      </c>
      <c r="P2699">
        <f t="shared" si="211"/>
        <v>9.23</v>
      </c>
      <c r="Q2699" s="11" t="s">
        <v>8337</v>
      </c>
      <c r="R2699" t="s">
        <v>8338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2697</v>
      </c>
      <c r="C2700" s="3" t="s">
        <v>6807</v>
      </c>
      <c r="D2700" s="5">
        <v>8000</v>
      </c>
      <c r="E2700" s="7">
        <v>478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6</v>
      </c>
      <c r="P2700">
        <f t="shared" si="211"/>
        <v>239</v>
      </c>
      <c r="Q2700" s="11" t="s">
        <v>8337</v>
      </c>
      <c r="R2700" t="s">
        <v>8338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2698</v>
      </c>
      <c r="C2701" s="3" t="s">
        <v>6808</v>
      </c>
      <c r="D2701" s="5">
        <v>2</v>
      </c>
      <c r="E2701" s="7">
        <v>470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23500</v>
      </c>
      <c r="P2701">
        <f t="shared" si="211"/>
        <v>0</v>
      </c>
      <c r="Q2701" s="11" t="s">
        <v>8337</v>
      </c>
      <c r="R2701" t="s">
        <v>8338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2699</v>
      </c>
      <c r="C2702" s="3" t="s">
        <v>6809</v>
      </c>
      <c r="D2702" s="5">
        <v>9999</v>
      </c>
      <c r="E2702" s="7">
        <v>469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5</v>
      </c>
      <c r="P2702">
        <f t="shared" si="211"/>
        <v>117.25</v>
      </c>
      <c r="Q2702" s="11" t="s">
        <v>8337</v>
      </c>
      <c r="R2702" t="s">
        <v>8338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2702</v>
      </c>
      <c r="B2703" s="9" t="s">
        <v>2701</v>
      </c>
      <c r="C2703" s="3" t="s">
        <v>6811</v>
      </c>
      <c r="D2703" s="5">
        <v>10000</v>
      </c>
      <c r="E2703" s="7">
        <v>467</v>
      </c>
      <c r="F2703" t="s">
        <v>8220</v>
      </c>
      <c r="G2703" t="s">
        <v>8222</v>
      </c>
      <c r="H2703" t="s">
        <v>8244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8300</v>
      </c>
      <c r="O2703">
        <f t="shared" si="210"/>
        <v>5</v>
      </c>
      <c r="P2703">
        <f t="shared" si="211"/>
        <v>17.96</v>
      </c>
      <c r="Q2703" s="11" t="s">
        <v>8307</v>
      </c>
      <c r="R2703" t="s">
        <v>8309</v>
      </c>
      <c r="S2703" s="15">
        <f t="shared" si="212"/>
        <v>42800.801817129628</v>
      </c>
      <c r="T2703" s="15">
        <f t="shared" si="213"/>
        <v>42830.760150462964</v>
      </c>
      <c r="U2703">
        <f t="shared" si="214"/>
        <v>2017</v>
      </c>
    </row>
    <row r="2704" spans="1:21" ht="48" x14ac:dyDescent="0.2">
      <c r="A2704">
        <v>2701</v>
      </c>
      <c r="B2704" s="9" t="s">
        <v>2700</v>
      </c>
      <c r="C2704" s="3" t="s">
        <v>6810</v>
      </c>
      <c r="D2704" s="5">
        <v>3400</v>
      </c>
      <c r="E2704" s="7">
        <v>467</v>
      </c>
      <c r="F2704" t="s">
        <v>8220</v>
      </c>
      <c r="G2704" t="s">
        <v>8239</v>
      </c>
      <c r="H2704" t="s">
        <v>8247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8300</v>
      </c>
      <c r="O2704">
        <f t="shared" si="210"/>
        <v>14</v>
      </c>
      <c r="P2704">
        <f t="shared" si="211"/>
        <v>10.15</v>
      </c>
      <c r="Q2704" s="11" t="s">
        <v>8307</v>
      </c>
      <c r="R2704" t="s">
        <v>8309</v>
      </c>
      <c r="S2704" s="15">
        <f t="shared" si="212"/>
        <v>42801.774699074071</v>
      </c>
      <c r="T2704" s="15">
        <f t="shared" si="213"/>
        <v>42832.733032407406</v>
      </c>
      <c r="U2704">
        <f t="shared" si="214"/>
        <v>2017</v>
      </c>
    </row>
    <row r="2705" spans="1:21" ht="32" x14ac:dyDescent="0.2">
      <c r="A2705">
        <v>2703</v>
      </c>
      <c r="B2705" s="9" t="s">
        <v>2702</v>
      </c>
      <c r="C2705" s="3" t="s">
        <v>6812</v>
      </c>
      <c r="D2705" s="5">
        <v>40000</v>
      </c>
      <c r="E2705" s="7">
        <v>463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</v>
      </c>
      <c r="P2705">
        <f t="shared" si="211"/>
        <v>10.29</v>
      </c>
      <c r="Q2705" s="11" t="s">
        <v>8307</v>
      </c>
      <c r="R2705" t="s">
        <v>8309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2703</v>
      </c>
      <c r="C2706" s="3" t="s">
        <v>6813</v>
      </c>
      <c r="D2706" s="5">
        <v>19000</v>
      </c>
      <c r="E2706" s="7">
        <v>463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2</v>
      </c>
      <c r="P2706">
        <f t="shared" si="211"/>
        <v>66.14</v>
      </c>
      <c r="Q2706" s="11" t="s">
        <v>8307</v>
      </c>
      <c r="R2706" t="s">
        <v>8309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2710</v>
      </c>
      <c r="B2707" s="9" t="s">
        <v>2709</v>
      </c>
      <c r="C2707" s="3" t="s">
        <v>6819</v>
      </c>
      <c r="D2707" s="5">
        <v>60000</v>
      </c>
      <c r="E2707" s="7">
        <v>460</v>
      </c>
      <c r="F2707" t="s">
        <v>8217</v>
      </c>
      <c r="G2707" t="s">
        <v>8222</v>
      </c>
      <c r="H2707" t="s">
        <v>8244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t="s">
        <v>8300</v>
      </c>
      <c r="O2707">
        <f t="shared" si="210"/>
        <v>1</v>
      </c>
      <c r="P2707">
        <f t="shared" si="211"/>
        <v>0.42</v>
      </c>
      <c r="Q2707" s="11" t="s">
        <v>8307</v>
      </c>
      <c r="R2707" t="s">
        <v>8309</v>
      </c>
      <c r="S2707" s="15">
        <f t="shared" si="212"/>
        <v>41828.229490740741</v>
      </c>
      <c r="T2707" s="15">
        <f t="shared" si="213"/>
        <v>41860.083333333336</v>
      </c>
      <c r="U2707">
        <f t="shared" si="214"/>
        <v>2014</v>
      </c>
    </row>
    <row r="2708" spans="1:21" ht="48" x14ac:dyDescent="0.2">
      <c r="A2708">
        <v>2709</v>
      </c>
      <c r="B2708" s="9" t="s">
        <v>2708</v>
      </c>
      <c r="C2708" s="3" t="s">
        <v>6818</v>
      </c>
      <c r="D2708" s="5">
        <v>50000</v>
      </c>
      <c r="E2708" s="7">
        <v>460</v>
      </c>
      <c r="F2708" t="s">
        <v>8217</v>
      </c>
      <c r="G2708" t="s">
        <v>8222</v>
      </c>
      <c r="H2708" t="s">
        <v>8244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t="s">
        <v>8300</v>
      </c>
      <c r="O2708">
        <f t="shared" si="210"/>
        <v>1</v>
      </c>
      <c r="P2708">
        <f t="shared" si="211"/>
        <v>1.49</v>
      </c>
      <c r="Q2708" s="11" t="s">
        <v>8307</v>
      </c>
      <c r="R2708" t="s">
        <v>8309</v>
      </c>
      <c r="S2708" s="15">
        <f t="shared" si="212"/>
        <v>42612.149780092594</v>
      </c>
      <c r="T2708" s="15">
        <f t="shared" si="213"/>
        <v>42647.165972222225</v>
      </c>
      <c r="U2708">
        <f t="shared" si="214"/>
        <v>2016</v>
      </c>
    </row>
    <row r="2709" spans="1:21" ht="48" x14ac:dyDescent="0.2">
      <c r="A2709">
        <v>2706</v>
      </c>
      <c r="B2709" s="9" t="s">
        <v>2705</v>
      </c>
      <c r="C2709" s="3" t="s">
        <v>6815</v>
      </c>
      <c r="D2709" s="5">
        <v>35000</v>
      </c>
      <c r="E2709" s="7">
        <v>460</v>
      </c>
      <c r="F2709" t="s">
        <v>8217</v>
      </c>
      <c r="G2709" t="s">
        <v>8222</v>
      </c>
      <c r="H2709" t="s">
        <v>8244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8300</v>
      </c>
      <c r="O2709">
        <f t="shared" si="210"/>
        <v>1</v>
      </c>
      <c r="P2709">
        <f t="shared" si="211"/>
        <v>1.75</v>
      </c>
      <c r="Q2709" s="11" t="s">
        <v>8307</v>
      </c>
      <c r="R2709" t="s">
        <v>8309</v>
      </c>
      <c r="S2709" s="15">
        <f t="shared" si="212"/>
        <v>41899.294942129629</v>
      </c>
      <c r="T2709" s="15">
        <f t="shared" si="213"/>
        <v>41928.290972222225</v>
      </c>
      <c r="U2709">
        <f t="shared" si="214"/>
        <v>2014</v>
      </c>
    </row>
    <row r="2710" spans="1:21" ht="48" x14ac:dyDescent="0.2">
      <c r="A2710">
        <v>2708</v>
      </c>
      <c r="B2710" s="9" t="s">
        <v>2707</v>
      </c>
      <c r="C2710" s="3" t="s">
        <v>6817</v>
      </c>
      <c r="D2710" s="5">
        <v>20000</v>
      </c>
      <c r="E2710" s="7">
        <v>460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</v>
      </c>
      <c r="P2710">
        <f t="shared" si="211"/>
        <v>0.44</v>
      </c>
      <c r="Q2710" s="11" t="s">
        <v>8307</v>
      </c>
      <c r="R2710" t="s">
        <v>8309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32" x14ac:dyDescent="0.2">
      <c r="A2711">
        <v>2705</v>
      </c>
      <c r="B2711" s="9" t="s">
        <v>2704</v>
      </c>
      <c r="C2711" s="3" t="s">
        <v>6814</v>
      </c>
      <c r="D2711" s="5">
        <v>16500</v>
      </c>
      <c r="E2711" s="7">
        <v>460</v>
      </c>
      <c r="F2711" t="s">
        <v>8220</v>
      </c>
      <c r="G2711" t="s">
        <v>8222</v>
      </c>
      <c r="H2711" t="s">
        <v>8244</v>
      </c>
      <c r="I2711">
        <v>1490389158</v>
      </c>
      <c r="J2711">
        <v>1486504758</v>
      </c>
      <c r="K2711" t="b">
        <v>0</v>
      </c>
      <c r="L2711">
        <v>8</v>
      </c>
      <c r="M2711" t="b">
        <v>0</v>
      </c>
      <c r="N2711" t="s">
        <v>8300</v>
      </c>
      <c r="O2711">
        <f t="shared" si="210"/>
        <v>3</v>
      </c>
      <c r="P2711">
        <f t="shared" si="211"/>
        <v>57.5</v>
      </c>
      <c r="Q2711" s="11" t="s">
        <v>8307</v>
      </c>
      <c r="R2711" t="s">
        <v>8309</v>
      </c>
      <c r="S2711" s="15">
        <f t="shared" si="212"/>
        <v>42773.916180555556</v>
      </c>
      <c r="T2711" s="15">
        <f t="shared" si="213"/>
        <v>42818.874513888892</v>
      </c>
      <c r="U2711">
        <f t="shared" si="214"/>
        <v>2017</v>
      </c>
    </row>
    <row r="2712" spans="1:21" ht="48" x14ac:dyDescent="0.2">
      <c r="A2712">
        <v>2707</v>
      </c>
      <c r="B2712" s="9" t="s">
        <v>2706</v>
      </c>
      <c r="C2712" s="3" t="s">
        <v>6816</v>
      </c>
      <c r="D2712" s="5">
        <v>8000</v>
      </c>
      <c r="E2712" s="7">
        <v>460</v>
      </c>
      <c r="F2712" t="s">
        <v>8217</v>
      </c>
      <c r="G2712" t="s">
        <v>8222</v>
      </c>
      <c r="H2712" t="s">
        <v>8244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t="s">
        <v>8300</v>
      </c>
      <c r="O2712">
        <f t="shared" si="210"/>
        <v>6</v>
      </c>
      <c r="P2712">
        <f t="shared" si="211"/>
        <v>1.17</v>
      </c>
      <c r="Q2712" s="11" t="s">
        <v>8307</v>
      </c>
      <c r="R2712" t="s">
        <v>8309</v>
      </c>
      <c r="S2712" s="15">
        <f t="shared" si="212"/>
        <v>41391.782905092594</v>
      </c>
      <c r="T2712" s="15">
        <f t="shared" si="213"/>
        <v>41421.290972222225</v>
      </c>
      <c r="U2712">
        <f t="shared" si="214"/>
        <v>2013</v>
      </c>
    </row>
    <row r="2713" spans="1:21" ht="48" x14ac:dyDescent="0.2">
      <c r="A2713">
        <v>2711</v>
      </c>
      <c r="B2713" s="9" t="s">
        <v>2710</v>
      </c>
      <c r="C2713" s="3" t="s">
        <v>6820</v>
      </c>
      <c r="D2713" s="5">
        <v>3910</v>
      </c>
      <c r="E2713" s="7">
        <v>455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12</v>
      </c>
      <c r="P2713">
        <f t="shared" si="211"/>
        <v>6.23</v>
      </c>
      <c r="Q2713" s="11" t="s">
        <v>8307</v>
      </c>
      <c r="R2713" t="s">
        <v>8309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2713</v>
      </c>
      <c r="B2714" s="9" t="s">
        <v>2712</v>
      </c>
      <c r="C2714" s="3" t="s">
        <v>6822</v>
      </c>
      <c r="D2714" s="5">
        <v>150000</v>
      </c>
      <c r="E2714" s="7">
        <v>453</v>
      </c>
      <c r="F2714" t="s">
        <v>8217</v>
      </c>
      <c r="G2714" t="s">
        <v>8222</v>
      </c>
      <c r="H2714" t="s">
        <v>8244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8300</v>
      </c>
      <c r="O2714">
        <f t="shared" si="210"/>
        <v>0</v>
      </c>
      <c r="P2714">
        <f t="shared" si="211"/>
        <v>0.32</v>
      </c>
      <c r="Q2714" s="11" t="s">
        <v>8307</v>
      </c>
      <c r="R2714" t="s">
        <v>8309</v>
      </c>
      <c r="S2714" s="15">
        <f t="shared" si="212"/>
        <v>42322.653749999998</v>
      </c>
      <c r="T2714" s="15">
        <f t="shared" si="213"/>
        <v>42362.653749999998</v>
      </c>
      <c r="U2714">
        <f t="shared" si="214"/>
        <v>2015</v>
      </c>
    </row>
    <row r="2715" spans="1:21" ht="48" x14ac:dyDescent="0.2">
      <c r="A2715">
        <v>2712</v>
      </c>
      <c r="B2715" s="9" t="s">
        <v>2711</v>
      </c>
      <c r="C2715" s="3" t="s">
        <v>6821</v>
      </c>
      <c r="D2715" s="5">
        <v>5500</v>
      </c>
      <c r="E2715" s="7">
        <v>453</v>
      </c>
      <c r="F2715" t="s">
        <v>8217</v>
      </c>
      <c r="G2715" t="s">
        <v>8222</v>
      </c>
      <c r="H2715" t="s">
        <v>8244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8300</v>
      </c>
      <c r="O2715">
        <f t="shared" si="210"/>
        <v>8</v>
      </c>
      <c r="P2715">
        <f t="shared" si="211"/>
        <v>3.17</v>
      </c>
      <c r="Q2715" s="11" t="s">
        <v>8307</v>
      </c>
      <c r="R2715" t="s">
        <v>8309</v>
      </c>
      <c r="S2715" s="15">
        <f t="shared" si="212"/>
        <v>41432.062037037038</v>
      </c>
      <c r="T2715" s="15">
        <f t="shared" si="213"/>
        <v>41468.75</v>
      </c>
      <c r="U2715">
        <f t="shared" si="214"/>
        <v>2013</v>
      </c>
    </row>
    <row r="2716" spans="1:21" ht="32" x14ac:dyDescent="0.2">
      <c r="A2716">
        <v>2714</v>
      </c>
      <c r="B2716" s="9" t="s">
        <v>2713</v>
      </c>
      <c r="C2716" s="3" t="s">
        <v>6823</v>
      </c>
      <c r="D2716" s="5">
        <v>25000</v>
      </c>
      <c r="E2716" s="7">
        <v>452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2</v>
      </c>
      <c r="P2716">
        <f t="shared" si="211"/>
        <v>1.48</v>
      </c>
      <c r="Q2716" s="11" t="s">
        <v>8307</v>
      </c>
      <c r="R2716" t="s">
        <v>8309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2714</v>
      </c>
      <c r="C2717" s="3" t="s">
        <v>6824</v>
      </c>
      <c r="D2717" s="5">
        <v>12000</v>
      </c>
      <c r="E2717" s="7">
        <v>451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4</v>
      </c>
      <c r="P2717">
        <f t="shared" si="211"/>
        <v>0.82</v>
      </c>
      <c r="Q2717" s="11" t="s">
        <v>8307</v>
      </c>
      <c r="R2717" t="s">
        <v>8309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8" x14ac:dyDescent="0.2">
      <c r="A2718">
        <v>2717</v>
      </c>
      <c r="B2718" s="9" t="s">
        <v>2716</v>
      </c>
      <c r="C2718" s="3" t="s">
        <v>6826</v>
      </c>
      <c r="D2718" s="5">
        <v>25000</v>
      </c>
      <c r="E2718" s="7">
        <v>450</v>
      </c>
      <c r="F2718" t="s">
        <v>8217</v>
      </c>
      <c r="G2718" t="s">
        <v>8222</v>
      </c>
      <c r="H2718" t="s">
        <v>8244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8300</v>
      </c>
      <c r="O2718">
        <f t="shared" si="210"/>
        <v>2</v>
      </c>
      <c r="P2718">
        <f t="shared" si="211"/>
        <v>1.38</v>
      </c>
      <c r="Q2718" s="11" t="s">
        <v>8307</v>
      </c>
      <c r="R2718" t="s">
        <v>8309</v>
      </c>
      <c r="S2718" s="15">
        <f t="shared" si="212"/>
        <v>41934.914918981485</v>
      </c>
      <c r="T2718" s="15">
        <f t="shared" si="213"/>
        <v>41979.956585648149</v>
      </c>
      <c r="U2718">
        <f t="shared" si="214"/>
        <v>2014</v>
      </c>
    </row>
    <row r="2719" spans="1:21" ht="64" x14ac:dyDescent="0.2">
      <c r="A2719">
        <v>2716</v>
      </c>
      <c r="B2719" s="9" t="s">
        <v>2715</v>
      </c>
      <c r="C2719" s="3" t="s">
        <v>6825</v>
      </c>
      <c r="D2719" s="5">
        <v>10000</v>
      </c>
      <c r="E2719" s="7">
        <v>450</v>
      </c>
      <c r="F2719" t="s">
        <v>8217</v>
      </c>
      <c r="G2719" t="s">
        <v>8234</v>
      </c>
      <c r="H2719" t="s">
        <v>8247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8300</v>
      </c>
      <c r="O2719">
        <f t="shared" si="210"/>
        <v>5</v>
      </c>
      <c r="P2719">
        <f t="shared" si="211"/>
        <v>2.41</v>
      </c>
      <c r="Q2719" s="11" t="s">
        <v>8307</v>
      </c>
      <c r="R2719" t="s">
        <v>8309</v>
      </c>
      <c r="S2719" s="15">
        <f t="shared" si="212"/>
        <v>42255.333252314813</v>
      </c>
      <c r="T2719" s="15">
        <f t="shared" si="213"/>
        <v>42285.333252314813</v>
      </c>
      <c r="U2719">
        <f t="shared" si="214"/>
        <v>2015</v>
      </c>
    </row>
    <row r="2720" spans="1:21" ht="48" x14ac:dyDescent="0.2">
      <c r="A2720">
        <v>2718</v>
      </c>
      <c r="B2720" s="9" t="s">
        <v>2717</v>
      </c>
      <c r="C2720" s="3" t="s">
        <v>6827</v>
      </c>
      <c r="D2720" s="5">
        <v>18000</v>
      </c>
      <c r="E2720" s="7">
        <v>445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2</v>
      </c>
      <c r="P2720">
        <f t="shared" si="211"/>
        <v>3.01</v>
      </c>
      <c r="Q2720" s="11" t="s">
        <v>8307</v>
      </c>
      <c r="R2720" t="s">
        <v>8309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2718</v>
      </c>
      <c r="C2721" s="3" t="s">
        <v>6828</v>
      </c>
      <c r="D2721" s="5">
        <v>6000</v>
      </c>
      <c r="E2721" s="7">
        <v>445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7</v>
      </c>
      <c r="P2721">
        <f t="shared" si="211"/>
        <v>6.45</v>
      </c>
      <c r="Q2721" s="11" t="s">
        <v>8307</v>
      </c>
      <c r="R2721" t="s">
        <v>8309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2719</v>
      </c>
      <c r="C2722" s="3" t="s">
        <v>6829</v>
      </c>
      <c r="D2722" s="5">
        <v>25000</v>
      </c>
      <c r="E2722" s="7">
        <v>440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2</v>
      </c>
      <c r="P2722">
        <f t="shared" si="211"/>
        <v>2.54</v>
      </c>
      <c r="Q2722" s="11" t="s">
        <v>8307</v>
      </c>
      <c r="R2722" t="s">
        <v>8309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2720</v>
      </c>
      <c r="C2723" s="3" t="s">
        <v>6830</v>
      </c>
      <c r="D2723" s="5">
        <v>750</v>
      </c>
      <c r="E2723" s="7">
        <v>440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59</v>
      </c>
      <c r="P2723">
        <f t="shared" si="211"/>
        <v>1.64</v>
      </c>
      <c r="Q2723" s="11" t="s">
        <v>8320</v>
      </c>
      <c r="R2723" t="s">
        <v>8350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2721</v>
      </c>
      <c r="C2724" s="3" t="s">
        <v>6831</v>
      </c>
      <c r="D2724" s="5">
        <v>5000</v>
      </c>
      <c r="E2724" s="7">
        <v>437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9</v>
      </c>
      <c r="P2724">
        <f t="shared" si="211"/>
        <v>2.36</v>
      </c>
      <c r="Q2724" s="11" t="s">
        <v>8320</v>
      </c>
      <c r="R2724" t="s">
        <v>8350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32" x14ac:dyDescent="0.2">
      <c r="A2725">
        <v>2725</v>
      </c>
      <c r="B2725" s="9" t="s">
        <v>2724</v>
      </c>
      <c r="C2725" s="3" t="s">
        <v>6834</v>
      </c>
      <c r="D2725" s="5">
        <v>40000</v>
      </c>
      <c r="E2725" s="7">
        <v>435</v>
      </c>
      <c r="F2725" t="s">
        <v>8217</v>
      </c>
      <c r="G2725" t="s">
        <v>8227</v>
      </c>
      <c r="H2725" t="s">
        <v>8249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t="s">
        <v>8292</v>
      </c>
      <c r="O2725">
        <f t="shared" si="210"/>
        <v>1</v>
      </c>
      <c r="P2725">
        <f t="shared" si="211"/>
        <v>3.85</v>
      </c>
      <c r="Q2725" s="11" t="s">
        <v>8320</v>
      </c>
      <c r="R2725" t="s">
        <v>8350</v>
      </c>
      <c r="S2725" s="15">
        <f t="shared" si="212"/>
        <v>42745.744618055556</v>
      </c>
      <c r="T2725" s="15">
        <f t="shared" si="213"/>
        <v>42795.744618055556</v>
      </c>
      <c r="U2725">
        <f t="shared" si="214"/>
        <v>2017</v>
      </c>
    </row>
    <row r="2726" spans="1:21" ht="48" x14ac:dyDescent="0.2">
      <c r="A2726">
        <v>2723</v>
      </c>
      <c r="B2726" s="9" t="s">
        <v>2722</v>
      </c>
      <c r="C2726" s="3" t="s">
        <v>6832</v>
      </c>
      <c r="D2726" s="5">
        <v>12000</v>
      </c>
      <c r="E2726" s="7">
        <v>435</v>
      </c>
      <c r="F2726" t="s">
        <v>8217</v>
      </c>
      <c r="G2726" t="s">
        <v>8222</v>
      </c>
      <c r="H2726" t="s">
        <v>8244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8292</v>
      </c>
      <c r="O2726">
        <f t="shared" si="210"/>
        <v>4</v>
      </c>
      <c r="P2726">
        <f t="shared" si="211"/>
        <v>2.4700000000000002</v>
      </c>
      <c r="Q2726" s="11" t="s">
        <v>8320</v>
      </c>
      <c r="R2726" t="s">
        <v>8350</v>
      </c>
      <c r="S2726" s="15">
        <f t="shared" si="212"/>
        <v>41944.83898148148</v>
      </c>
      <c r="T2726" s="15">
        <f t="shared" si="213"/>
        <v>42004.880648148144</v>
      </c>
      <c r="U2726">
        <f t="shared" si="214"/>
        <v>2014</v>
      </c>
    </row>
    <row r="2727" spans="1:21" ht="48" x14ac:dyDescent="0.2">
      <c r="A2727">
        <v>2724</v>
      </c>
      <c r="B2727" s="9" t="s">
        <v>2723</v>
      </c>
      <c r="C2727" s="3" t="s">
        <v>6833</v>
      </c>
      <c r="D2727" s="5">
        <v>2468</v>
      </c>
      <c r="E2727" s="7">
        <v>435</v>
      </c>
      <c r="F2727" t="s">
        <v>8217</v>
      </c>
      <c r="G2727" t="s">
        <v>8223</v>
      </c>
      <c r="H2727" t="s">
        <v>8245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8292</v>
      </c>
      <c r="O2727">
        <f t="shared" si="210"/>
        <v>18</v>
      </c>
      <c r="P2727">
        <f t="shared" si="211"/>
        <v>0.43</v>
      </c>
      <c r="Q2727" s="11" t="s">
        <v>8320</v>
      </c>
      <c r="R2727" t="s">
        <v>8350</v>
      </c>
      <c r="S2727" s="15">
        <f t="shared" si="212"/>
        <v>42199.32707175926</v>
      </c>
      <c r="T2727" s="15">
        <f t="shared" si="213"/>
        <v>42231.32707175926</v>
      </c>
      <c r="U2727">
        <f t="shared" si="214"/>
        <v>2015</v>
      </c>
    </row>
    <row r="2728" spans="1:21" ht="16" x14ac:dyDescent="0.2">
      <c r="A2728">
        <v>2726</v>
      </c>
      <c r="B2728" s="9" t="s">
        <v>2725</v>
      </c>
      <c r="C2728" s="3" t="s">
        <v>6835</v>
      </c>
      <c r="D2728" s="5">
        <v>100000</v>
      </c>
      <c r="E2728" s="7">
        <v>433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0</v>
      </c>
      <c r="P2728">
        <f t="shared" si="211"/>
        <v>1.07</v>
      </c>
      <c r="Q2728" s="11" t="s">
        <v>8320</v>
      </c>
      <c r="R2728" t="s">
        <v>8350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2731</v>
      </c>
      <c r="B2729" s="9" t="s">
        <v>2730</v>
      </c>
      <c r="C2729" s="3" t="s">
        <v>6840</v>
      </c>
      <c r="D2729" s="5">
        <v>30000</v>
      </c>
      <c r="E2729" s="7">
        <v>430</v>
      </c>
      <c r="F2729" t="s">
        <v>8217</v>
      </c>
      <c r="G2729" t="s">
        <v>8222</v>
      </c>
      <c r="H2729" t="s">
        <v>8244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t="s">
        <v>8292</v>
      </c>
      <c r="O2729">
        <f t="shared" si="210"/>
        <v>1</v>
      </c>
      <c r="P2729">
        <f t="shared" si="211"/>
        <v>11.62</v>
      </c>
      <c r="Q2729" s="11" t="s">
        <v>8320</v>
      </c>
      <c r="R2729" t="s">
        <v>8350</v>
      </c>
      <c r="S2729" s="15">
        <f t="shared" si="212"/>
        <v>41872.525717592594</v>
      </c>
      <c r="T2729" s="15">
        <f t="shared" si="213"/>
        <v>41930.166666666664</v>
      </c>
      <c r="U2729">
        <f t="shared" si="214"/>
        <v>2014</v>
      </c>
    </row>
    <row r="2730" spans="1:21" ht="32" x14ac:dyDescent="0.2">
      <c r="A2730">
        <v>2730</v>
      </c>
      <c r="B2730" s="9" t="s">
        <v>2729</v>
      </c>
      <c r="C2730" s="3" t="s">
        <v>6839</v>
      </c>
      <c r="D2730" s="5">
        <v>27000</v>
      </c>
      <c r="E2730" s="7">
        <v>430</v>
      </c>
      <c r="F2730" t="s">
        <v>8217</v>
      </c>
      <c r="G2730" t="s">
        <v>8222</v>
      </c>
      <c r="H2730" t="s">
        <v>8244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t="s">
        <v>8292</v>
      </c>
      <c r="O2730">
        <f t="shared" si="210"/>
        <v>2</v>
      </c>
      <c r="P2730">
        <f t="shared" si="211"/>
        <v>0.63</v>
      </c>
      <c r="Q2730" s="11" t="s">
        <v>8320</v>
      </c>
      <c r="R2730" t="s">
        <v>8350</v>
      </c>
      <c r="S2730" s="15">
        <f t="shared" si="212"/>
        <v>41351.541377314818</v>
      </c>
      <c r="T2730" s="15">
        <f t="shared" si="213"/>
        <v>41386.541377314818</v>
      </c>
      <c r="U2730">
        <f t="shared" si="214"/>
        <v>2013</v>
      </c>
    </row>
    <row r="2731" spans="1:21" ht="32" x14ac:dyDescent="0.2">
      <c r="A2731">
        <v>2728</v>
      </c>
      <c r="B2731" s="9" t="s">
        <v>2727</v>
      </c>
      <c r="C2731" s="3" t="s">
        <v>6837</v>
      </c>
      <c r="D2731" s="5">
        <v>15000</v>
      </c>
      <c r="E2731" s="7">
        <v>430</v>
      </c>
      <c r="F2731" t="s">
        <v>8217</v>
      </c>
      <c r="G2731" t="s">
        <v>8222</v>
      </c>
      <c r="H2731" t="s">
        <v>8244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8292</v>
      </c>
      <c r="O2731">
        <f t="shared" si="210"/>
        <v>3</v>
      </c>
      <c r="P2731">
        <f t="shared" si="211"/>
        <v>1.1000000000000001</v>
      </c>
      <c r="Q2731" s="11" t="s">
        <v>8320</v>
      </c>
      <c r="R2731" t="s">
        <v>8350</v>
      </c>
      <c r="S2731" s="15">
        <f t="shared" si="212"/>
        <v>42333.59993055556</v>
      </c>
      <c r="T2731" s="15">
        <f t="shared" si="213"/>
        <v>42368.59993055556</v>
      </c>
      <c r="U2731">
        <f t="shared" si="214"/>
        <v>2015</v>
      </c>
    </row>
    <row r="2732" spans="1:21" ht="48" x14ac:dyDescent="0.2">
      <c r="A2732">
        <v>2732</v>
      </c>
      <c r="B2732" s="9" t="s">
        <v>2731</v>
      </c>
      <c r="C2732" s="3" t="s">
        <v>6841</v>
      </c>
      <c r="D2732" s="5">
        <v>12000</v>
      </c>
      <c r="E2732" s="7">
        <v>430</v>
      </c>
      <c r="F2732" t="s">
        <v>8217</v>
      </c>
      <c r="G2732" t="s">
        <v>8222</v>
      </c>
      <c r="H2732" t="s">
        <v>8244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t="s">
        <v>8292</v>
      </c>
      <c r="O2732">
        <f t="shared" si="210"/>
        <v>4</v>
      </c>
      <c r="P2732">
        <f t="shared" si="211"/>
        <v>2.95</v>
      </c>
      <c r="Q2732" s="11" t="s">
        <v>8320</v>
      </c>
      <c r="R2732" t="s">
        <v>8350</v>
      </c>
      <c r="S2732" s="15">
        <f t="shared" si="212"/>
        <v>41389.808194444442</v>
      </c>
      <c r="T2732" s="15">
        <f t="shared" si="213"/>
        <v>41422</v>
      </c>
      <c r="U2732">
        <f t="shared" si="214"/>
        <v>2013</v>
      </c>
    </row>
    <row r="2733" spans="1:21" ht="48" x14ac:dyDescent="0.2">
      <c r="A2733">
        <v>2727</v>
      </c>
      <c r="B2733" s="9" t="s">
        <v>2726</v>
      </c>
      <c r="C2733" s="3" t="s">
        <v>6836</v>
      </c>
      <c r="D2733" s="5">
        <v>10000</v>
      </c>
      <c r="E2733" s="7">
        <v>430</v>
      </c>
      <c r="F2733" t="s">
        <v>8217</v>
      </c>
      <c r="G2733" t="s">
        <v>8222</v>
      </c>
      <c r="H2733" t="s">
        <v>8244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t="s">
        <v>8292</v>
      </c>
      <c r="O2733">
        <f t="shared" si="210"/>
        <v>4</v>
      </c>
      <c r="P2733">
        <f t="shared" si="211"/>
        <v>0.61</v>
      </c>
      <c r="Q2733" s="11" t="s">
        <v>8320</v>
      </c>
      <c r="R2733" t="s">
        <v>8350</v>
      </c>
      <c r="S2733" s="15">
        <f t="shared" si="212"/>
        <v>42198.676655092597</v>
      </c>
      <c r="T2733" s="15">
        <f t="shared" si="213"/>
        <v>42223.676655092597</v>
      </c>
      <c r="U2733">
        <f t="shared" si="214"/>
        <v>2015</v>
      </c>
    </row>
    <row r="2734" spans="1:21" ht="32" x14ac:dyDescent="0.2">
      <c r="A2734">
        <v>2729</v>
      </c>
      <c r="B2734" s="9" t="s">
        <v>2728</v>
      </c>
      <c r="C2734" s="3" t="s">
        <v>6838</v>
      </c>
      <c r="D2734" s="5">
        <v>7500</v>
      </c>
      <c r="E2734" s="7">
        <v>430</v>
      </c>
      <c r="F2734" t="s">
        <v>8217</v>
      </c>
      <c r="G2734" t="s">
        <v>8222</v>
      </c>
      <c r="H2734" t="s">
        <v>8244</v>
      </c>
      <c r="I2734">
        <v>1430459197</v>
      </c>
      <c r="J2734">
        <v>1427867197</v>
      </c>
      <c r="K2734" t="b">
        <v>0</v>
      </c>
      <c r="L2734">
        <v>23</v>
      </c>
      <c r="M2734" t="b">
        <v>1</v>
      </c>
      <c r="N2734" t="s">
        <v>8292</v>
      </c>
      <c r="O2734">
        <f t="shared" si="210"/>
        <v>6</v>
      </c>
      <c r="P2734">
        <f t="shared" si="211"/>
        <v>18.7</v>
      </c>
      <c r="Q2734" s="11" t="s">
        <v>8320</v>
      </c>
      <c r="R2734" t="s">
        <v>8350</v>
      </c>
      <c r="S2734" s="15">
        <f t="shared" si="212"/>
        <v>42095.240706018521</v>
      </c>
      <c r="T2734" s="15">
        <f t="shared" si="213"/>
        <v>42125.240706018521</v>
      </c>
      <c r="U2734">
        <f t="shared" si="214"/>
        <v>2015</v>
      </c>
    </row>
    <row r="2735" spans="1:21" ht="48" x14ac:dyDescent="0.2">
      <c r="A2735">
        <v>2733</v>
      </c>
      <c r="B2735" s="9" t="s">
        <v>2732</v>
      </c>
      <c r="C2735" s="3" t="s">
        <v>6842</v>
      </c>
      <c r="D2735" s="5">
        <v>50000</v>
      </c>
      <c r="E2735" s="7">
        <v>427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</v>
      </c>
      <c r="P2735">
        <f t="shared" si="211"/>
        <v>3.59</v>
      </c>
      <c r="Q2735" s="11" t="s">
        <v>8320</v>
      </c>
      <c r="R2735" t="s">
        <v>8350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2735</v>
      </c>
      <c r="B2736" s="9" t="s">
        <v>2734</v>
      </c>
      <c r="C2736" s="3" t="s">
        <v>6844</v>
      </c>
      <c r="D2736" s="5">
        <v>750</v>
      </c>
      <c r="E2736" s="7">
        <v>426</v>
      </c>
      <c r="F2736" t="s">
        <v>8217</v>
      </c>
      <c r="G2736" t="s">
        <v>8223</v>
      </c>
      <c r="H2736" t="s">
        <v>8245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8292</v>
      </c>
      <c r="O2736">
        <f t="shared" si="210"/>
        <v>57</v>
      </c>
      <c r="P2736">
        <f t="shared" si="211"/>
        <v>1.26</v>
      </c>
      <c r="Q2736" s="11" t="s">
        <v>8320</v>
      </c>
      <c r="R2736" t="s">
        <v>8350</v>
      </c>
      <c r="S2736" s="15">
        <f t="shared" si="212"/>
        <v>41316.120949074073</v>
      </c>
      <c r="T2736" s="15">
        <f t="shared" si="213"/>
        <v>41346.833333333336</v>
      </c>
      <c r="U2736">
        <f t="shared" si="214"/>
        <v>2013</v>
      </c>
    </row>
    <row r="2737" spans="1:21" ht="48" x14ac:dyDescent="0.2">
      <c r="A2737">
        <v>2734</v>
      </c>
      <c r="B2737" s="9" t="s">
        <v>2733</v>
      </c>
      <c r="C2737" s="3" t="s">
        <v>6843</v>
      </c>
      <c r="D2737" s="5">
        <v>1</v>
      </c>
      <c r="E2737" s="7">
        <v>426</v>
      </c>
      <c r="F2737" t="s">
        <v>8217</v>
      </c>
      <c r="G2737" t="s">
        <v>8222</v>
      </c>
      <c r="H2737" t="s">
        <v>8244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8292</v>
      </c>
      <c r="O2737">
        <f t="shared" si="210"/>
        <v>42600</v>
      </c>
      <c r="P2737">
        <f t="shared" si="211"/>
        <v>2.61</v>
      </c>
      <c r="Q2737" s="11" t="s">
        <v>8320</v>
      </c>
      <c r="R2737" t="s">
        <v>8350</v>
      </c>
      <c r="S2737" s="15">
        <f t="shared" si="212"/>
        <v>42626.668888888889</v>
      </c>
      <c r="T2737" s="15">
        <f t="shared" si="213"/>
        <v>42656.915972222225</v>
      </c>
      <c r="U2737">
        <f t="shared" si="214"/>
        <v>2016</v>
      </c>
    </row>
    <row r="2738" spans="1:21" ht="48" x14ac:dyDescent="0.2">
      <c r="A2738">
        <v>2737</v>
      </c>
      <c r="B2738" s="9" t="s">
        <v>2736</v>
      </c>
      <c r="C2738" s="3" t="s">
        <v>6846</v>
      </c>
      <c r="D2738" s="5">
        <v>30000</v>
      </c>
      <c r="E2738" s="7">
        <v>425</v>
      </c>
      <c r="F2738" t="s">
        <v>8217</v>
      </c>
      <c r="G2738" t="s">
        <v>8222</v>
      </c>
      <c r="H2738" t="s">
        <v>8244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8292</v>
      </c>
      <c r="O2738">
        <f t="shared" si="210"/>
        <v>1</v>
      </c>
      <c r="P2738">
        <f t="shared" si="211"/>
        <v>0.93</v>
      </c>
      <c r="Q2738" s="11" t="s">
        <v>8320</v>
      </c>
      <c r="R2738" t="s">
        <v>8350</v>
      </c>
      <c r="S2738" s="15">
        <f t="shared" si="212"/>
        <v>41611.917673611111</v>
      </c>
      <c r="T2738" s="15">
        <f t="shared" si="213"/>
        <v>41654.791666666664</v>
      </c>
      <c r="U2738">
        <f t="shared" si="214"/>
        <v>2013</v>
      </c>
    </row>
    <row r="2739" spans="1:21" ht="64" x14ac:dyDescent="0.2">
      <c r="A2739">
        <v>2736</v>
      </c>
      <c r="B2739" s="9" t="s">
        <v>2735</v>
      </c>
      <c r="C2739" s="3" t="s">
        <v>6845</v>
      </c>
      <c r="D2739" s="5">
        <v>8000</v>
      </c>
      <c r="E2739" s="7">
        <v>425</v>
      </c>
      <c r="F2739" t="s">
        <v>8217</v>
      </c>
      <c r="G2739" t="s">
        <v>8227</v>
      </c>
      <c r="H2739" t="s">
        <v>8249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8292</v>
      </c>
      <c r="O2739">
        <f t="shared" si="210"/>
        <v>5</v>
      </c>
      <c r="P2739">
        <f t="shared" si="211"/>
        <v>7.33</v>
      </c>
      <c r="Q2739" s="11" t="s">
        <v>8320</v>
      </c>
      <c r="R2739" t="s">
        <v>8350</v>
      </c>
      <c r="S2739" s="15">
        <f t="shared" si="212"/>
        <v>41722.666354166664</v>
      </c>
      <c r="T2739" s="15">
        <f t="shared" si="213"/>
        <v>41752.666354166664</v>
      </c>
      <c r="U2739">
        <f t="shared" si="214"/>
        <v>2014</v>
      </c>
    </row>
    <row r="2740" spans="1:21" ht="48" x14ac:dyDescent="0.2">
      <c r="A2740">
        <v>2738</v>
      </c>
      <c r="B2740" s="9" t="s">
        <v>2737</v>
      </c>
      <c r="C2740" s="3" t="s">
        <v>6847</v>
      </c>
      <c r="D2740" s="5">
        <v>5000</v>
      </c>
      <c r="E2740" s="7">
        <v>425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9</v>
      </c>
      <c r="P2740">
        <f t="shared" si="211"/>
        <v>28.33</v>
      </c>
      <c r="Q2740" s="11" t="s">
        <v>8320</v>
      </c>
      <c r="R2740" t="s">
        <v>8350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2738</v>
      </c>
      <c r="C2741" s="3" t="s">
        <v>6848</v>
      </c>
      <c r="D2741" s="5">
        <v>1100</v>
      </c>
      <c r="E2741" s="7">
        <v>425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39</v>
      </c>
      <c r="P2741">
        <f t="shared" si="211"/>
        <v>2.23</v>
      </c>
      <c r="Q2741" s="11" t="s">
        <v>8320</v>
      </c>
      <c r="R2741" t="s">
        <v>8350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2739</v>
      </c>
      <c r="C2742" s="3" t="s">
        <v>6849</v>
      </c>
      <c r="D2742" s="5">
        <v>300</v>
      </c>
      <c r="E2742" s="7">
        <v>425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142</v>
      </c>
      <c r="P2742">
        <f t="shared" si="211"/>
        <v>25</v>
      </c>
      <c r="Q2742" s="11" t="s">
        <v>8320</v>
      </c>
      <c r="R2742" t="s">
        <v>8350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2740</v>
      </c>
      <c r="C2743" s="3" t="s">
        <v>6850</v>
      </c>
      <c r="D2743" s="5">
        <v>8000</v>
      </c>
      <c r="E2743" s="7">
        <v>420.99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5</v>
      </c>
      <c r="P2743">
        <f t="shared" si="211"/>
        <v>105.25</v>
      </c>
      <c r="Q2743" s="11" t="s">
        <v>8323</v>
      </c>
      <c r="R2743" t="s">
        <v>8358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2741</v>
      </c>
      <c r="C2744" s="3" t="s">
        <v>6851</v>
      </c>
      <c r="D2744" s="5">
        <v>2500</v>
      </c>
      <c r="E2744" s="7">
        <v>420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17</v>
      </c>
      <c r="P2744">
        <f t="shared" si="211"/>
        <v>23.33</v>
      </c>
      <c r="Q2744" s="11" t="s">
        <v>8323</v>
      </c>
      <c r="R2744" t="s">
        <v>8358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2742</v>
      </c>
      <c r="C2745" s="3" t="s">
        <v>6852</v>
      </c>
      <c r="D2745" s="5">
        <v>5999</v>
      </c>
      <c r="E2745" s="7">
        <v>419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7</v>
      </c>
      <c r="P2745">
        <f t="shared" si="211"/>
        <v>0</v>
      </c>
      <c r="Q2745" s="11" t="s">
        <v>8323</v>
      </c>
      <c r="R2745" t="s">
        <v>8358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2743</v>
      </c>
      <c r="C2746" s="3" t="s">
        <v>6853</v>
      </c>
      <c r="D2746" s="5">
        <v>16000</v>
      </c>
      <c r="E2746" s="7">
        <v>417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3</v>
      </c>
      <c r="P2746">
        <f t="shared" si="211"/>
        <v>18.95</v>
      </c>
      <c r="Q2746" s="11" t="s">
        <v>8323</v>
      </c>
      <c r="R2746" t="s">
        <v>8358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2744</v>
      </c>
      <c r="C2747" s="3" t="s">
        <v>6854</v>
      </c>
      <c r="D2747" s="5">
        <v>8000</v>
      </c>
      <c r="E2747" s="7">
        <v>416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5</v>
      </c>
      <c r="P2747">
        <f t="shared" si="211"/>
        <v>8.49</v>
      </c>
      <c r="Q2747" s="11" t="s">
        <v>8323</v>
      </c>
      <c r="R2747" t="s">
        <v>8358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2745</v>
      </c>
      <c r="C2748" s="3" t="s">
        <v>6855</v>
      </c>
      <c r="D2748" s="5">
        <v>3000</v>
      </c>
      <c r="E2748" s="7">
        <v>415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14</v>
      </c>
      <c r="P2748">
        <f t="shared" si="211"/>
        <v>21.84</v>
      </c>
      <c r="Q2748" s="11" t="s">
        <v>8323</v>
      </c>
      <c r="R2748" t="s">
        <v>8358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2746</v>
      </c>
      <c r="C2749" s="3" t="s">
        <v>6856</v>
      </c>
      <c r="D2749" s="5">
        <v>500</v>
      </c>
      <c r="E2749" s="7">
        <v>413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83</v>
      </c>
      <c r="P2749">
        <f t="shared" si="211"/>
        <v>103.25</v>
      </c>
      <c r="Q2749" s="11" t="s">
        <v>8323</v>
      </c>
      <c r="R2749" t="s">
        <v>8358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2747</v>
      </c>
      <c r="C2750" s="3" t="s">
        <v>6857</v>
      </c>
      <c r="D2750" s="5">
        <v>5000</v>
      </c>
      <c r="E2750" s="7">
        <v>411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8</v>
      </c>
      <c r="P2750">
        <f t="shared" si="211"/>
        <v>102.75</v>
      </c>
      <c r="Q2750" s="11" t="s">
        <v>8323</v>
      </c>
      <c r="R2750" t="s">
        <v>8358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2748</v>
      </c>
      <c r="C2751" s="3" t="s">
        <v>6858</v>
      </c>
      <c r="D2751" s="5">
        <v>10000</v>
      </c>
      <c r="E2751" s="7">
        <v>410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4</v>
      </c>
      <c r="P2751">
        <f t="shared" si="211"/>
        <v>205</v>
      </c>
      <c r="Q2751" s="11" t="s">
        <v>8323</v>
      </c>
      <c r="R2751" t="s">
        <v>8358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2751</v>
      </c>
      <c r="B2752" s="9" t="s">
        <v>2750</v>
      </c>
      <c r="C2752" s="3" t="s">
        <v>6860</v>
      </c>
      <c r="D2752" s="5">
        <v>3274</v>
      </c>
      <c r="E2752" s="7">
        <v>410</v>
      </c>
      <c r="F2752" t="s">
        <v>8219</v>
      </c>
      <c r="G2752" t="s">
        <v>8222</v>
      </c>
      <c r="H2752" t="s">
        <v>8244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13</v>
      </c>
      <c r="P2752">
        <f t="shared" si="211"/>
        <v>0</v>
      </c>
      <c r="Q2752" s="11" t="s">
        <v>8323</v>
      </c>
      <c r="R2752" t="s">
        <v>8358</v>
      </c>
      <c r="S2752" s="15">
        <f t="shared" si="212"/>
        <v>41747.887060185189</v>
      </c>
      <c r="T2752" s="15">
        <f t="shared" si="213"/>
        <v>41807.887060185189</v>
      </c>
      <c r="U2752">
        <f t="shared" si="214"/>
        <v>2014</v>
      </c>
    </row>
    <row r="2753" spans="1:21" ht="48" x14ac:dyDescent="0.2">
      <c r="A2753">
        <v>2750</v>
      </c>
      <c r="B2753" s="9" t="s">
        <v>2749</v>
      </c>
      <c r="C2753" s="3" t="s">
        <v>6859</v>
      </c>
      <c r="D2753" s="5">
        <v>1999</v>
      </c>
      <c r="E2753" s="7">
        <v>410</v>
      </c>
      <c r="F2753" t="s">
        <v>8219</v>
      </c>
      <c r="G2753" t="s">
        <v>8222</v>
      </c>
      <c r="H2753" t="s">
        <v>8244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21</v>
      </c>
      <c r="P2753">
        <f t="shared" si="211"/>
        <v>0</v>
      </c>
      <c r="Q2753" s="11" t="s">
        <v>8323</v>
      </c>
      <c r="R2753" t="s">
        <v>8358</v>
      </c>
      <c r="S2753" s="15">
        <f t="shared" si="212"/>
        <v>41078.899826388886</v>
      </c>
      <c r="T2753" s="15">
        <f t="shared" si="213"/>
        <v>41090.833333333336</v>
      </c>
      <c r="U2753">
        <f t="shared" si="214"/>
        <v>2012</v>
      </c>
    </row>
    <row r="2754" spans="1:21" ht="48" x14ac:dyDescent="0.2">
      <c r="A2754">
        <v>2752</v>
      </c>
      <c r="B2754" s="9" t="s">
        <v>2751</v>
      </c>
      <c r="C2754" s="3" t="s">
        <v>6861</v>
      </c>
      <c r="D2754" s="5">
        <v>4800</v>
      </c>
      <c r="E2754" s="7">
        <v>409.01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9</v>
      </c>
      <c r="P2754">
        <f t="shared" ref="P2754:P2817" si="216">IFERROR(ROUND(E2754/L2754,2),0)</f>
        <v>29.22</v>
      </c>
      <c r="Q2754" s="11" t="s">
        <v>8323</v>
      </c>
      <c r="R2754" t="s">
        <v>8358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2752</v>
      </c>
      <c r="C2755" s="3" t="s">
        <v>6862</v>
      </c>
      <c r="D2755" s="5">
        <v>2000</v>
      </c>
      <c r="E2755" s="7">
        <v>408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20</v>
      </c>
      <c r="P2755">
        <f t="shared" si="216"/>
        <v>51</v>
      </c>
      <c r="Q2755" s="11" t="s">
        <v>8323</v>
      </c>
      <c r="R2755" t="s">
        <v>8358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2753</v>
      </c>
      <c r="C2756" s="3" t="s">
        <v>6863</v>
      </c>
      <c r="D2756" s="5">
        <v>10000</v>
      </c>
      <c r="E2756" s="7">
        <v>405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4</v>
      </c>
      <c r="P2756">
        <f t="shared" si="216"/>
        <v>0</v>
      </c>
      <c r="Q2756" s="11" t="s">
        <v>8323</v>
      </c>
      <c r="R2756" t="s">
        <v>8358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8" x14ac:dyDescent="0.2">
      <c r="A2757">
        <v>2756</v>
      </c>
      <c r="B2757" s="9" t="s">
        <v>2755</v>
      </c>
      <c r="C2757" s="3" t="s">
        <v>6865</v>
      </c>
      <c r="D2757" s="5">
        <v>10000</v>
      </c>
      <c r="E2757" s="7">
        <v>403</v>
      </c>
      <c r="F2757" t="s">
        <v>8219</v>
      </c>
      <c r="G2757" t="s">
        <v>8222</v>
      </c>
      <c r="H2757" t="s">
        <v>8244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8301</v>
      </c>
      <c r="O2757">
        <f t="shared" si="215"/>
        <v>4</v>
      </c>
      <c r="P2757">
        <f t="shared" si="216"/>
        <v>12.21</v>
      </c>
      <c r="Q2757" s="11" t="s">
        <v>8323</v>
      </c>
      <c r="R2757" t="s">
        <v>8358</v>
      </c>
      <c r="S2757" s="15">
        <f t="shared" si="217"/>
        <v>41620.90047453704</v>
      </c>
      <c r="T2757" s="15">
        <f t="shared" si="218"/>
        <v>41650.90047453704</v>
      </c>
      <c r="U2757">
        <f t="shared" si="219"/>
        <v>2013</v>
      </c>
    </row>
    <row r="2758" spans="1:21" ht="32" x14ac:dyDescent="0.2">
      <c r="A2758">
        <v>2757</v>
      </c>
      <c r="B2758" s="9" t="s">
        <v>2756</v>
      </c>
      <c r="C2758" s="3" t="s">
        <v>6866</v>
      </c>
      <c r="D2758" s="5">
        <v>1500</v>
      </c>
      <c r="E2758" s="7">
        <v>403</v>
      </c>
      <c r="F2758" t="s">
        <v>8219</v>
      </c>
      <c r="G2758" t="s">
        <v>8222</v>
      </c>
      <c r="H2758" t="s">
        <v>8244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8301</v>
      </c>
      <c r="O2758">
        <f t="shared" si="215"/>
        <v>27</v>
      </c>
      <c r="P2758">
        <f t="shared" si="216"/>
        <v>201.5</v>
      </c>
      <c r="Q2758" s="11" t="s">
        <v>8323</v>
      </c>
      <c r="R2758" t="s">
        <v>8358</v>
      </c>
      <c r="S2758" s="15">
        <f t="shared" si="217"/>
        <v>42573.65662037037</v>
      </c>
      <c r="T2758" s="15">
        <f t="shared" si="218"/>
        <v>42588.65662037037</v>
      </c>
      <c r="U2758">
        <f t="shared" si="219"/>
        <v>2016</v>
      </c>
    </row>
    <row r="2759" spans="1:21" ht="32" x14ac:dyDescent="0.2">
      <c r="A2759">
        <v>2755</v>
      </c>
      <c r="B2759" s="9" t="s">
        <v>2754</v>
      </c>
      <c r="C2759" s="3" t="s">
        <v>6864</v>
      </c>
      <c r="D2759" s="5">
        <v>500</v>
      </c>
      <c r="E2759" s="7">
        <v>403</v>
      </c>
      <c r="F2759" t="s">
        <v>8219</v>
      </c>
      <c r="G2759" t="s">
        <v>8239</v>
      </c>
      <c r="H2759" t="s">
        <v>8247</v>
      </c>
      <c r="I2759">
        <v>1428519527</v>
      </c>
      <c r="J2759">
        <v>1425927527</v>
      </c>
      <c r="K2759" t="b">
        <v>0</v>
      </c>
      <c r="L2759">
        <v>15</v>
      </c>
      <c r="M2759" t="b">
        <v>0</v>
      </c>
      <c r="N2759" t="s">
        <v>8301</v>
      </c>
      <c r="O2759">
        <f t="shared" si="215"/>
        <v>81</v>
      </c>
      <c r="P2759">
        <f t="shared" si="216"/>
        <v>26.87</v>
      </c>
      <c r="Q2759" s="11" t="s">
        <v>8323</v>
      </c>
      <c r="R2759" t="s">
        <v>8358</v>
      </c>
      <c r="S2759" s="15">
        <f t="shared" si="217"/>
        <v>42072.790821759263</v>
      </c>
      <c r="T2759" s="15">
        <f t="shared" si="218"/>
        <v>42102.790821759263</v>
      </c>
      <c r="U2759">
        <f t="shared" si="219"/>
        <v>2015</v>
      </c>
    </row>
    <row r="2760" spans="1:21" ht="48" x14ac:dyDescent="0.2">
      <c r="A2760">
        <v>2758</v>
      </c>
      <c r="B2760" s="9" t="s">
        <v>2757</v>
      </c>
      <c r="C2760" s="3" t="s">
        <v>6867</v>
      </c>
      <c r="D2760" s="5">
        <v>2000</v>
      </c>
      <c r="E2760" s="7">
        <v>402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20</v>
      </c>
      <c r="P2760">
        <f t="shared" si="216"/>
        <v>67</v>
      </c>
      <c r="Q2760" s="11" t="s">
        <v>8323</v>
      </c>
      <c r="R2760" t="s">
        <v>8358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2760</v>
      </c>
      <c r="B2761" s="9" t="s">
        <v>2759</v>
      </c>
      <c r="C2761" s="3" t="s">
        <v>6869</v>
      </c>
      <c r="D2761" s="5">
        <v>5000</v>
      </c>
      <c r="E2761" s="7">
        <v>401</v>
      </c>
      <c r="F2761" t="s">
        <v>8219</v>
      </c>
      <c r="G2761" t="s">
        <v>8223</v>
      </c>
      <c r="H2761" t="s">
        <v>8245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8301</v>
      </c>
      <c r="O2761">
        <f t="shared" si="215"/>
        <v>8</v>
      </c>
      <c r="P2761">
        <f t="shared" si="216"/>
        <v>0</v>
      </c>
      <c r="Q2761" s="11" t="s">
        <v>8323</v>
      </c>
      <c r="R2761" t="s">
        <v>8358</v>
      </c>
      <c r="S2761" s="15">
        <f t="shared" si="217"/>
        <v>41415.461319444446</v>
      </c>
      <c r="T2761" s="15">
        <f t="shared" si="218"/>
        <v>41445.461319444446</v>
      </c>
      <c r="U2761">
        <f t="shared" si="219"/>
        <v>2013</v>
      </c>
    </row>
    <row r="2762" spans="1:21" ht="48" x14ac:dyDescent="0.2">
      <c r="A2762">
        <v>2759</v>
      </c>
      <c r="B2762" s="9" t="s">
        <v>2758</v>
      </c>
      <c r="C2762" s="3" t="s">
        <v>6868</v>
      </c>
      <c r="D2762" s="5">
        <v>1000</v>
      </c>
      <c r="E2762" s="7">
        <v>401</v>
      </c>
      <c r="F2762" t="s">
        <v>8219</v>
      </c>
      <c r="G2762" t="s">
        <v>8224</v>
      </c>
      <c r="H2762" t="s">
        <v>8246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8301</v>
      </c>
      <c r="O2762">
        <f t="shared" si="215"/>
        <v>40</v>
      </c>
      <c r="P2762">
        <f t="shared" si="216"/>
        <v>200.5</v>
      </c>
      <c r="Q2762" s="11" t="s">
        <v>8323</v>
      </c>
      <c r="R2762" t="s">
        <v>8358</v>
      </c>
      <c r="S2762" s="15">
        <f t="shared" si="217"/>
        <v>42524.36650462963</v>
      </c>
      <c r="T2762" s="15">
        <f t="shared" si="218"/>
        <v>42567.36650462963</v>
      </c>
      <c r="U2762">
        <f t="shared" si="219"/>
        <v>2016</v>
      </c>
    </row>
    <row r="2763" spans="1:21" ht="32" x14ac:dyDescent="0.2">
      <c r="A2763">
        <v>2761</v>
      </c>
      <c r="B2763" s="9" t="s">
        <v>2760</v>
      </c>
      <c r="C2763" s="3" t="s">
        <v>6870</v>
      </c>
      <c r="D2763" s="5">
        <v>5000</v>
      </c>
      <c r="E2763" s="7">
        <v>400.33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8</v>
      </c>
      <c r="P2763">
        <f t="shared" si="216"/>
        <v>100.08</v>
      </c>
      <c r="Q2763" s="11" t="s">
        <v>8323</v>
      </c>
      <c r="R2763" t="s">
        <v>8358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32" x14ac:dyDescent="0.2">
      <c r="A2764">
        <v>2763</v>
      </c>
      <c r="B2764" s="9" t="s">
        <v>2762</v>
      </c>
      <c r="C2764" s="3" t="s">
        <v>6872</v>
      </c>
      <c r="D2764" s="5">
        <v>39400</v>
      </c>
      <c r="E2764" s="7">
        <v>400</v>
      </c>
      <c r="F2764" t="s">
        <v>8219</v>
      </c>
      <c r="G2764" t="s">
        <v>8222</v>
      </c>
      <c r="H2764" t="s">
        <v>8244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8301</v>
      </c>
      <c r="O2764">
        <f t="shared" si="215"/>
        <v>1</v>
      </c>
      <c r="P2764">
        <f t="shared" si="216"/>
        <v>133.33000000000001</v>
      </c>
      <c r="Q2764" s="11" t="s">
        <v>8323</v>
      </c>
      <c r="R2764" t="s">
        <v>8358</v>
      </c>
      <c r="S2764" s="15">
        <f t="shared" si="217"/>
        <v>41373.579675925925</v>
      </c>
      <c r="T2764" s="15">
        <f t="shared" si="218"/>
        <v>41418.579675925925</v>
      </c>
      <c r="U2764">
        <f t="shared" si="219"/>
        <v>2013</v>
      </c>
    </row>
    <row r="2765" spans="1:21" ht="48" x14ac:dyDescent="0.2">
      <c r="A2765">
        <v>2766</v>
      </c>
      <c r="B2765" s="9" t="s">
        <v>2765</v>
      </c>
      <c r="C2765" s="3" t="s">
        <v>6875</v>
      </c>
      <c r="D2765" s="5">
        <v>5000</v>
      </c>
      <c r="E2765" s="7">
        <v>400</v>
      </c>
      <c r="F2765" t="s">
        <v>8219</v>
      </c>
      <c r="G2765" t="s">
        <v>8222</v>
      </c>
      <c r="H2765" t="s">
        <v>8244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t="s">
        <v>8301</v>
      </c>
      <c r="O2765">
        <f t="shared" si="215"/>
        <v>8</v>
      </c>
      <c r="P2765">
        <f t="shared" si="216"/>
        <v>100</v>
      </c>
      <c r="Q2765" s="11" t="s">
        <v>8323</v>
      </c>
      <c r="R2765" t="s">
        <v>8358</v>
      </c>
      <c r="S2765" s="15">
        <f t="shared" si="217"/>
        <v>40736.668032407404</v>
      </c>
      <c r="T2765" s="15">
        <f t="shared" si="218"/>
        <v>40766.668032407404</v>
      </c>
      <c r="U2765">
        <f t="shared" si="219"/>
        <v>2011</v>
      </c>
    </row>
    <row r="2766" spans="1:21" ht="48" x14ac:dyDescent="0.2">
      <c r="A2766">
        <v>2764</v>
      </c>
      <c r="B2766" s="9" t="s">
        <v>2763</v>
      </c>
      <c r="C2766" s="3" t="s">
        <v>6873</v>
      </c>
      <c r="D2766" s="5">
        <v>4000</v>
      </c>
      <c r="E2766" s="7">
        <v>400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10</v>
      </c>
      <c r="P2766">
        <f t="shared" si="216"/>
        <v>100</v>
      </c>
      <c r="Q2766" s="11" t="s">
        <v>8323</v>
      </c>
      <c r="R2766" t="s">
        <v>8358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2764</v>
      </c>
      <c r="C2767" s="3" t="s">
        <v>6874</v>
      </c>
      <c r="D2767" s="5">
        <v>4000</v>
      </c>
      <c r="E2767" s="7">
        <v>400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10</v>
      </c>
      <c r="P2767">
        <f t="shared" si="216"/>
        <v>0</v>
      </c>
      <c r="Q2767" s="11" t="s">
        <v>8323</v>
      </c>
      <c r="R2767" t="s">
        <v>8358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2762</v>
      </c>
      <c r="B2768" s="9" t="s">
        <v>2761</v>
      </c>
      <c r="C2768" s="3" t="s">
        <v>6871</v>
      </c>
      <c r="D2768" s="5">
        <v>3250</v>
      </c>
      <c r="E2768" s="7">
        <v>400</v>
      </c>
      <c r="F2768" t="s">
        <v>8219</v>
      </c>
      <c r="G2768" t="s">
        <v>8222</v>
      </c>
      <c r="H2768" t="s">
        <v>8244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t="s">
        <v>8301</v>
      </c>
      <c r="O2768">
        <f t="shared" si="215"/>
        <v>12</v>
      </c>
      <c r="P2768">
        <f t="shared" si="216"/>
        <v>400</v>
      </c>
      <c r="Q2768" s="11" t="s">
        <v>8323</v>
      </c>
      <c r="R2768" t="s">
        <v>8358</v>
      </c>
      <c r="S2768" s="15">
        <f t="shared" si="217"/>
        <v>40927.036979166667</v>
      </c>
      <c r="T2768" s="15">
        <f t="shared" si="218"/>
        <v>40986.995312500003</v>
      </c>
      <c r="U2768">
        <f t="shared" si="219"/>
        <v>2012</v>
      </c>
    </row>
    <row r="2769" spans="1:21" ht="48" x14ac:dyDescent="0.2">
      <c r="A2769">
        <v>2767</v>
      </c>
      <c r="B2769" s="9" t="s">
        <v>2766</v>
      </c>
      <c r="C2769" s="3" t="s">
        <v>6876</v>
      </c>
      <c r="D2769" s="5">
        <v>4000</v>
      </c>
      <c r="E2769" s="7">
        <v>397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10</v>
      </c>
      <c r="P2769">
        <f t="shared" si="216"/>
        <v>132.33000000000001</v>
      </c>
      <c r="Q2769" s="11" t="s">
        <v>8323</v>
      </c>
      <c r="R2769" t="s">
        <v>8358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2767</v>
      </c>
      <c r="C2770" s="3" t="s">
        <v>6877</v>
      </c>
      <c r="D2770" s="5">
        <v>7000</v>
      </c>
      <c r="E2770" s="7">
        <v>396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6</v>
      </c>
      <c r="P2770">
        <f t="shared" si="216"/>
        <v>11.65</v>
      </c>
      <c r="Q2770" s="11" t="s">
        <v>8323</v>
      </c>
      <c r="R2770" t="s">
        <v>8358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2768</v>
      </c>
      <c r="C2771" s="3" t="s">
        <v>6878</v>
      </c>
      <c r="D2771" s="5">
        <v>800</v>
      </c>
      <c r="E2771" s="7">
        <v>391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49</v>
      </c>
      <c r="P2771">
        <f t="shared" si="216"/>
        <v>195.5</v>
      </c>
      <c r="Q2771" s="11" t="s">
        <v>8323</v>
      </c>
      <c r="R2771" t="s">
        <v>8358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2769</v>
      </c>
      <c r="C2772" s="3" t="s">
        <v>6879</v>
      </c>
      <c r="D2772" s="5">
        <v>20000</v>
      </c>
      <c r="E2772" s="7">
        <v>385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2</v>
      </c>
      <c r="P2772">
        <f t="shared" si="216"/>
        <v>11.67</v>
      </c>
      <c r="Q2772" s="11" t="s">
        <v>8323</v>
      </c>
      <c r="R2772" t="s">
        <v>8358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2770</v>
      </c>
      <c r="C2773" s="3" t="s">
        <v>6880</v>
      </c>
      <c r="D2773" s="5">
        <v>19980</v>
      </c>
      <c r="E2773" s="7">
        <v>385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2</v>
      </c>
      <c r="P2773">
        <f t="shared" si="216"/>
        <v>0</v>
      </c>
      <c r="Q2773" s="11" t="s">
        <v>8323</v>
      </c>
      <c r="R2773" t="s">
        <v>8358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2771</v>
      </c>
      <c r="C2774" s="3" t="s">
        <v>6881</v>
      </c>
      <c r="D2774" s="5">
        <v>8000</v>
      </c>
      <c r="E2774" s="7">
        <v>381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5</v>
      </c>
      <c r="P2774">
        <f t="shared" si="216"/>
        <v>0</v>
      </c>
      <c r="Q2774" s="11" t="s">
        <v>8323</v>
      </c>
      <c r="R2774" t="s">
        <v>8358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2772</v>
      </c>
      <c r="C2775" s="3" t="s">
        <v>6882</v>
      </c>
      <c r="D2775" s="5">
        <v>530</v>
      </c>
      <c r="E2775" s="7">
        <v>381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72</v>
      </c>
      <c r="P2775">
        <f t="shared" si="216"/>
        <v>381</v>
      </c>
      <c r="Q2775" s="11" t="s">
        <v>8323</v>
      </c>
      <c r="R2775" t="s">
        <v>8358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2776</v>
      </c>
      <c r="B2776" s="9" t="s">
        <v>2775</v>
      </c>
      <c r="C2776" s="3" t="s">
        <v>6885</v>
      </c>
      <c r="D2776" s="5">
        <v>21000</v>
      </c>
      <c r="E2776" s="7">
        <v>380</v>
      </c>
      <c r="F2776" t="s">
        <v>8219</v>
      </c>
      <c r="G2776" t="s">
        <v>8222</v>
      </c>
      <c r="H2776" t="s">
        <v>8244</v>
      </c>
      <c r="I2776">
        <v>1434092876</v>
      </c>
      <c r="J2776">
        <v>1431414476</v>
      </c>
      <c r="K2776" t="b">
        <v>0</v>
      </c>
      <c r="L2776">
        <v>36</v>
      </c>
      <c r="M2776" t="b">
        <v>0</v>
      </c>
      <c r="N2776" t="s">
        <v>8301</v>
      </c>
      <c r="O2776">
        <f t="shared" si="215"/>
        <v>2</v>
      </c>
      <c r="P2776">
        <f t="shared" si="216"/>
        <v>10.56</v>
      </c>
      <c r="Q2776" s="11" t="s">
        <v>8323</v>
      </c>
      <c r="R2776" t="s">
        <v>8358</v>
      </c>
      <c r="S2776" s="15">
        <f t="shared" si="217"/>
        <v>42136.297175925924</v>
      </c>
      <c r="T2776" s="15">
        <f t="shared" si="218"/>
        <v>42167.297175925924</v>
      </c>
      <c r="U2776">
        <f t="shared" si="219"/>
        <v>2015</v>
      </c>
    </row>
    <row r="2777" spans="1:21" ht="48" x14ac:dyDescent="0.2">
      <c r="A2777">
        <v>2775</v>
      </c>
      <c r="B2777" s="9" t="s">
        <v>2774</v>
      </c>
      <c r="C2777" s="3" t="s">
        <v>6884</v>
      </c>
      <c r="D2777" s="5">
        <v>5000</v>
      </c>
      <c r="E2777" s="7">
        <v>380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8</v>
      </c>
      <c r="P2777">
        <f t="shared" si="216"/>
        <v>190</v>
      </c>
      <c r="Q2777" s="11" t="s">
        <v>8323</v>
      </c>
      <c r="R2777" t="s">
        <v>8358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2774</v>
      </c>
      <c r="B2778" s="9" t="s">
        <v>2773</v>
      </c>
      <c r="C2778" s="3" t="s">
        <v>6883</v>
      </c>
      <c r="D2778" s="5">
        <v>4000</v>
      </c>
      <c r="E2778" s="7">
        <v>380</v>
      </c>
      <c r="F2778" t="s">
        <v>8219</v>
      </c>
      <c r="G2778" t="s">
        <v>8222</v>
      </c>
      <c r="H2778" t="s">
        <v>8244</v>
      </c>
      <c r="I2778">
        <v>1362711728</v>
      </c>
      <c r="J2778">
        <v>1360119728</v>
      </c>
      <c r="K2778" t="b">
        <v>0</v>
      </c>
      <c r="L2778">
        <v>13</v>
      </c>
      <c r="M2778" t="b">
        <v>0</v>
      </c>
      <c r="N2778" t="s">
        <v>8301</v>
      </c>
      <c r="O2778">
        <f t="shared" si="215"/>
        <v>10</v>
      </c>
      <c r="P2778">
        <f t="shared" si="216"/>
        <v>29.23</v>
      </c>
      <c r="Q2778" s="11" t="s">
        <v>8323</v>
      </c>
      <c r="R2778" t="s">
        <v>8358</v>
      </c>
      <c r="S2778" s="15">
        <f t="shared" si="217"/>
        <v>41311.126481481479</v>
      </c>
      <c r="T2778" s="15">
        <f t="shared" si="218"/>
        <v>41341.126481481479</v>
      </c>
      <c r="U2778">
        <f t="shared" si="219"/>
        <v>2013</v>
      </c>
    </row>
    <row r="2779" spans="1:21" ht="48" x14ac:dyDescent="0.2">
      <c r="A2779">
        <v>2777</v>
      </c>
      <c r="B2779" s="9" t="s">
        <v>2776</v>
      </c>
      <c r="C2779" s="3" t="s">
        <v>6886</v>
      </c>
      <c r="D2779" s="5">
        <v>3000</v>
      </c>
      <c r="E2779" s="7">
        <v>377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13</v>
      </c>
      <c r="P2779">
        <f t="shared" si="216"/>
        <v>377</v>
      </c>
      <c r="Q2779" s="11" t="s">
        <v>8323</v>
      </c>
      <c r="R2779" t="s">
        <v>8358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2777</v>
      </c>
      <c r="C2780" s="3" t="s">
        <v>6887</v>
      </c>
      <c r="D2780" s="5">
        <v>5500</v>
      </c>
      <c r="E2780" s="7">
        <v>376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7</v>
      </c>
      <c r="P2780">
        <f t="shared" si="216"/>
        <v>25.07</v>
      </c>
      <c r="Q2780" s="11" t="s">
        <v>8323</v>
      </c>
      <c r="R2780" t="s">
        <v>8358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2778</v>
      </c>
      <c r="C2781" s="3" t="s">
        <v>6888</v>
      </c>
      <c r="D2781" s="5">
        <v>2500</v>
      </c>
      <c r="E2781" s="7">
        <v>376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15</v>
      </c>
      <c r="P2781">
        <f t="shared" si="216"/>
        <v>376</v>
      </c>
      <c r="Q2781" s="11" t="s">
        <v>8323</v>
      </c>
      <c r="R2781" t="s">
        <v>8358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2779</v>
      </c>
      <c r="C2782" s="3" t="s">
        <v>6889</v>
      </c>
      <c r="D2782" s="5">
        <v>100000</v>
      </c>
      <c r="E2782" s="7">
        <v>375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1" t="s">
        <v>8323</v>
      </c>
      <c r="R2782" t="s">
        <v>8358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2780</v>
      </c>
      <c r="C2783" s="3" t="s">
        <v>6890</v>
      </c>
      <c r="D2783" s="5">
        <v>1250</v>
      </c>
      <c r="E2783" s="7">
        <v>375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30</v>
      </c>
      <c r="P2783">
        <f t="shared" si="216"/>
        <v>13.39</v>
      </c>
      <c r="Q2783" s="11" t="s">
        <v>8307</v>
      </c>
      <c r="R2783" t="s">
        <v>8308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2781</v>
      </c>
      <c r="C2784" s="3" t="s">
        <v>6891</v>
      </c>
      <c r="D2784" s="5">
        <v>1000</v>
      </c>
      <c r="E2784" s="7">
        <v>375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38</v>
      </c>
      <c r="P2784">
        <f t="shared" si="216"/>
        <v>20.83</v>
      </c>
      <c r="Q2784" s="11" t="s">
        <v>8307</v>
      </c>
      <c r="R2784" t="s">
        <v>8308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2782</v>
      </c>
      <c r="C2785" s="3" t="s">
        <v>6892</v>
      </c>
      <c r="D2785" s="5">
        <v>1000</v>
      </c>
      <c r="E2785" s="7">
        <v>375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38</v>
      </c>
      <c r="P2785">
        <f t="shared" si="216"/>
        <v>6.15</v>
      </c>
      <c r="Q2785" s="11" t="s">
        <v>8307</v>
      </c>
      <c r="R2785" t="s">
        <v>8308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2783</v>
      </c>
      <c r="C2786" s="3" t="s">
        <v>6893</v>
      </c>
      <c r="D2786" s="5">
        <v>6000</v>
      </c>
      <c r="E2786" s="7">
        <v>371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6</v>
      </c>
      <c r="P2786">
        <f t="shared" si="216"/>
        <v>3.44</v>
      </c>
      <c r="Q2786" s="11" t="s">
        <v>8307</v>
      </c>
      <c r="R2786" t="s">
        <v>8308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2784</v>
      </c>
      <c r="C2787" s="3" t="s">
        <v>6894</v>
      </c>
      <c r="D2787" s="5">
        <v>5000</v>
      </c>
      <c r="E2787" s="7">
        <v>369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7</v>
      </c>
      <c r="P2787">
        <f t="shared" si="216"/>
        <v>2.6</v>
      </c>
      <c r="Q2787" s="11" t="s">
        <v>8307</v>
      </c>
      <c r="R2787" t="s">
        <v>8308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2785</v>
      </c>
      <c r="C2788" s="3" t="s">
        <v>6895</v>
      </c>
      <c r="D2788" s="5">
        <v>2500</v>
      </c>
      <c r="E2788" s="7">
        <v>367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15</v>
      </c>
      <c r="P2788">
        <f t="shared" si="216"/>
        <v>4.96</v>
      </c>
      <c r="Q2788" s="11" t="s">
        <v>8307</v>
      </c>
      <c r="R2788" t="s">
        <v>8308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2786</v>
      </c>
      <c r="C2789" s="3" t="s">
        <v>6896</v>
      </c>
      <c r="D2789" s="5">
        <v>1000</v>
      </c>
      <c r="E2789" s="7">
        <v>362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36</v>
      </c>
      <c r="P2789">
        <f t="shared" si="216"/>
        <v>9.5299999999999994</v>
      </c>
      <c r="Q2789" s="11" t="s">
        <v>8307</v>
      </c>
      <c r="R2789" t="s">
        <v>8308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2787</v>
      </c>
      <c r="C2790" s="3" t="s">
        <v>6897</v>
      </c>
      <c r="D2790" s="5">
        <v>2000</v>
      </c>
      <c r="E2790" s="7">
        <v>361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18</v>
      </c>
      <c r="P2790">
        <f t="shared" si="216"/>
        <v>18.05</v>
      </c>
      <c r="Q2790" s="11" t="s">
        <v>8307</v>
      </c>
      <c r="R2790" t="s">
        <v>8308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2788</v>
      </c>
      <c r="C2791" s="3" t="s">
        <v>6898</v>
      </c>
      <c r="D2791" s="5">
        <v>3000</v>
      </c>
      <c r="E2791" s="7">
        <v>360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12</v>
      </c>
      <c r="P2791">
        <f t="shared" si="216"/>
        <v>15</v>
      </c>
      <c r="Q2791" s="11" t="s">
        <v>8307</v>
      </c>
      <c r="R2791" t="s">
        <v>8308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2789</v>
      </c>
      <c r="C2792" s="3" t="s">
        <v>6899</v>
      </c>
      <c r="D2792" s="5">
        <v>3000</v>
      </c>
      <c r="E2792" s="7">
        <v>360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12</v>
      </c>
      <c r="P2792">
        <f t="shared" si="216"/>
        <v>5.45</v>
      </c>
      <c r="Q2792" s="11" t="s">
        <v>8307</v>
      </c>
      <c r="R2792" t="s">
        <v>8308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2790</v>
      </c>
      <c r="C2793" s="3" t="s">
        <v>6900</v>
      </c>
      <c r="D2793" s="5">
        <v>2000</v>
      </c>
      <c r="E2793" s="7">
        <v>360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18</v>
      </c>
      <c r="P2793">
        <f t="shared" si="216"/>
        <v>12.86</v>
      </c>
      <c r="Q2793" s="11" t="s">
        <v>8307</v>
      </c>
      <c r="R2793" t="s">
        <v>8308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2791</v>
      </c>
      <c r="C2794" s="3" t="s">
        <v>6901</v>
      </c>
      <c r="D2794" s="5">
        <v>2000</v>
      </c>
      <c r="E2794" s="7">
        <v>359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18</v>
      </c>
      <c r="P2794">
        <f t="shared" si="216"/>
        <v>14.96</v>
      </c>
      <c r="Q2794" s="11" t="s">
        <v>8307</v>
      </c>
      <c r="R2794" t="s">
        <v>8308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2792</v>
      </c>
      <c r="C2795" s="3" t="s">
        <v>6902</v>
      </c>
      <c r="D2795" s="5">
        <v>10000</v>
      </c>
      <c r="E2795" s="7">
        <v>358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4</v>
      </c>
      <c r="P2795">
        <f t="shared" si="216"/>
        <v>4.9000000000000004</v>
      </c>
      <c r="Q2795" s="11" t="s">
        <v>8307</v>
      </c>
      <c r="R2795" t="s">
        <v>8308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2793</v>
      </c>
      <c r="C2796" s="3" t="s">
        <v>6903</v>
      </c>
      <c r="D2796" s="5">
        <v>50</v>
      </c>
      <c r="E2796" s="7">
        <v>358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716</v>
      </c>
      <c r="P2796">
        <f t="shared" si="216"/>
        <v>119.33</v>
      </c>
      <c r="Q2796" s="11" t="s">
        <v>8307</v>
      </c>
      <c r="R2796" t="s">
        <v>8308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2794</v>
      </c>
      <c r="C2797" s="3" t="s">
        <v>6904</v>
      </c>
      <c r="D2797" s="5">
        <v>700</v>
      </c>
      <c r="E2797" s="7">
        <v>355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51</v>
      </c>
      <c r="P2797">
        <f t="shared" si="216"/>
        <v>17.75</v>
      </c>
      <c r="Q2797" s="11" t="s">
        <v>8307</v>
      </c>
      <c r="R2797" t="s">
        <v>8308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2795</v>
      </c>
      <c r="C2798" s="3" t="s">
        <v>6905</v>
      </c>
      <c r="D2798" s="5">
        <v>800</v>
      </c>
      <c r="E2798" s="7">
        <v>353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44</v>
      </c>
      <c r="P2798">
        <f t="shared" si="216"/>
        <v>16.809999999999999</v>
      </c>
      <c r="Q2798" s="11" t="s">
        <v>8307</v>
      </c>
      <c r="R2798" t="s">
        <v>8308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2796</v>
      </c>
      <c r="C2799" s="3" t="s">
        <v>6906</v>
      </c>
      <c r="D2799" s="5">
        <v>8000</v>
      </c>
      <c r="E2799" s="7">
        <v>351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4</v>
      </c>
      <c r="P2799">
        <f t="shared" si="216"/>
        <v>3.73</v>
      </c>
      <c r="Q2799" s="11" t="s">
        <v>8307</v>
      </c>
      <c r="R2799" t="s">
        <v>8308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2797</v>
      </c>
      <c r="C2800" s="3" t="s">
        <v>6907</v>
      </c>
      <c r="D2800" s="5">
        <v>5000</v>
      </c>
      <c r="E2800" s="7">
        <v>351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7</v>
      </c>
      <c r="P2800">
        <f t="shared" si="216"/>
        <v>2.5299999999999998</v>
      </c>
      <c r="Q2800" s="11" t="s">
        <v>8307</v>
      </c>
      <c r="R2800" t="s">
        <v>8308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2798</v>
      </c>
      <c r="C2801" s="3" t="s">
        <v>6908</v>
      </c>
      <c r="D2801" s="5">
        <v>5000</v>
      </c>
      <c r="E2801" s="7">
        <v>350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7</v>
      </c>
      <c r="P2801">
        <f t="shared" si="216"/>
        <v>2.69</v>
      </c>
      <c r="Q2801" s="11" t="s">
        <v>8307</v>
      </c>
      <c r="R2801" t="s">
        <v>8308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2802</v>
      </c>
      <c r="B2802" s="9" t="s">
        <v>2801</v>
      </c>
      <c r="C2802" s="3" t="s">
        <v>6911</v>
      </c>
      <c r="D2802" s="5">
        <v>3000</v>
      </c>
      <c r="E2802" s="7">
        <v>350</v>
      </c>
      <c r="F2802" t="s">
        <v>8217</v>
      </c>
      <c r="G2802" t="s">
        <v>8223</v>
      </c>
      <c r="H2802" t="s">
        <v>8245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t="s">
        <v>8268</v>
      </c>
      <c r="O2802">
        <f t="shared" si="215"/>
        <v>12</v>
      </c>
      <c r="P2802">
        <f t="shared" si="216"/>
        <v>3.89</v>
      </c>
      <c r="Q2802" s="11" t="s">
        <v>8307</v>
      </c>
      <c r="R2802" t="s">
        <v>8308</v>
      </c>
      <c r="S2802" s="15">
        <f t="shared" si="217"/>
        <v>42192.64707175926</v>
      </c>
      <c r="T2802" s="15">
        <f t="shared" si="218"/>
        <v>42222.64707175926</v>
      </c>
      <c r="U2802">
        <f t="shared" si="219"/>
        <v>2015</v>
      </c>
    </row>
    <row r="2803" spans="1:21" ht="48" x14ac:dyDescent="0.2">
      <c r="A2803">
        <v>2800</v>
      </c>
      <c r="B2803" s="9" t="s">
        <v>2799</v>
      </c>
      <c r="C2803" s="3" t="s">
        <v>6909</v>
      </c>
      <c r="D2803" s="5">
        <v>1000</v>
      </c>
      <c r="E2803" s="7">
        <v>350</v>
      </c>
      <c r="F2803" t="s">
        <v>8217</v>
      </c>
      <c r="G2803" t="s">
        <v>8223</v>
      </c>
      <c r="H2803" t="s">
        <v>8245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8268</v>
      </c>
      <c r="O2803">
        <f t="shared" si="215"/>
        <v>35</v>
      </c>
      <c r="P2803">
        <f t="shared" si="216"/>
        <v>11.29</v>
      </c>
      <c r="Q2803" s="11" t="s">
        <v>8307</v>
      </c>
      <c r="R2803" t="s">
        <v>8308</v>
      </c>
      <c r="S2803" s="15">
        <f t="shared" si="217"/>
        <v>41948.552847222221</v>
      </c>
      <c r="T2803" s="15">
        <f t="shared" si="218"/>
        <v>42008.552847222221</v>
      </c>
      <c r="U2803">
        <f t="shared" si="219"/>
        <v>2014</v>
      </c>
    </row>
    <row r="2804" spans="1:21" ht="48" x14ac:dyDescent="0.2">
      <c r="A2804">
        <v>2801</v>
      </c>
      <c r="B2804" s="9" t="s">
        <v>2800</v>
      </c>
      <c r="C2804" s="3" t="s">
        <v>6910</v>
      </c>
      <c r="D2804" s="5">
        <v>500</v>
      </c>
      <c r="E2804" s="7">
        <v>350</v>
      </c>
      <c r="F2804" t="s">
        <v>8217</v>
      </c>
      <c r="G2804" t="s">
        <v>8224</v>
      </c>
      <c r="H2804" t="s">
        <v>8246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8268</v>
      </c>
      <c r="O2804">
        <f t="shared" si="215"/>
        <v>70</v>
      </c>
      <c r="P2804">
        <f t="shared" si="216"/>
        <v>26.92</v>
      </c>
      <c r="Q2804" s="11" t="s">
        <v>8307</v>
      </c>
      <c r="R2804" t="s">
        <v>8308</v>
      </c>
      <c r="S2804" s="15">
        <f t="shared" si="217"/>
        <v>41900.243159722224</v>
      </c>
      <c r="T2804" s="15">
        <f t="shared" si="218"/>
        <v>41922.458333333336</v>
      </c>
      <c r="U2804">
        <f t="shared" si="219"/>
        <v>2014</v>
      </c>
    </row>
    <row r="2805" spans="1:21" ht="48" x14ac:dyDescent="0.2">
      <c r="A2805">
        <v>2803</v>
      </c>
      <c r="B2805" s="9" t="s">
        <v>2802</v>
      </c>
      <c r="C2805" s="3" t="s">
        <v>6912</v>
      </c>
      <c r="D2805" s="5">
        <v>10000</v>
      </c>
      <c r="E2805" s="7">
        <v>346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3</v>
      </c>
      <c r="P2805">
        <f t="shared" si="216"/>
        <v>2.4500000000000002</v>
      </c>
      <c r="Q2805" s="11" t="s">
        <v>8307</v>
      </c>
      <c r="R2805" t="s">
        <v>8308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2803</v>
      </c>
      <c r="C2806" s="3" t="s">
        <v>6913</v>
      </c>
      <c r="D2806" s="5">
        <v>1000</v>
      </c>
      <c r="E2806" s="7">
        <v>345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35</v>
      </c>
      <c r="P2806">
        <f t="shared" si="216"/>
        <v>15</v>
      </c>
      <c r="Q2806" s="11" t="s">
        <v>8307</v>
      </c>
      <c r="R2806" t="s">
        <v>8308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2804</v>
      </c>
      <c r="C2807" s="3" t="s">
        <v>6914</v>
      </c>
      <c r="D2807" s="5">
        <v>400</v>
      </c>
      <c r="E2807" s="7">
        <v>345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86</v>
      </c>
      <c r="P2807">
        <f t="shared" si="216"/>
        <v>19.170000000000002</v>
      </c>
      <c r="Q2807" s="11" t="s">
        <v>8307</v>
      </c>
      <c r="R2807" t="s">
        <v>8308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2805</v>
      </c>
      <c r="C2808" s="3" t="s">
        <v>6915</v>
      </c>
      <c r="D2808" s="5">
        <v>3000</v>
      </c>
      <c r="E2808" s="7">
        <v>341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</v>
      </c>
      <c r="P2808">
        <f t="shared" si="216"/>
        <v>4.49</v>
      </c>
      <c r="Q2808" s="11" t="s">
        <v>8307</v>
      </c>
      <c r="R2808" t="s">
        <v>8308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2806</v>
      </c>
      <c r="C2809" s="3" t="s">
        <v>6916</v>
      </c>
      <c r="D2809" s="5">
        <v>5000</v>
      </c>
      <c r="E2809" s="7">
        <v>340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7</v>
      </c>
      <c r="P2809">
        <f t="shared" si="216"/>
        <v>3.66</v>
      </c>
      <c r="Q2809" s="11" t="s">
        <v>8307</v>
      </c>
      <c r="R2809" t="s">
        <v>8308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2807</v>
      </c>
      <c r="C2810" s="3" t="s">
        <v>6917</v>
      </c>
      <c r="D2810" s="5">
        <v>4500</v>
      </c>
      <c r="E2810" s="7">
        <v>338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8</v>
      </c>
      <c r="P2810">
        <f t="shared" si="216"/>
        <v>4.9000000000000004</v>
      </c>
      <c r="Q2810" s="11" t="s">
        <v>8307</v>
      </c>
      <c r="R2810" t="s">
        <v>8308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2811</v>
      </c>
      <c r="B2811" s="9" t="s">
        <v>2810</v>
      </c>
      <c r="C2811" s="3" t="s">
        <v>6920</v>
      </c>
      <c r="D2811" s="5">
        <v>10000</v>
      </c>
      <c r="E2811" s="7">
        <v>335</v>
      </c>
      <c r="F2811" t="s">
        <v>8217</v>
      </c>
      <c r="G2811" t="s">
        <v>8223</v>
      </c>
      <c r="H2811" t="s">
        <v>8245</v>
      </c>
      <c r="I2811">
        <v>1424692503</v>
      </c>
      <c r="J2811">
        <v>1422100503</v>
      </c>
      <c r="K2811" t="b">
        <v>0</v>
      </c>
      <c r="L2811">
        <v>108</v>
      </c>
      <c r="M2811" t="b">
        <v>1</v>
      </c>
      <c r="N2811" t="s">
        <v>8268</v>
      </c>
      <c r="O2811">
        <f t="shared" si="215"/>
        <v>3</v>
      </c>
      <c r="P2811">
        <f t="shared" si="216"/>
        <v>3.1</v>
      </c>
      <c r="Q2811" s="11" t="s">
        <v>8307</v>
      </c>
      <c r="R2811" t="s">
        <v>8308</v>
      </c>
      <c r="S2811" s="15">
        <f t="shared" si="217"/>
        <v>42028.496562500004</v>
      </c>
      <c r="T2811" s="15">
        <f t="shared" si="218"/>
        <v>42058.496562500004</v>
      </c>
      <c r="U2811">
        <f t="shared" si="219"/>
        <v>2015</v>
      </c>
    </row>
    <row r="2812" spans="1:21" ht="48" x14ac:dyDescent="0.2">
      <c r="A2812">
        <v>2812</v>
      </c>
      <c r="B2812" s="9" t="s">
        <v>2811</v>
      </c>
      <c r="C2812" s="3" t="s">
        <v>6921</v>
      </c>
      <c r="D2812" s="5">
        <v>5000</v>
      </c>
      <c r="E2812" s="7">
        <v>335</v>
      </c>
      <c r="F2812" t="s">
        <v>8217</v>
      </c>
      <c r="G2812" t="s">
        <v>8227</v>
      </c>
      <c r="H2812" t="s">
        <v>8249</v>
      </c>
      <c r="I2812">
        <v>1428292800</v>
      </c>
      <c r="J2812">
        <v>1424368298</v>
      </c>
      <c r="K2812" t="b">
        <v>0</v>
      </c>
      <c r="L2812">
        <v>83</v>
      </c>
      <c r="M2812" t="b">
        <v>1</v>
      </c>
      <c r="N2812" t="s">
        <v>8268</v>
      </c>
      <c r="O2812">
        <f t="shared" si="215"/>
        <v>7</v>
      </c>
      <c r="P2812">
        <f t="shared" si="216"/>
        <v>4.04</v>
      </c>
      <c r="Q2812" s="11" t="s">
        <v>8307</v>
      </c>
      <c r="R2812" t="s">
        <v>8308</v>
      </c>
      <c r="S2812" s="15">
        <f t="shared" si="217"/>
        <v>42054.74418981481</v>
      </c>
      <c r="T2812" s="15">
        <f t="shared" si="218"/>
        <v>42100.166666666672</v>
      </c>
      <c r="U2812">
        <f t="shared" si="219"/>
        <v>2015</v>
      </c>
    </row>
    <row r="2813" spans="1:21" ht="48" x14ac:dyDescent="0.2">
      <c r="A2813">
        <v>2809</v>
      </c>
      <c r="B2813" s="9" t="s">
        <v>2808</v>
      </c>
      <c r="C2813" s="3" t="s">
        <v>6918</v>
      </c>
      <c r="D2813" s="5">
        <v>2500</v>
      </c>
      <c r="E2813" s="7">
        <v>335</v>
      </c>
      <c r="F2813" t="s">
        <v>8217</v>
      </c>
      <c r="G2813" t="s">
        <v>8222</v>
      </c>
      <c r="H2813" t="s">
        <v>8244</v>
      </c>
      <c r="I2813">
        <v>1459348740</v>
      </c>
      <c r="J2813">
        <v>1458647725</v>
      </c>
      <c r="K2813" t="b">
        <v>0</v>
      </c>
      <c r="L2813">
        <v>21</v>
      </c>
      <c r="M2813" t="b">
        <v>1</v>
      </c>
      <c r="N2813" t="s">
        <v>8268</v>
      </c>
      <c r="O2813">
        <f t="shared" si="215"/>
        <v>13</v>
      </c>
      <c r="P2813">
        <f t="shared" si="216"/>
        <v>15.95</v>
      </c>
      <c r="Q2813" s="11" t="s">
        <v>8307</v>
      </c>
      <c r="R2813" t="s">
        <v>8308</v>
      </c>
      <c r="S2813" s="15">
        <f t="shared" si="217"/>
        <v>42451.496817129635</v>
      </c>
      <c r="T2813" s="15">
        <f t="shared" si="218"/>
        <v>42459.610416666663</v>
      </c>
      <c r="U2813">
        <f t="shared" si="219"/>
        <v>2016</v>
      </c>
    </row>
    <row r="2814" spans="1:21" ht="48" x14ac:dyDescent="0.2">
      <c r="A2814">
        <v>2810</v>
      </c>
      <c r="B2814" s="9" t="s">
        <v>2809</v>
      </c>
      <c r="C2814" s="3" t="s">
        <v>6919</v>
      </c>
      <c r="D2814" s="5">
        <v>2500</v>
      </c>
      <c r="E2814" s="7">
        <v>335</v>
      </c>
      <c r="F2814" t="s">
        <v>8217</v>
      </c>
      <c r="G2814" t="s">
        <v>8222</v>
      </c>
      <c r="H2814" t="s">
        <v>8244</v>
      </c>
      <c r="I2814">
        <v>1401595140</v>
      </c>
      <c r="J2814">
        <v>1398828064</v>
      </c>
      <c r="K2814" t="b">
        <v>0</v>
      </c>
      <c r="L2814">
        <v>57</v>
      </c>
      <c r="M2814" t="b">
        <v>1</v>
      </c>
      <c r="N2814" t="s">
        <v>8268</v>
      </c>
      <c r="O2814">
        <f t="shared" si="215"/>
        <v>13</v>
      </c>
      <c r="P2814">
        <f t="shared" si="216"/>
        <v>5.88</v>
      </c>
      <c r="Q2814" s="11" t="s">
        <v>8307</v>
      </c>
      <c r="R2814" t="s">
        <v>8308</v>
      </c>
      <c r="S2814" s="15">
        <f t="shared" si="217"/>
        <v>41759.13962962963</v>
      </c>
      <c r="T2814" s="15">
        <f t="shared" si="218"/>
        <v>41791.165972222225</v>
      </c>
      <c r="U2814">
        <f t="shared" si="219"/>
        <v>2014</v>
      </c>
    </row>
    <row r="2815" spans="1:21" ht="48" x14ac:dyDescent="0.2">
      <c r="A2815">
        <v>2813</v>
      </c>
      <c r="B2815" s="9" t="s">
        <v>2812</v>
      </c>
      <c r="C2815" s="3" t="s">
        <v>6922</v>
      </c>
      <c r="D2815" s="5">
        <v>2800</v>
      </c>
      <c r="E2815" s="7">
        <v>334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</v>
      </c>
      <c r="P2815">
        <f t="shared" si="216"/>
        <v>3.48</v>
      </c>
      <c r="Q2815" s="11" t="s">
        <v>8307</v>
      </c>
      <c r="R2815" t="s">
        <v>8308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2813</v>
      </c>
      <c r="C2816" s="3" t="s">
        <v>6923</v>
      </c>
      <c r="D2816" s="5">
        <v>1500</v>
      </c>
      <c r="E2816" s="7">
        <v>330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22</v>
      </c>
      <c r="P2816">
        <f t="shared" si="216"/>
        <v>5.16</v>
      </c>
      <c r="Q2816" s="11" t="s">
        <v>8307</v>
      </c>
      <c r="R2816" t="s">
        <v>8308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2814</v>
      </c>
      <c r="C2817" s="3" t="s">
        <v>6924</v>
      </c>
      <c r="D2817" s="5">
        <v>250</v>
      </c>
      <c r="E2817" s="7">
        <v>327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131</v>
      </c>
      <c r="P2817">
        <f t="shared" si="216"/>
        <v>23.36</v>
      </c>
      <c r="Q2817" s="11" t="s">
        <v>8307</v>
      </c>
      <c r="R2817" t="s">
        <v>8308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2815</v>
      </c>
      <c r="C2818" s="3" t="s">
        <v>6925</v>
      </c>
      <c r="D2818" s="5">
        <v>3000</v>
      </c>
      <c r="E2818" s="7">
        <v>326.33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11</v>
      </c>
      <c r="P2818">
        <f t="shared" ref="P2818:P2881" si="221">IFERROR(ROUND(E2818/L2818,2),0)</f>
        <v>1.93</v>
      </c>
      <c r="Q2818" s="11" t="s">
        <v>8307</v>
      </c>
      <c r="R2818" t="s">
        <v>8308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2818</v>
      </c>
      <c r="B2819" s="9" t="s">
        <v>2817</v>
      </c>
      <c r="C2819" s="3" t="s">
        <v>6927</v>
      </c>
      <c r="D2819" s="5">
        <v>10000</v>
      </c>
      <c r="E2819" s="7">
        <v>325</v>
      </c>
      <c r="F2819" t="s">
        <v>8217</v>
      </c>
      <c r="G2819" t="s">
        <v>8222</v>
      </c>
      <c r="H2819" t="s">
        <v>8244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8268</v>
      </c>
      <c r="O2819">
        <f t="shared" si="220"/>
        <v>3</v>
      </c>
      <c r="P2819">
        <f t="shared" si="221"/>
        <v>3.19</v>
      </c>
      <c r="Q2819" s="11" t="s">
        <v>8307</v>
      </c>
      <c r="R2819" t="s">
        <v>8308</v>
      </c>
      <c r="S2819" s="15">
        <f t="shared" si="222"/>
        <v>42250.598217592589</v>
      </c>
      <c r="T2819" s="15">
        <f t="shared" si="223"/>
        <v>42270.598217592589</v>
      </c>
      <c r="U2819">
        <f t="shared" ref="U2819:U2882" si="224">YEAR(S2819)</f>
        <v>2015</v>
      </c>
    </row>
    <row r="2820" spans="1:21" ht="48" x14ac:dyDescent="0.2">
      <c r="A2820">
        <v>2819</v>
      </c>
      <c r="B2820" s="9" t="s">
        <v>2818</v>
      </c>
      <c r="C2820" s="3" t="s">
        <v>6928</v>
      </c>
      <c r="D2820" s="5">
        <v>5000</v>
      </c>
      <c r="E2820" s="7">
        <v>325</v>
      </c>
      <c r="F2820" t="s">
        <v>8217</v>
      </c>
      <c r="G2820" t="s">
        <v>8223</v>
      </c>
      <c r="H2820" t="s">
        <v>8245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8268</v>
      </c>
      <c r="O2820">
        <f t="shared" si="220"/>
        <v>7</v>
      </c>
      <c r="P2820">
        <f t="shared" si="221"/>
        <v>3.13</v>
      </c>
      <c r="Q2820" s="11" t="s">
        <v>8307</v>
      </c>
      <c r="R2820" t="s">
        <v>8308</v>
      </c>
      <c r="S2820" s="15">
        <f t="shared" si="222"/>
        <v>42139.525567129633</v>
      </c>
      <c r="T2820" s="15">
        <f t="shared" si="223"/>
        <v>42169.525567129633</v>
      </c>
      <c r="U2820">
        <f t="shared" si="224"/>
        <v>2015</v>
      </c>
    </row>
    <row r="2821" spans="1:21" ht="48" x14ac:dyDescent="0.2">
      <c r="A2821">
        <v>2817</v>
      </c>
      <c r="B2821" s="9" t="s">
        <v>2816</v>
      </c>
      <c r="C2821" s="3" t="s">
        <v>6926</v>
      </c>
      <c r="D2821" s="5">
        <v>600</v>
      </c>
      <c r="E2821" s="7">
        <v>325</v>
      </c>
      <c r="F2821" t="s">
        <v>8217</v>
      </c>
      <c r="G2821" t="s">
        <v>8223</v>
      </c>
      <c r="H2821" t="s">
        <v>8245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t="s">
        <v>8268</v>
      </c>
      <c r="O2821">
        <f t="shared" si="220"/>
        <v>54</v>
      </c>
      <c r="P2821">
        <f t="shared" si="221"/>
        <v>9.85</v>
      </c>
      <c r="Q2821" s="11" t="s">
        <v>8307</v>
      </c>
      <c r="R2821" t="s">
        <v>8308</v>
      </c>
      <c r="S2821" s="15">
        <f t="shared" si="222"/>
        <v>42023.634976851856</v>
      </c>
      <c r="T2821" s="15">
        <f t="shared" si="223"/>
        <v>42063.634976851856</v>
      </c>
      <c r="U2821">
        <f t="shared" si="224"/>
        <v>2015</v>
      </c>
    </row>
    <row r="2822" spans="1:21" ht="48" x14ac:dyDescent="0.2">
      <c r="A2822">
        <v>2820</v>
      </c>
      <c r="B2822" s="9" t="s">
        <v>2819</v>
      </c>
      <c r="C2822" s="3" t="s">
        <v>6929</v>
      </c>
      <c r="D2822" s="5">
        <v>200</v>
      </c>
      <c r="E2822" s="7">
        <v>325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163</v>
      </c>
      <c r="P2822">
        <f t="shared" si="221"/>
        <v>16.25</v>
      </c>
      <c r="Q2822" s="11" t="s">
        <v>8307</v>
      </c>
      <c r="R2822" t="s">
        <v>8308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2822</v>
      </c>
      <c r="B2823" s="9" t="s">
        <v>2821</v>
      </c>
      <c r="C2823" s="3" t="s">
        <v>6931</v>
      </c>
      <c r="D2823" s="5">
        <v>6000</v>
      </c>
      <c r="E2823" s="7">
        <v>320</v>
      </c>
      <c r="F2823" t="s">
        <v>8217</v>
      </c>
      <c r="G2823" t="s">
        <v>8222</v>
      </c>
      <c r="H2823" t="s">
        <v>8244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8268</v>
      </c>
      <c r="O2823">
        <f t="shared" si="220"/>
        <v>5</v>
      </c>
      <c r="P2823">
        <f t="shared" si="221"/>
        <v>3.4</v>
      </c>
      <c r="Q2823" s="11" t="s">
        <v>8307</v>
      </c>
      <c r="R2823" t="s">
        <v>8308</v>
      </c>
      <c r="S2823" s="15">
        <f t="shared" si="222"/>
        <v>42060.683935185181</v>
      </c>
      <c r="T2823" s="15">
        <f t="shared" si="223"/>
        <v>42090.642268518524</v>
      </c>
      <c r="U2823">
        <f t="shared" si="224"/>
        <v>2015</v>
      </c>
    </row>
    <row r="2824" spans="1:21" ht="48" x14ac:dyDescent="0.2">
      <c r="A2824">
        <v>2821</v>
      </c>
      <c r="B2824" s="9" t="s">
        <v>2820</v>
      </c>
      <c r="C2824" s="3" t="s">
        <v>6930</v>
      </c>
      <c r="D2824" s="5">
        <v>1000</v>
      </c>
      <c r="E2824" s="7">
        <v>320</v>
      </c>
      <c r="F2824" t="s">
        <v>8217</v>
      </c>
      <c r="G2824" t="s">
        <v>8223</v>
      </c>
      <c r="H2824" t="s">
        <v>8245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8268</v>
      </c>
      <c r="O2824">
        <f t="shared" si="220"/>
        <v>32</v>
      </c>
      <c r="P2824">
        <f t="shared" si="221"/>
        <v>9.14</v>
      </c>
      <c r="Q2824" s="11" t="s">
        <v>8307</v>
      </c>
      <c r="R2824" t="s">
        <v>8308</v>
      </c>
      <c r="S2824" s="15">
        <f t="shared" si="222"/>
        <v>41875.922858796301</v>
      </c>
      <c r="T2824" s="15">
        <f t="shared" si="223"/>
        <v>41905.922858796301</v>
      </c>
      <c r="U2824">
        <f t="shared" si="224"/>
        <v>2014</v>
      </c>
    </row>
    <row r="2825" spans="1:21" ht="48" x14ac:dyDescent="0.2">
      <c r="A2825">
        <v>2823</v>
      </c>
      <c r="B2825" s="9" t="s">
        <v>2822</v>
      </c>
      <c r="C2825" s="3" t="s">
        <v>6932</v>
      </c>
      <c r="D2825" s="5">
        <v>100</v>
      </c>
      <c r="E2825" s="7">
        <v>320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320</v>
      </c>
      <c r="P2825">
        <f t="shared" si="221"/>
        <v>22.86</v>
      </c>
      <c r="Q2825" s="11" t="s">
        <v>8307</v>
      </c>
      <c r="R2825" t="s">
        <v>8308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2823</v>
      </c>
      <c r="C2826" s="3" t="s">
        <v>6933</v>
      </c>
      <c r="D2826" s="5">
        <v>650</v>
      </c>
      <c r="E2826" s="7">
        <v>317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49</v>
      </c>
      <c r="P2826">
        <f t="shared" si="221"/>
        <v>21.13</v>
      </c>
      <c r="Q2826" s="11" t="s">
        <v>8307</v>
      </c>
      <c r="R2826" t="s">
        <v>8308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2824</v>
      </c>
      <c r="C2827" s="3" t="s">
        <v>6934</v>
      </c>
      <c r="D2827" s="5">
        <v>3000</v>
      </c>
      <c r="E2827" s="7">
        <v>316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11</v>
      </c>
      <c r="P2827">
        <f t="shared" si="221"/>
        <v>6.2</v>
      </c>
      <c r="Q2827" s="11" t="s">
        <v>8307</v>
      </c>
      <c r="R2827" t="s">
        <v>8308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2825</v>
      </c>
      <c r="C2828" s="3" t="s">
        <v>6935</v>
      </c>
      <c r="D2828" s="5">
        <v>2000</v>
      </c>
      <c r="E2828" s="7">
        <v>312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16</v>
      </c>
      <c r="P2828">
        <f t="shared" si="221"/>
        <v>16.420000000000002</v>
      </c>
      <c r="Q2828" s="11" t="s">
        <v>8307</v>
      </c>
      <c r="R2828" t="s">
        <v>8308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2826</v>
      </c>
      <c r="C2829" s="3" t="s">
        <v>6936</v>
      </c>
      <c r="D2829" s="5">
        <v>2000</v>
      </c>
      <c r="E2829" s="7">
        <v>311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16</v>
      </c>
      <c r="P2829">
        <f t="shared" si="221"/>
        <v>13.52</v>
      </c>
      <c r="Q2829" s="11" t="s">
        <v>8307</v>
      </c>
      <c r="R2829" t="s">
        <v>8308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2827</v>
      </c>
      <c r="C2830" s="3" t="s">
        <v>6937</v>
      </c>
      <c r="D2830" s="5">
        <v>9500</v>
      </c>
      <c r="E2830" s="7">
        <v>310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3</v>
      </c>
      <c r="P2830">
        <f t="shared" si="221"/>
        <v>3.2</v>
      </c>
      <c r="Q2830" s="11" t="s">
        <v>8307</v>
      </c>
      <c r="R2830" t="s">
        <v>8308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32" x14ac:dyDescent="0.2">
      <c r="A2831">
        <v>2830</v>
      </c>
      <c r="B2831" s="9" t="s">
        <v>2829</v>
      </c>
      <c r="C2831" s="3" t="s">
        <v>6939</v>
      </c>
      <c r="D2831" s="5">
        <v>3000</v>
      </c>
      <c r="E2831" s="7">
        <v>310</v>
      </c>
      <c r="F2831" t="s">
        <v>8217</v>
      </c>
      <c r="G2831" t="s">
        <v>8222</v>
      </c>
      <c r="H2831" t="s">
        <v>8244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8268</v>
      </c>
      <c r="O2831">
        <f t="shared" si="220"/>
        <v>10</v>
      </c>
      <c r="P2831">
        <f t="shared" si="221"/>
        <v>28.18</v>
      </c>
      <c r="Q2831" s="11" t="s">
        <v>8307</v>
      </c>
      <c r="R2831" t="s">
        <v>8308</v>
      </c>
      <c r="S2831" s="15">
        <f t="shared" si="222"/>
        <v>41758.839675925927</v>
      </c>
      <c r="T2831" s="15">
        <f t="shared" si="223"/>
        <v>41771.165972222225</v>
      </c>
      <c r="U2831">
        <f t="shared" si="224"/>
        <v>2014</v>
      </c>
    </row>
    <row r="2832" spans="1:21" ht="32" x14ac:dyDescent="0.2">
      <c r="A2832">
        <v>2831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8217</v>
      </c>
      <c r="G2832" t="s">
        <v>8222</v>
      </c>
      <c r="H2832" t="s">
        <v>8244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8268</v>
      </c>
      <c r="O2832">
        <f t="shared" si="220"/>
        <v>10</v>
      </c>
      <c r="P2832">
        <f t="shared" si="221"/>
        <v>5.96</v>
      </c>
      <c r="Q2832" s="11" t="s">
        <v>8307</v>
      </c>
      <c r="R2832" t="s">
        <v>8308</v>
      </c>
      <c r="S2832" s="15">
        <f t="shared" si="222"/>
        <v>42171.824884259258</v>
      </c>
      <c r="T2832" s="15">
        <f t="shared" si="223"/>
        <v>42201.824884259258</v>
      </c>
      <c r="U2832">
        <f t="shared" si="224"/>
        <v>2015</v>
      </c>
    </row>
    <row r="2833" spans="1:21" ht="48" x14ac:dyDescent="0.2">
      <c r="A2833">
        <v>2829</v>
      </c>
      <c r="B2833" s="9" t="s">
        <v>2828</v>
      </c>
      <c r="C2833" s="3" t="s">
        <v>6938</v>
      </c>
      <c r="D2833" s="5">
        <v>2500</v>
      </c>
      <c r="E2833" s="7">
        <v>310</v>
      </c>
      <c r="F2833" t="s">
        <v>8217</v>
      </c>
      <c r="G2833" t="s">
        <v>8223</v>
      </c>
      <c r="H2833" t="s">
        <v>8245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t="s">
        <v>8268</v>
      </c>
      <c r="O2833">
        <f t="shared" si="220"/>
        <v>12</v>
      </c>
      <c r="P2833">
        <f t="shared" si="221"/>
        <v>4.08</v>
      </c>
      <c r="Q2833" s="11" t="s">
        <v>8307</v>
      </c>
      <c r="R2833" t="s">
        <v>8308</v>
      </c>
      <c r="S2833" s="15">
        <f t="shared" si="222"/>
        <v>42495.434236111112</v>
      </c>
      <c r="T2833" s="15">
        <f t="shared" si="223"/>
        <v>42523.434236111112</v>
      </c>
      <c r="U2833">
        <f t="shared" si="224"/>
        <v>2016</v>
      </c>
    </row>
    <row r="2834" spans="1:21" ht="48" x14ac:dyDescent="0.2">
      <c r="A2834">
        <v>2832</v>
      </c>
      <c r="B2834" s="9" t="s">
        <v>2831</v>
      </c>
      <c r="C2834" s="3" t="s">
        <v>6941</v>
      </c>
      <c r="D2834" s="5">
        <v>2500</v>
      </c>
      <c r="E2834" s="7">
        <v>305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12</v>
      </c>
      <c r="P2834">
        <f t="shared" si="221"/>
        <v>3.21</v>
      </c>
      <c r="Q2834" s="11" t="s">
        <v>8307</v>
      </c>
      <c r="R2834" t="s">
        <v>8308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2832</v>
      </c>
      <c r="C2835" s="3" t="s">
        <v>6942</v>
      </c>
      <c r="D2835" s="5">
        <v>2700</v>
      </c>
      <c r="E2835" s="7">
        <v>302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11</v>
      </c>
      <c r="P2835">
        <f t="shared" si="221"/>
        <v>8.6300000000000008</v>
      </c>
      <c r="Q2835" s="11" t="s">
        <v>8307</v>
      </c>
      <c r="R2835" t="s">
        <v>8308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2838</v>
      </c>
      <c r="B2836" s="9" t="s">
        <v>2837</v>
      </c>
      <c r="C2836" s="3" t="s">
        <v>6947</v>
      </c>
      <c r="D2836" s="5">
        <v>2000</v>
      </c>
      <c r="E2836" s="7">
        <v>301</v>
      </c>
      <c r="F2836" t="s">
        <v>8217</v>
      </c>
      <c r="G2836" t="s">
        <v>8222</v>
      </c>
      <c r="H2836" t="s">
        <v>8244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t="s">
        <v>8268</v>
      </c>
      <c r="O2836">
        <f t="shared" si="220"/>
        <v>15</v>
      </c>
      <c r="P2836">
        <f t="shared" si="221"/>
        <v>5.57</v>
      </c>
      <c r="Q2836" s="11" t="s">
        <v>8307</v>
      </c>
      <c r="R2836" t="s">
        <v>8308</v>
      </c>
      <c r="S2836" s="15">
        <f t="shared" si="222"/>
        <v>41842.607592592591</v>
      </c>
      <c r="T2836" s="15">
        <f t="shared" si="223"/>
        <v>41864.916666666664</v>
      </c>
      <c r="U2836">
        <f t="shared" si="224"/>
        <v>2014</v>
      </c>
    </row>
    <row r="2837" spans="1:21" ht="48" x14ac:dyDescent="0.2">
      <c r="A2837">
        <v>2835</v>
      </c>
      <c r="B2837" s="9" t="s">
        <v>2834</v>
      </c>
      <c r="C2837" s="3" t="s">
        <v>6944</v>
      </c>
      <c r="D2837" s="5">
        <v>1000</v>
      </c>
      <c r="E2837" s="7">
        <v>301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30</v>
      </c>
      <c r="P2837">
        <f t="shared" si="221"/>
        <v>3.24</v>
      </c>
      <c r="Q2837" s="11" t="s">
        <v>8307</v>
      </c>
      <c r="R2837" t="s">
        <v>8308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4" x14ac:dyDescent="0.2">
      <c r="A2838">
        <v>2837</v>
      </c>
      <c r="B2838" s="9" t="s">
        <v>2836</v>
      </c>
      <c r="C2838" s="3" t="s">
        <v>6946</v>
      </c>
      <c r="D2838" s="5">
        <v>850</v>
      </c>
      <c r="E2838" s="7">
        <v>301</v>
      </c>
      <c r="F2838" t="s">
        <v>8217</v>
      </c>
      <c r="G2838" t="s">
        <v>8227</v>
      </c>
      <c r="H2838" t="s">
        <v>8249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8268</v>
      </c>
      <c r="O2838">
        <f t="shared" si="220"/>
        <v>35</v>
      </c>
      <c r="P2838">
        <f t="shared" si="221"/>
        <v>14.33</v>
      </c>
      <c r="Q2838" s="11" t="s">
        <v>8307</v>
      </c>
      <c r="R2838" t="s">
        <v>8308</v>
      </c>
      <c r="S2838" s="15">
        <f t="shared" si="222"/>
        <v>42307.908379629633</v>
      </c>
      <c r="T2838" s="15">
        <f t="shared" si="223"/>
        <v>42347.950046296297</v>
      </c>
      <c r="U2838">
        <f t="shared" si="224"/>
        <v>2015</v>
      </c>
    </row>
    <row r="2839" spans="1:21" ht="48" x14ac:dyDescent="0.2">
      <c r="A2839">
        <v>2834</v>
      </c>
      <c r="B2839" s="9" t="s">
        <v>2833</v>
      </c>
      <c r="C2839" s="3" t="s">
        <v>6943</v>
      </c>
      <c r="D2839" s="5">
        <v>800</v>
      </c>
      <c r="E2839" s="7">
        <v>301</v>
      </c>
      <c r="F2839" t="s">
        <v>8217</v>
      </c>
      <c r="G2839" t="s">
        <v>8223</v>
      </c>
      <c r="H2839" t="s">
        <v>8245</v>
      </c>
      <c r="I2839">
        <v>1422658930</v>
      </c>
      <c r="J2839">
        <v>1421362930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38</v>
      </c>
      <c r="P2839">
        <f t="shared" si="221"/>
        <v>14.33</v>
      </c>
      <c r="Q2839" s="11" t="s">
        <v>8307</v>
      </c>
      <c r="R2839" t="s">
        <v>8308</v>
      </c>
      <c r="S2839" s="15">
        <f t="shared" si="222"/>
        <v>42019.959837962961</v>
      </c>
      <c r="T2839" s="15">
        <f t="shared" si="223"/>
        <v>42034.959837962961</v>
      </c>
      <c r="U2839">
        <f t="shared" si="224"/>
        <v>2015</v>
      </c>
    </row>
    <row r="2840" spans="1:21" ht="48" x14ac:dyDescent="0.2">
      <c r="A2840">
        <v>2836</v>
      </c>
      <c r="B2840" s="9" t="s">
        <v>2835</v>
      </c>
      <c r="C2840" s="3" t="s">
        <v>6945</v>
      </c>
      <c r="D2840" s="5">
        <v>450</v>
      </c>
      <c r="E2840" s="7">
        <v>301</v>
      </c>
      <c r="F2840" t="s">
        <v>8217</v>
      </c>
      <c r="G2840" t="s">
        <v>8222</v>
      </c>
      <c r="H2840" t="s">
        <v>8244</v>
      </c>
      <c r="I2840">
        <v>1487393940</v>
      </c>
      <c r="J2840">
        <v>1484115418</v>
      </c>
      <c r="K2840" t="b">
        <v>0</v>
      </c>
      <c r="L2840">
        <v>11</v>
      </c>
      <c r="M2840" t="b">
        <v>1</v>
      </c>
      <c r="N2840" t="s">
        <v>8268</v>
      </c>
      <c r="O2840">
        <f t="shared" si="220"/>
        <v>67</v>
      </c>
      <c r="P2840">
        <f t="shared" si="221"/>
        <v>27.36</v>
      </c>
      <c r="Q2840" s="11" t="s">
        <v>8307</v>
      </c>
      <c r="R2840" t="s">
        <v>8308</v>
      </c>
      <c r="S2840" s="15">
        <f t="shared" si="222"/>
        <v>42746.261782407411</v>
      </c>
      <c r="T2840" s="15">
        <f t="shared" si="223"/>
        <v>42784.207638888889</v>
      </c>
      <c r="U2840">
        <f t="shared" si="224"/>
        <v>2017</v>
      </c>
    </row>
    <row r="2841" spans="1:21" ht="48" x14ac:dyDescent="0.2">
      <c r="A2841">
        <v>2848</v>
      </c>
      <c r="B2841" s="9" t="s">
        <v>2847</v>
      </c>
      <c r="C2841" s="3" t="s">
        <v>6957</v>
      </c>
      <c r="D2841" s="5">
        <v>35000</v>
      </c>
      <c r="E2841" s="7">
        <v>300</v>
      </c>
      <c r="F2841" t="s">
        <v>8219</v>
      </c>
      <c r="G2841" t="s">
        <v>8222</v>
      </c>
      <c r="H2841" t="s">
        <v>8244</v>
      </c>
      <c r="I2841">
        <v>1432913659</v>
      </c>
      <c r="J2841">
        <v>1430321659</v>
      </c>
      <c r="K2841" t="b">
        <v>0</v>
      </c>
      <c r="L2841">
        <v>3</v>
      </c>
      <c r="M2841" t="b">
        <v>0</v>
      </c>
      <c r="N2841" t="s">
        <v>8268</v>
      </c>
      <c r="O2841">
        <f t="shared" si="220"/>
        <v>1</v>
      </c>
      <c r="P2841">
        <f t="shared" si="221"/>
        <v>100</v>
      </c>
      <c r="Q2841" s="11" t="s">
        <v>8307</v>
      </c>
      <c r="R2841" t="s">
        <v>8308</v>
      </c>
      <c r="S2841" s="15">
        <f t="shared" si="222"/>
        <v>42123.648831018523</v>
      </c>
      <c r="T2841" s="15">
        <f t="shared" si="223"/>
        <v>42153.648831018523</v>
      </c>
      <c r="U2841">
        <f t="shared" si="224"/>
        <v>2015</v>
      </c>
    </row>
    <row r="2842" spans="1:21" ht="48" x14ac:dyDescent="0.2">
      <c r="A2842">
        <v>2846</v>
      </c>
      <c r="B2842" s="9" t="s">
        <v>2845</v>
      </c>
      <c r="C2842" s="3" t="s">
        <v>6955</v>
      </c>
      <c r="D2842" s="5">
        <v>8000</v>
      </c>
      <c r="E2842" s="7">
        <v>300</v>
      </c>
      <c r="F2842" t="s">
        <v>8219</v>
      </c>
      <c r="G2842" t="s">
        <v>8222</v>
      </c>
      <c r="H2842" t="s">
        <v>8244</v>
      </c>
      <c r="I2842">
        <v>1432917394</v>
      </c>
      <c r="J2842">
        <v>1429029394</v>
      </c>
      <c r="K2842" t="b">
        <v>0</v>
      </c>
      <c r="L2842">
        <v>0</v>
      </c>
      <c r="M2842" t="b">
        <v>0</v>
      </c>
      <c r="N2842" t="s">
        <v>8268</v>
      </c>
      <c r="O2842">
        <f t="shared" si="220"/>
        <v>4</v>
      </c>
      <c r="P2842">
        <f t="shared" si="221"/>
        <v>0</v>
      </c>
      <c r="Q2842" s="11" t="s">
        <v>8307</v>
      </c>
      <c r="R2842" t="s">
        <v>8308</v>
      </c>
      <c r="S2842" s="15">
        <f t="shared" si="222"/>
        <v>42108.692060185189</v>
      </c>
      <c r="T2842" s="15">
        <f t="shared" si="223"/>
        <v>42153.692060185189</v>
      </c>
      <c r="U2842">
        <f t="shared" si="224"/>
        <v>2015</v>
      </c>
    </row>
    <row r="2843" spans="1:21" ht="48" x14ac:dyDescent="0.2">
      <c r="A2843">
        <v>2845</v>
      </c>
      <c r="B2843" s="9" t="s">
        <v>2844</v>
      </c>
      <c r="C2843" s="3" t="s">
        <v>6954</v>
      </c>
      <c r="D2843" s="5">
        <v>7500</v>
      </c>
      <c r="E2843" s="7">
        <v>300</v>
      </c>
      <c r="F2843" t="s">
        <v>8219</v>
      </c>
      <c r="G2843" t="s">
        <v>8222</v>
      </c>
      <c r="H2843" t="s">
        <v>8244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t="s">
        <v>8268</v>
      </c>
      <c r="O2843">
        <f t="shared" si="220"/>
        <v>4</v>
      </c>
      <c r="P2843">
        <f t="shared" si="221"/>
        <v>7.69</v>
      </c>
      <c r="Q2843" s="11" t="s">
        <v>8307</v>
      </c>
      <c r="R2843" t="s">
        <v>8308</v>
      </c>
      <c r="S2843" s="15">
        <f t="shared" si="222"/>
        <v>42103.016585648147</v>
      </c>
      <c r="T2843" s="15">
        <f t="shared" si="223"/>
        <v>42163.016585648147</v>
      </c>
      <c r="U2843">
        <f t="shared" si="224"/>
        <v>2015</v>
      </c>
    </row>
    <row r="2844" spans="1:21" ht="48" x14ac:dyDescent="0.2">
      <c r="A2844">
        <v>2839</v>
      </c>
      <c r="B2844" s="9" t="s">
        <v>2838</v>
      </c>
      <c r="C2844" s="3" t="s">
        <v>6948</v>
      </c>
      <c r="D2844" s="5">
        <v>3500</v>
      </c>
      <c r="E2844" s="7">
        <v>300</v>
      </c>
      <c r="F2844" t="s">
        <v>8217</v>
      </c>
      <c r="G2844" t="s">
        <v>8222</v>
      </c>
      <c r="H2844" t="s">
        <v>8244</v>
      </c>
      <c r="I2844">
        <v>1408942740</v>
      </c>
      <c r="J2844">
        <v>1406958354</v>
      </c>
      <c r="K2844" t="b">
        <v>0</v>
      </c>
      <c r="L2844">
        <v>31</v>
      </c>
      <c r="M2844" t="b">
        <v>1</v>
      </c>
      <c r="N2844" t="s">
        <v>8268</v>
      </c>
      <c r="O2844">
        <f t="shared" si="220"/>
        <v>9</v>
      </c>
      <c r="P2844">
        <f t="shared" si="221"/>
        <v>9.68</v>
      </c>
      <c r="Q2844" s="11" t="s">
        <v>8307</v>
      </c>
      <c r="R2844" t="s">
        <v>8308</v>
      </c>
      <c r="S2844" s="15">
        <f t="shared" si="222"/>
        <v>41853.240208333329</v>
      </c>
      <c r="T2844" s="15">
        <f t="shared" si="223"/>
        <v>41876.207638888889</v>
      </c>
      <c r="U2844">
        <f t="shared" si="224"/>
        <v>2014</v>
      </c>
    </row>
    <row r="2845" spans="1:21" ht="48" x14ac:dyDescent="0.2">
      <c r="A2845">
        <v>2840</v>
      </c>
      <c r="B2845" s="9" t="s">
        <v>2839</v>
      </c>
      <c r="C2845" s="3" t="s">
        <v>6949</v>
      </c>
      <c r="D2845" s="5">
        <v>2500</v>
      </c>
      <c r="E2845" s="7">
        <v>300</v>
      </c>
      <c r="F2845" t="s">
        <v>8217</v>
      </c>
      <c r="G2845" t="s">
        <v>8223</v>
      </c>
      <c r="H2845" t="s">
        <v>8245</v>
      </c>
      <c r="I2845">
        <v>1426698000</v>
      </c>
      <c r="J2845">
        <v>1424825479</v>
      </c>
      <c r="K2845" t="b">
        <v>0</v>
      </c>
      <c r="L2845">
        <v>132</v>
      </c>
      <c r="M2845" t="b">
        <v>1</v>
      </c>
      <c r="N2845" t="s">
        <v>8268</v>
      </c>
      <c r="O2845">
        <f t="shared" si="220"/>
        <v>12</v>
      </c>
      <c r="P2845">
        <f t="shared" si="221"/>
        <v>2.27</v>
      </c>
      <c r="Q2845" s="11" t="s">
        <v>8307</v>
      </c>
      <c r="R2845" t="s">
        <v>8308</v>
      </c>
      <c r="S2845" s="15">
        <f t="shared" si="222"/>
        <v>42060.035636574074</v>
      </c>
      <c r="T2845" s="15">
        <f t="shared" si="223"/>
        <v>42081.708333333328</v>
      </c>
      <c r="U2845">
        <f t="shared" si="224"/>
        <v>2015</v>
      </c>
    </row>
    <row r="2846" spans="1:21" ht="48" x14ac:dyDescent="0.2">
      <c r="A2846">
        <v>2847</v>
      </c>
      <c r="B2846" s="9" t="s">
        <v>2846</v>
      </c>
      <c r="C2846" s="3" t="s">
        <v>6956</v>
      </c>
      <c r="D2846" s="5">
        <v>2000</v>
      </c>
      <c r="E2846" s="7">
        <v>300</v>
      </c>
      <c r="F2846" t="s">
        <v>8219</v>
      </c>
      <c r="G2846" t="s">
        <v>8222</v>
      </c>
      <c r="H2846" t="s">
        <v>8244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t="s">
        <v>8268</v>
      </c>
      <c r="O2846">
        <f t="shared" si="220"/>
        <v>15</v>
      </c>
      <c r="P2846">
        <f t="shared" si="221"/>
        <v>0</v>
      </c>
      <c r="Q2846" s="11" t="s">
        <v>8307</v>
      </c>
      <c r="R2846" t="s">
        <v>8308</v>
      </c>
      <c r="S2846" s="15">
        <f t="shared" si="222"/>
        <v>42453.806307870371</v>
      </c>
      <c r="T2846" s="15">
        <f t="shared" si="223"/>
        <v>42513.806307870371</v>
      </c>
      <c r="U2846">
        <f t="shared" si="224"/>
        <v>2016</v>
      </c>
    </row>
    <row r="2847" spans="1:21" ht="48" x14ac:dyDescent="0.2">
      <c r="A2847">
        <v>2842</v>
      </c>
      <c r="B2847" s="9" t="s">
        <v>2841</v>
      </c>
      <c r="C2847" s="3" t="s">
        <v>6951</v>
      </c>
      <c r="D2847" s="5">
        <v>1500</v>
      </c>
      <c r="E2847" s="7">
        <v>300</v>
      </c>
      <c r="F2847" t="s">
        <v>8219</v>
      </c>
      <c r="G2847" t="s">
        <v>8223</v>
      </c>
      <c r="H2847" t="s">
        <v>8245</v>
      </c>
      <c r="I2847">
        <v>1403348400</v>
      </c>
      <c r="J2847">
        <v>1401058295</v>
      </c>
      <c r="K2847" t="b">
        <v>0</v>
      </c>
      <c r="L2847">
        <v>0</v>
      </c>
      <c r="M2847" t="b">
        <v>0</v>
      </c>
      <c r="N2847" t="s">
        <v>8268</v>
      </c>
      <c r="O2847">
        <f t="shared" si="220"/>
        <v>20</v>
      </c>
      <c r="P2847">
        <f t="shared" si="221"/>
        <v>0</v>
      </c>
      <c r="Q2847" s="11" t="s">
        <v>8307</v>
      </c>
      <c r="R2847" t="s">
        <v>8308</v>
      </c>
      <c r="S2847" s="15">
        <f t="shared" si="222"/>
        <v>41784.952488425923</v>
      </c>
      <c r="T2847" s="15">
        <f t="shared" si="223"/>
        <v>41811.458333333336</v>
      </c>
      <c r="U2847">
        <f t="shared" si="224"/>
        <v>2014</v>
      </c>
    </row>
    <row r="2848" spans="1:21" ht="48" x14ac:dyDescent="0.2">
      <c r="A2848">
        <v>2843</v>
      </c>
      <c r="B2848" s="9" t="s">
        <v>2842</v>
      </c>
      <c r="C2848" s="3" t="s">
        <v>6952</v>
      </c>
      <c r="D2848" s="5">
        <v>1200</v>
      </c>
      <c r="E2848" s="7">
        <v>300</v>
      </c>
      <c r="F2848" t="s">
        <v>8219</v>
      </c>
      <c r="G2848" t="s">
        <v>8222</v>
      </c>
      <c r="H2848" t="s">
        <v>8244</v>
      </c>
      <c r="I2848">
        <v>1465790400</v>
      </c>
      <c r="J2848">
        <v>1462210950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25</v>
      </c>
      <c r="P2848">
        <f t="shared" si="221"/>
        <v>0</v>
      </c>
      <c r="Q2848" s="11" t="s">
        <v>8307</v>
      </c>
      <c r="R2848" t="s">
        <v>8308</v>
      </c>
      <c r="S2848" s="15">
        <f t="shared" si="222"/>
        <v>42492.737847222219</v>
      </c>
      <c r="T2848" s="15">
        <f t="shared" si="223"/>
        <v>42534.166666666672</v>
      </c>
      <c r="U2848">
        <f t="shared" si="224"/>
        <v>2016</v>
      </c>
    </row>
    <row r="2849" spans="1:21" ht="48" x14ac:dyDescent="0.2">
      <c r="A2849">
        <v>2841</v>
      </c>
      <c r="B2849" s="9" t="s">
        <v>2840</v>
      </c>
      <c r="C2849" s="3" t="s">
        <v>6950</v>
      </c>
      <c r="D2849" s="5">
        <v>1000</v>
      </c>
      <c r="E2849" s="7">
        <v>300</v>
      </c>
      <c r="F2849" t="s">
        <v>8219</v>
      </c>
      <c r="G2849" t="s">
        <v>8223</v>
      </c>
      <c r="H2849" t="s">
        <v>8245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t="s">
        <v>8268</v>
      </c>
      <c r="O2849">
        <f t="shared" si="220"/>
        <v>30</v>
      </c>
      <c r="P2849">
        <f t="shared" si="221"/>
        <v>300</v>
      </c>
      <c r="Q2849" s="11" t="s">
        <v>8307</v>
      </c>
      <c r="R2849" t="s">
        <v>8308</v>
      </c>
      <c r="S2849" s="15">
        <f t="shared" si="222"/>
        <v>42291.739548611105</v>
      </c>
      <c r="T2849" s="15">
        <f t="shared" si="223"/>
        <v>42351.781215277777</v>
      </c>
      <c r="U2849">
        <f t="shared" si="224"/>
        <v>2015</v>
      </c>
    </row>
    <row r="2850" spans="1:21" ht="48" x14ac:dyDescent="0.2">
      <c r="A2850">
        <v>2844</v>
      </c>
      <c r="B2850" s="9" t="s">
        <v>2843</v>
      </c>
      <c r="C2850" s="3" t="s">
        <v>6953</v>
      </c>
      <c r="D2850" s="5">
        <v>550</v>
      </c>
      <c r="E2850" s="7">
        <v>300</v>
      </c>
      <c r="F2850" t="s">
        <v>8219</v>
      </c>
      <c r="G2850" t="s">
        <v>8237</v>
      </c>
      <c r="H2850" t="s">
        <v>8247</v>
      </c>
      <c r="I2850">
        <v>1483535180</v>
      </c>
      <c r="J2850">
        <v>1480943180</v>
      </c>
      <c r="K2850" t="b">
        <v>0</v>
      </c>
      <c r="L2850">
        <v>1</v>
      </c>
      <c r="M2850" t="b">
        <v>0</v>
      </c>
      <c r="N2850" t="s">
        <v>8268</v>
      </c>
      <c r="O2850">
        <f t="shared" si="220"/>
        <v>55</v>
      </c>
      <c r="P2850">
        <f t="shared" si="221"/>
        <v>300</v>
      </c>
      <c r="Q2850" s="11" t="s">
        <v>8307</v>
      </c>
      <c r="R2850" t="s">
        <v>8308</v>
      </c>
      <c r="S2850" s="15">
        <f t="shared" si="222"/>
        <v>42709.546064814815</v>
      </c>
      <c r="T2850" s="15">
        <f t="shared" si="223"/>
        <v>42739.546064814815</v>
      </c>
      <c r="U2850">
        <f t="shared" si="224"/>
        <v>2016</v>
      </c>
    </row>
    <row r="2851" spans="1:21" ht="48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300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60</v>
      </c>
      <c r="P2851">
        <f t="shared" si="221"/>
        <v>300</v>
      </c>
      <c r="Q2851" s="11" t="s">
        <v>8307</v>
      </c>
      <c r="R2851" t="s">
        <v>8308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2849</v>
      </c>
      <c r="C2852" s="3" t="s">
        <v>6959</v>
      </c>
      <c r="D2852" s="5">
        <v>8000</v>
      </c>
      <c r="E2852" s="7">
        <v>298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22.92</v>
      </c>
      <c r="Q2852" s="11" t="s">
        <v>8307</v>
      </c>
      <c r="R2852" t="s">
        <v>8308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298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7</v>
      </c>
      <c r="P2853">
        <f t="shared" si="221"/>
        <v>0</v>
      </c>
      <c r="Q2853" s="11" t="s">
        <v>8307</v>
      </c>
      <c r="R2853" t="s">
        <v>8308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2851</v>
      </c>
      <c r="C2854" s="3" t="s">
        <v>6961</v>
      </c>
      <c r="D2854" s="5">
        <v>5000</v>
      </c>
      <c r="E2854" s="7">
        <v>292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6</v>
      </c>
      <c r="P2854">
        <f t="shared" si="221"/>
        <v>48.67</v>
      </c>
      <c r="Q2854" s="11" t="s">
        <v>8307</v>
      </c>
      <c r="R2854" t="s">
        <v>8308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290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3</v>
      </c>
      <c r="P2855">
        <f t="shared" si="221"/>
        <v>0</v>
      </c>
      <c r="Q2855" s="11" t="s">
        <v>8307</v>
      </c>
      <c r="R2855" t="s">
        <v>8308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2856</v>
      </c>
      <c r="B2856" s="9" t="s">
        <v>2855</v>
      </c>
      <c r="C2856" s="3" t="s">
        <v>6965</v>
      </c>
      <c r="D2856" s="5">
        <v>3000</v>
      </c>
      <c r="E2856" s="7">
        <v>289</v>
      </c>
      <c r="F2856" t="s">
        <v>8219</v>
      </c>
      <c r="G2856" t="s">
        <v>8222</v>
      </c>
      <c r="H2856" t="s">
        <v>8244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t="s">
        <v>8268</v>
      </c>
      <c r="O2856">
        <f t="shared" si="220"/>
        <v>10</v>
      </c>
      <c r="P2856">
        <f t="shared" si="221"/>
        <v>48.17</v>
      </c>
      <c r="Q2856" s="11" t="s">
        <v>8307</v>
      </c>
      <c r="R2856" t="s">
        <v>8308</v>
      </c>
      <c r="S2856" s="15">
        <f t="shared" si="222"/>
        <v>42165.037581018521</v>
      </c>
      <c r="T2856" s="15">
        <f t="shared" si="223"/>
        <v>42224.898611111115</v>
      </c>
      <c r="U2856">
        <f t="shared" si="224"/>
        <v>2015</v>
      </c>
    </row>
    <row r="2857" spans="1:21" ht="48" x14ac:dyDescent="0.2">
      <c r="A2857">
        <v>2854</v>
      </c>
      <c r="B2857" s="9" t="s">
        <v>2853</v>
      </c>
      <c r="C2857" s="3" t="s">
        <v>6963</v>
      </c>
      <c r="D2857" s="5">
        <v>1000</v>
      </c>
      <c r="E2857" s="7">
        <v>289</v>
      </c>
      <c r="F2857" t="s">
        <v>8219</v>
      </c>
      <c r="G2857" t="s">
        <v>8223</v>
      </c>
      <c r="H2857" t="s">
        <v>8245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8268</v>
      </c>
      <c r="O2857">
        <f t="shared" si="220"/>
        <v>29</v>
      </c>
      <c r="P2857">
        <f t="shared" si="221"/>
        <v>20.64</v>
      </c>
      <c r="Q2857" s="11" t="s">
        <v>8307</v>
      </c>
      <c r="R2857" t="s">
        <v>8308</v>
      </c>
      <c r="S2857" s="15">
        <f t="shared" si="222"/>
        <v>42111.71665509259</v>
      </c>
      <c r="T2857" s="15">
        <f t="shared" si="223"/>
        <v>42131.71665509259</v>
      </c>
      <c r="U2857">
        <f t="shared" si="224"/>
        <v>2015</v>
      </c>
    </row>
    <row r="2858" spans="1:21" ht="48" x14ac:dyDescent="0.2">
      <c r="A2858">
        <v>2855</v>
      </c>
      <c r="B2858" s="9" t="s">
        <v>2854</v>
      </c>
      <c r="C2858" s="3" t="s">
        <v>6964</v>
      </c>
      <c r="D2858" s="5">
        <v>600</v>
      </c>
      <c r="E2858" s="7">
        <v>289</v>
      </c>
      <c r="F2858" t="s">
        <v>8219</v>
      </c>
      <c r="G2858" t="s">
        <v>8222</v>
      </c>
      <c r="H2858" t="s">
        <v>8244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8268</v>
      </c>
      <c r="O2858">
        <f t="shared" si="220"/>
        <v>48</v>
      </c>
      <c r="P2858">
        <f t="shared" si="221"/>
        <v>57.8</v>
      </c>
      <c r="Q2858" s="11" t="s">
        <v>8307</v>
      </c>
      <c r="R2858" t="s">
        <v>8308</v>
      </c>
      <c r="S2858" s="15">
        <f t="shared" si="222"/>
        <v>42370.007766203707</v>
      </c>
      <c r="T2858" s="15">
        <f t="shared" si="223"/>
        <v>42398.981944444444</v>
      </c>
      <c r="U2858">
        <f t="shared" si="224"/>
        <v>2016</v>
      </c>
    </row>
    <row r="2859" spans="1:21" ht="64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286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1</v>
      </c>
      <c r="P2859">
        <f t="shared" si="221"/>
        <v>19.07</v>
      </c>
      <c r="Q2859" s="11" t="s">
        <v>8307</v>
      </c>
      <c r="R2859" t="s">
        <v>8308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32" x14ac:dyDescent="0.2">
      <c r="A2860">
        <v>2859</v>
      </c>
      <c r="B2860" s="9" t="s">
        <v>2858</v>
      </c>
      <c r="C2860" s="3" t="s">
        <v>6968</v>
      </c>
      <c r="D2860" s="5">
        <v>2000</v>
      </c>
      <c r="E2860" s="7">
        <v>285</v>
      </c>
      <c r="F2860" t="s">
        <v>8219</v>
      </c>
      <c r="G2860" t="s">
        <v>8224</v>
      </c>
      <c r="H2860" t="s">
        <v>8246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8268</v>
      </c>
      <c r="O2860">
        <f t="shared" si="220"/>
        <v>14</v>
      </c>
      <c r="P2860">
        <f t="shared" si="221"/>
        <v>285</v>
      </c>
      <c r="Q2860" s="11" t="s">
        <v>8307</v>
      </c>
      <c r="R2860" t="s">
        <v>8308</v>
      </c>
      <c r="S2860" s="15">
        <f t="shared" si="222"/>
        <v>42233.362314814818</v>
      </c>
      <c r="T2860" s="15">
        <f t="shared" si="223"/>
        <v>42293.362314814818</v>
      </c>
      <c r="U2860">
        <f t="shared" si="224"/>
        <v>2015</v>
      </c>
    </row>
    <row r="2861" spans="1:21" ht="48" x14ac:dyDescent="0.2">
      <c r="A2861">
        <v>2858</v>
      </c>
      <c r="B2861" s="9" t="s">
        <v>2857</v>
      </c>
      <c r="C2861" s="3" t="s">
        <v>6967</v>
      </c>
      <c r="D2861" s="5">
        <v>1000</v>
      </c>
      <c r="E2861" s="7">
        <v>285</v>
      </c>
      <c r="F2861" t="s">
        <v>8219</v>
      </c>
      <c r="G2861" t="s">
        <v>8231</v>
      </c>
      <c r="H2861" t="s">
        <v>8247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8268</v>
      </c>
      <c r="O2861">
        <f t="shared" si="220"/>
        <v>29</v>
      </c>
      <c r="P2861">
        <f t="shared" si="221"/>
        <v>0</v>
      </c>
      <c r="Q2861" s="11" t="s">
        <v>8307</v>
      </c>
      <c r="R2861" t="s">
        <v>8308</v>
      </c>
      <c r="S2861" s="15">
        <f t="shared" si="222"/>
        <v>41954.545081018514</v>
      </c>
      <c r="T2861" s="15">
        <f t="shared" si="223"/>
        <v>41978.477777777778</v>
      </c>
      <c r="U2861">
        <f t="shared" si="224"/>
        <v>2014</v>
      </c>
    </row>
    <row r="2862" spans="1:21" ht="48" x14ac:dyDescent="0.2">
      <c r="A2862">
        <v>2860</v>
      </c>
      <c r="B2862" s="9" t="s">
        <v>2859</v>
      </c>
      <c r="C2862" s="3" t="s">
        <v>6969</v>
      </c>
      <c r="D2862" s="5">
        <v>4000</v>
      </c>
      <c r="E2862" s="7">
        <v>284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31.56</v>
      </c>
      <c r="Q2862" s="11" t="s">
        <v>8307</v>
      </c>
      <c r="R2862" t="s">
        <v>8308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281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112</v>
      </c>
      <c r="P2863">
        <f t="shared" si="221"/>
        <v>93.67</v>
      </c>
      <c r="Q2863" s="11" t="s">
        <v>8307</v>
      </c>
      <c r="R2863" t="s">
        <v>8308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2863</v>
      </c>
      <c r="B2864" s="9" t="s">
        <v>2862</v>
      </c>
      <c r="C2864" s="3" t="s">
        <v>6972</v>
      </c>
      <c r="D2864" s="5">
        <v>50000</v>
      </c>
      <c r="E2864" s="7">
        <v>280</v>
      </c>
      <c r="F2864" t="s">
        <v>8219</v>
      </c>
      <c r="G2864" t="s">
        <v>8222</v>
      </c>
      <c r="H2864" t="s">
        <v>8244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8268</v>
      </c>
      <c r="O2864">
        <f t="shared" si="220"/>
        <v>1</v>
      </c>
      <c r="P2864">
        <f t="shared" si="221"/>
        <v>280</v>
      </c>
      <c r="Q2864" s="11" t="s">
        <v>8307</v>
      </c>
      <c r="R2864" t="s">
        <v>8308</v>
      </c>
      <c r="S2864" s="15">
        <f t="shared" si="222"/>
        <v>41831.675034722226</v>
      </c>
      <c r="T2864" s="15">
        <f t="shared" si="223"/>
        <v>41891.675034722226</v>
      </c>
      <c r="U2864">
        <f t="shared" si="224"/>
        <v>2014</v>
      </c>
    </row>
    <row r="2865" spans="1:21" ht="48" x14ac:dyDescent="0.2">
      <c r="A2865">
        <v>2862</v>
      </c>
      <c r="B2865" s="9" t="s">
        <v>2861</v>
      </c>
      <c r="C2865" s="3" t="s">
        <v>6971</v>
      </c>
      <c r="D2865" s="5">
        <v>12700</v>
      </c>
      <c r="E2865" s="7">
        <v>280</v>
      </c>
      <c r="F2865" t="s">
        <v>8219</v>
      </c>
      <c r="G2865" t="s">
        <v>8222</v>
      </c>
      <c r="H2865" t="s">
        <v>8244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8268</v>
      </c>
      <c r="O2865">
        <f t="shared" si="220"/>
        <v>2</v>
      </c>
      <c r="P2865">
        <f t="shared" si="221"/>
        <v>93.33</v>
      </c>
      <c r="Q2865" s="11" t="s">
        <v>8307</v>
      </c>
      <c r="R2865" t="s">
        <v>8308</v>
      </c>
      <c r="S2865" s="15">
        <f t="shared" si="222"/>
        <v>41784.789687500001</v>
      </c>
      <c r="T2865" s="15">
        <f t="shared" si="223"/>
        <v>41814.789687500001</v>
      </c>
      <c r="U2865">
        <f t="shared" si="224"/>
        <v>2014</v>
      </c>
    </row>
    <row r="2866" spans="1:21" ht="48" x14ac:dyDescent="0.2">
      <c r="A2866">
        <v>2866</v>
      </c>
      <c r="B2866" s="9" t="s">
        <v>2865</v>
      </c>
      <c r="C2866" s="3" t="s">
        <v>6975</v>
      </c>
      <c r="D2866" s="5">
        <v>5000</v>
      </c>
      <c r="E2866" s="7">
        <v>280</v>
      </c>
      <c r="F2866" t="s">
        <v>8219</v>
      </c>
      <c r="G2866" t="s">
        <v>8222</v>
      </c>
      <c r="H2866" t="s">
        <v>8244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t="s">
        <v>8268</v>
      </c>
      <c r="O2866">
        <f t="shared" si="220"/>
        <v>6</v>
      </c>
      <c r="P2866">
        <f t="shared" si="221"/>
        <v>140</v>
      </c>
      <c r="Q2866" s="11" t="s">
        <v>8307</v>
      </c>
      <c r="R2866" t="s">
        <v>8308</v>
      </c>
      <c r="S2866" s="15">
        <f t="shared" si="222"/>
        <v>42627.955104166671</v>
      </c>
      <c r="T2866" s="15">
        <f t="shared" si="223"/>
        <v>42657.916666666672</v>
      </c>
      <c r="U2866">
        <f t="shared" si="224"/>
        <v>2016</v>
      </c>
    </row>
    <row r="2867" spans="1:21" ht="48" x14ac:dyDescent="0.2">
      <c r="A2867">
        <v>2865</v>
      </c>
      <c r="B2867" s="9" t="s">
        <v>2864</v>
      </c>
      <c r="C2867" s="3" t="s">
        <v>6974</v>
      </c>
      <c r="D2867" s="5">
        <v>2888</v>
      </c>
      <c r="E2867" s="7">
        <v>280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10</v>
      </c>
      <c r="P2867">
        <f t="shared" si="221"/>
        <v>0</v>
      </c>
      <c r="Q2867" s="11" t="s">
        <v>8307</v>
      </c>
      <c r="R2867" t="s">
        <v>8308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16" x14ac:dyDescent="0.2">
      <c r="A2868">
        <v>2864</v>
      </c>
      <c r="B2868" s="9" t="s">
        <v>2863</v>
      </c>
      <c r="C2868" s="3" t="s">
        <v>6973</v>
      </c>
      <c r="D2868" s="5">
        <v>2500</v>
      </c>
      <c r="E2868" s="7">
        <v>280</v>
      </c>
      <c r="F2868" t="s">
        <v>8219</v>
      </c>
      <c r="G2868" t="s">
        <v>8223</v>
      </c>
      <c r="H2868" t="s">
        <v>8245</v>
      </c>
      <c r="I2868">
        <v>1437139080</v>
      </c>
      <c r="J2868">
        <v>1434552207</v>
      </c>
      <c r="K2868" t="b">
        <v>0</v>
      </c>
      <c r="L2868">
        <v>3</v>
      </c>
      <c r="M2868" t="b">
        <v>0</v>
      </c>
      <c r="N2868" t="s">
        <v>8268</v>
      </c>
      <c r="O2868">
        <f t="shared" si="220"/>
        <v>11</v>
      </c>
      <c r="P2868">
        <f t="shared" si="221"/>
        <v>93.33</v>
      </c>
      <c r="Q2868" s="11" t="s">
        <v>8307</v>
      </c>
      <c r="R2868" t="s">
        <v>8308</v>
      </c>
      <c r="S2868" s="15">
        <f t="shared" si="222"/>
        <v>42172.613506944443</v>
      </c>
      <c r="T2868" s="15">
        <f t="shared" si="223"/>
        <v>42202.554166666669</v>
      </c>
      <c r="U2868">
        <f t="shared" si="224"/>
        <v>2015</v>
      </c>
    </row>
    <row r="2869" spans="1:21" ht="48" x14ac:dyDescent="0.2">
      <c r="A2869">
        <v>2867</v>
      </c>
      <c r="B2869" s="9" t="s">
        <v>2866</v>
      </c>
      <c r="C2869" s="3" t="s">
        <v>6976</v>
      </c>
      <c r="D2869" s="5">
        <v>2500</v>
      </c>
      <c r="E2869" s="7">
        <v>280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11</v>
      </c>
      <c r="P2869">
        <f t="shared" si="221"/>
        <v>28</v>
      </c>
      <c r="Q2869" s="11" t="s">
        <v>8307</v>
      </c>
      <c r="R2869" t="s">
        <v>8308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2867</v>
      </c>
      <c r="C2870" s="3" t="s">
        <v>6977</v>
      </c>
      <c r="D2870" s="5">
        <v>15000</v>
      </c>
      <c r="E2870" s="7">
        <v>279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2</v>
      </c>
      <c r="P2870">
        <f t="shared" si="221"/>
        <v>4.6500000000000004</v>
      </c>
      <c r="Q2870" s="11" t="s">
        <v>8307</v>
      </c>
      <c r="R2870" t="s">
        <v>8308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2868</v>
      </c>
      <c r="C2871" s="3" t="s">
        <v>6978</v>
      </c>
      <c r="D2871" s="5">
        <v>20000</v>
      </c>
      <c r="E2871" s="7">
        <v>278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55.6</v>
      </c>
      <c r="Q2871" s="11" t="s">
        <v>8307</v>
      </c>
      <c r="R2871" t="s">
        <v>8308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2871</v>
      </c>
      <c r="B2872" s="9" t="s">
        <v>2870</v>
      </c>
      <c r="C2872" s="3" t="s">
        <v>6980</v>
      </c>
      <c r="D2872" s="5">
        <v>10000</v>
      </c>
      <c r="E2872" s="7">
        <v>277</v>
      </c>
      <c r="F2872" t="s">
        <v>8219</v>
      </c>
      <c r="G2872" t="s">
        <v>8222</v>
      </c>
      <c r="H2872" t="s">
        <v>8244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8268</v>
      </c>
      <c r="O2872">
        <f t="shared" si="220"/>
        <v>3</v>
      </c>
      <c r="P2872">
        <f t="shared" si="221"/>
        <v>21.31</v>
      </c>
      <c r="Q2872" s="11" t="s">
        <v>8307</v>
      </c>
      <c r="R2872" t="s">
        <v>8308</v>
      </c>
      <c r="S2872" s="15">
        <f t="shared" si="222"/>
        <v>41974.738576388889</v>
      </c>
      <c r="T2872" s="15">
        <f t="shared" si="223"/>
        <v>41994.738576388889</v>
      </c>
      <c r="U2872">
        <f t="shared" si="224"/>
        <v>2014</v>
      </c>
    </row>
    <row r="2873" spans="1:21" ht="48" x14ac:dyDescent="0.2">
      <c r="A2873">
        <v>2870</v>
      </c>
      <c r="B2873" s="9" t="s">
        <v>2869</v>
      </c>
      <c r="C2873" s="3" t="s">
        <v>6979</v>
      </c>
      <c r="D2873" s="5">
        <v>5000</v>
      </c>
      <c r="E2873" s="7">
        <v>277</v>
      </c>
      <c r="F2873" t="s">
        <v>8219</v>
      </c>
      <c r="G2873" t="s">
        <v>8222</v>
      </c>
      <c r="H2873" t="s">
        <v>8244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8268</v>
      </c>
      <c r="O2873">
        <f t="shared" si="220"/>
        <v>6</v>
      </c>
      <c r="P2873">
        <f t="shared" si="221"/>
        <v>30.78</v>
      </c>
      <c r="Q2873" s="11" t="s">
        <v>8307</v>
      </c>
      <c r="R2873" t="s">
        <v>8308</v>
      </c>
      <c r="S2873" s="15">
        <f t="shared" si="222"/>
        <v>41746.189409722225</v>
      </c>
      <c r="T2873" s="15">
        <f t="shared" si="223"/>
        <v>41776.189409722225</v>
      </c>
      <c r="U2873">
        <f t="shared" si="224"/>
        <v>2014</v>
      </c>
    </row>
    <row r="2874" spans="1:21" ht="32" x14ac:dyDescent="0.2">
      <c r="A2874">
        <v>2872</v>
      </c>
      <c r="B2874" s="9" t="s">
        <v>2871</v>
      </c>
      <c r="C2874" s="3" t="s">
        <v>6981</v>
      </c>
      <c r="D2874" s="5">
        <v>3000</v>
      </c>
      <c r="E2874" s="7">
        <v>276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9</v>
      </c>
      <c r="P2874">
        <f t="shared" si="221"/>
        <v>0</v>
      </c>
      <c r="Q2874" s="11" t="s">
        <v>8307</v>
      </c>
      <c r="R2874" t="s">
        <v>8308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2875</v>
      </c>
      <c r="B2875" s="9" t="s">
        <v>2874</v>
      </c>
      <c r="C2875" s="3" t="s">
        <v>6984</v>
      </c>
      <c r="D2875" s="5">
        <v>20000</v>
      </c>
      <c r="E2875" s="7">
        <v>273</v>
      </c>
      <c r="F2875" t="s">
        <v>8219</v>
      </c>
      <c r="G2875" t="s">
        <v>8222</v>
      </c>
      <c r="H2875" t="s">
        <v>8244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t="s">
        <v>8268</v>
      </c>
      <c r="O2875">
        <f t="shared" si="220"/>
        <v>1</v>
      </c>
      <c r="P2875">
        <f t="shared" si="221"/>
        <v>91</v>
      </c>
      <c r="Q2875" s="11" t="s">
        <v>8307</v>
      </c>
      <c r="R2875" t="s">
        <v>8308</v>
      </c>
      <c r="S2875" s="15">
        <f t="shared" si="222"/>
        <v>42465.128391203703</v>
      </c>
      <c r="T2875" s="15">
        <f t="shared" si="223"/>
        <v>42495.128391203703</v>
      </c>
      <c r="U2875">
        <f t="shared" si="224"/>
        <v>2016</v>
      </c>
    </row>
    <row r="2876" spans="1:21" ht="48" x14ac:dyDescent="0.2">
      <c r="A2876">
        <v>2874</v>
      </c>
      <c r="B2876" s="9" t="s">
        <v>2873</v>
      </c>
      <c r="C2876" s="3" t="s">
        <v>6983</v>
      </c>
      <c r="D2876" s="5">
        <v>5000</v>
      </c>
      <c r="E2876" s="7">
        <v>273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91</v>
      </c>
      <c r="Q2876" s="11" t="s">
        <v>8307</v>
      </c>
      <c r="R2876" t="s">
        <v>8308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2873</v>
      </c>
      <c r="B2877" s="9" t="s">
        <v>2872</v>
      </c>
      <c r="C2877" s="3" t="s">
        <v>6982</v>
      </c>
      <c r="D2877" s="5">
        <v>2500</v>
      </c>
      <c r="E2877" s="7">
        <v>273</v>
      </c>
      <c r="F2877" t="s">
        <v>8219</v>
      </c>
      <c r="G2877" t="s">
        <v>8222</v>
      </c>
      <c r="H2877" t="s">
        <v>8244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8268</v>
      </c>
      <c r="O2877">
        <f t="shared" si="220"/>
        <v>11</v>
      </c>
      <c r="P2877">
        <f t="shared" si="221"/>
        <v>34.130000000000003</v>
      </c>
      <c r="Q2877" s="11" t="s">
        <v>8307</v>
      </c>
      <c r="R2877" t="s">
        <v>8308</v>
      </c>
      <c r="S2877" s="15">
        <f t="shared" si="222"/>
        <v>42002.817488425921</v>
      </c>
      <c r="T2877" s="15">
        <f t="shared" si="223"/>
        <v>42032.817488425921</v>
      </c>
      <c r="U2877">
        <f t="shared" si="224"/>
        <v>2014</v>
      </c>
    </row>
    <row r="2878" spans="1:21" ht="48" x14ac:dyDescent="0.2">
      <c r="A2878">
        <v>2876</v>
      </c>
      <c r="B2878" s="9" t="s">
        <v>2875</v>
      </c>
      <c r="C2878" s="3" t="s">
        <v>6985</v>
      </c>
      <c r="D2878" s="5">
        <v>150000</v>
      </c>
      <c r="E2878" s="7">
        <v>272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1" t="s">
        <v>8307</v>
      </c>
      <c r="R2878" t="s">
        <v>8308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2876</v>
      </c>
      <c r="C2879" s="3" t="s">
        <v>6986</v>
      </c>
      <c r="D2879" s="5">
        <v>6000</v>
      </c>
      <c r="E2879" s="7">
        <v>271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5</v>
      </c>
      <c r="P2879">
        <f t="shared" si="221"/>
        <v>45.17</v>
      </c>
      <c r="Q2879" s="11" t="s">
        <v>8307</v>
      </c>
      <c r="R2879" t="s">
        <v>8308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2880</v>
      </c>
      <c r="B2880" s="9" t="s">
        <v>2879</v>
      </c>
      <c r="C2880" s="3" t="s">
        <v>6989</v>
      </c>
      <c r="D2880" s="5">
        <v>12000</v>
      </c>
      <c r="E2880" s="7">
        <v>270</v>
      </c>
      <c r="F2880" t="s">
        <v>8219</v>
      </c>
      <c r="G2880" t="s">
        <v>8222</v>
      </c>
      <c r="H2880" t="s">
        <v>8244</v>
      </c>
      <c r="I2880">
        <v>1440090300</v>
      </c>
      <c r="J2880">
        <v>1436305452</v>
      </c>
      <c r="K2880" t="b">
        <v>0</v>
      </c>
      <c r="L2880">
        <v>29</v>
      </c>
      <c r="M2880" t="b">
        <v>0</v>
      </c>
      <c r="N2880" t="s">
        <v>8268</v>
      </c>
      <c r="O2880">
        <f t="shared" si="220"/>
        <v>2</v>
      </c>
      <c r="P2880">
        <f t="shared" si="221"/>
        <v>9.31</v>
      </c>
      <c r="Q2880" s="11" t="s">
        <v>8307</v>
      </c>
      <c r="R2880" t="s">
        <v>8308</v>
      </c>
      <c r="S2880" s="15">
        <f t="shared" si="222"/>
        <v>42192.905694444446</v>
      </c>
      <c r="T2880" s="15">
        <f t="shared" si="223"/>
        <v>42236.711805555555</v>
      </c>
      <c r="U2880">
        <f t="shared" si="224"/>
        <v>2015</v>
      </c>
    </row>
    <row r="2881" spans="1:21" ht="48" x14ac:dyDescent="0.2">
      <c r="A2881">
        <v>2879</v>
      </c>
      <c r="B2881" s="9" t="s">
        <v>2878</v>
      </c>
      <c r="C2881" s="3" t="s">
        <v>6988</v>
      </c>
      <c r="D2881" s="5">
        <v>11200</v>
      </c>
      <c r="E2881" s="7">
        <v>270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2</v>
      </c>
      <c r="P2881">
        <f t="shared" si="221"/>
        <v>270</v>
      </c>
      <c r="Q2881" s="11" t="s">
        <v>8307</v>
      </c>
      <c r="R2881" t="s">
        <v>8308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2881</v>
      </c>
      <c r="B2882" s="9" t="s">
        <v>2880</v>
      </c>
      <c r="C2882" s="3" t="s">
        <v>6990</v>
      </c>
      <c r="D2882" s="5">
        <v>5500</v>
      </c>
      <c r="E2882" s="7">
        <v>270</v>
      </c>
      <c r="F2882" t="s">
        <v>8219</v>
      </c>
      <c r="G2882" t="s">
        <v>8222</v>
      </c>
      <c r="H2882" t="s">
        <v>8244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8268</v>
      </c>
      <c r="O2882">
        <f t="shared" ref="O2882:O2945" si="225">ROUND(E2882/D2882*100,0)</f>
        <v>5</v>
      </c>
      <c r="P2882">
        <f t="shared" ref="P2882:P2945" si="226">IFERROR(ROUND(E2882/L2882,2),0)</f>
        <v>0</v>
      </c>
      <c r="Q2882" s="11" t="s">
        <v>8307</v>
      </c>
      <c r="R2882" t="s">
        <v>8308</v>
      </c>
      <c r="S2882" s="15">
        <f t="shared" ref="S2882:S2945" si="227">(((J2882/60)/60)/24)+DATE(1970,1,1)</f>
        <v>41916.597638888888</v>
      </c>
      <c r="T2882" s="15">
        <f t="shared" ref="T2882:T2945" si="228">(((I2882/60)/60)/24)+DATE(1970,1,1)</f>
        <v>41976.639305555553</v>
      </c>
      <c r="U2882">
        <f t="shared" si="224"/>
        <v>2014</v>
      </c>
    </row>
    <row r="2883" spans="1:21" ht="48" x14ac:dyDescent="0.2">
      <c r="A2883">
        <v>2878</v>
      </c>
      <c r="B2883" s="9" t="s">
        <v>2877</v>
      </c>
      <c r="C2883" s="3" t="s">
        <v>6987</v>
      </c>
      <c r="D2883" s="5">
        <v>3000</v>
      </c>
      <c r="E2883" s="7">
        <v>270</v>
      </c>
      <c r="F2883" t="s">
        <v>8219</v>
      </c>
      <c r="G2883" t="s">
        <v>8223</v>
      </c>
      <c r="H2883" t="s">
        <v>8245</v>
      </c>
      <c r="I2883">
        <v>1435934795</v>
      </c>
      <c r="J2883">
        <v>1430750795</v>
      </c>
      <c r="K2883" t="b">
        <v>0</v>
      </c>
      <c r="L2883">
        <v>4</v>
      </c>
      <c r="M2883" t="b">
        <v>0</v>
      </c>
      <c r="N2883" t="s">
        <v>8268</v>
      </c>
      <c r="O2883">
        <f t="shared" si="225"/>
        <v>9</v>
      </c>
      <c r="P2883">
        <f t="shared" si="226"/>
        <v>67.5</v>
      </c>
      <c r="Q2883" s="11" t="s">
        <v>8307</v>
      </c>
      <c r="R2883" t="s">
        <v>8308</v>
      </c>
      <c r="S2883" s="15">
        <f t="shared" si="227"/>
        <v>42128.615682870368</v>
      </c>
      <c r="T2883" s="15">
        <f t="shared" si="228"/>
        <v>42188.615682870368</v>
      </c>
      <c r="U2883">
        <f t="shared" ref="U2883:U2946" si="229">YEAR(S2883)</f>
        <v>2015</v>
      </c>
    </row>
    <row r="2884" spans="1:21" ht="48" x14ac:dyDescent="0.2">
      <c r="A2884">
        <v>2883</v>
      </c>
      <c r="B2884" s="9" t="s">
        <v>2882</v>
      </c>
      <c r="C2884" s="3" t="s">
        <v>6992</v>
      </c>
      <c r="D2884" s="5">
        <v>10000</v>
      </c>
      <c r="E2884" s="7">
        <v>266</v>
      </c>
      <c r="F2884" t="s">
        <v>8219</v>
      </c>
      <c r="G2884" t="s">
        <v>8222</v>
      </c>
      <c r="H2884" t="s">
        <v>8244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8268</v>
      </c>
      <c r="O2884">
        <f t="shared" si="225"/>
        <v>3</v>
      </c>
      <c r="P2884">
        <f t="shared" si="226"/>
        <v>53.2</v>
      </c>
      <c r="Q2884" s="11" t="s">
        <v>8307</v>
      </c>
      <c r="R2884" t="s">
        <v>8308</v>
      </c>
      <c r="S2884" s="15">
        <f t="shared" si="227"/>
        <v>42370.90320601852</v>
      </c>
      <c r="T2884" s="15">
        <f t="shared" si="228"/>
        <v>42406.207638888889</v>
      </c>
      <c r="U2884">
        <f t="shared" si="229"/>
        <v>2016</v>
      </c>
    </row>
    <row r="2885" spans="1:21" ht="48" x14ac:dyDescent="0.2">
      <c r="A2885">
        <v>2882</v>
      </c>
      <c r="B2885" s="9" t="s">
        <v>2881</v>
      </c>
      <c r="C2885" s="3" t="s">
        <v>6991</v>
      </c>
      <c r="D2885" s="5">
        <v>750</v>
      </c>
      <c r="E2885" s="7">
        <v>266</v>
      </c>
      <c r="F2885" t="s">
        <v>8219</v>
      </c>
      <c r="G2885" t="s">
        <v>8222</v>
      </c>
      <c r="H2885" t="s">
        <v>8244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8268</v>
      </c>
      <c r="O2885">
        <f t="shared" si="225"/>
        <v>35</v>
      </c>
      <c r="P2885">
        <f t="shared" si="226"/>
        <v>66.5</v>
      </c>
      <c r="Q2885" s="11" t="s">
        <v>8307</v>
      </c>
      <c r="R2885" t="s">
        <v>8308</v>
      </c>
      <c r="S2885" s="15">
        <f t="shared" si="227"/>
        <v>42461.596273148149</v>
      </c>
      <c r="T2885" s="15">
        <f t="shared" si="228"/>
        <v>42491.596273148149</v>
      </c>
      <c r="U2885">
        <f t="shared" si="229"/>
        <v>2016</v>
      </c>
    </row>
    <row r="2886" spans="1:21" ht="32" x14ac:dyDescent="0.2">
      <c r="A2886">
        <v>2884</v>
      </c>
      <c r="B2886" s="9" t="s">
        <v>2883</v>
      </c>
      <c r="C2886" s="3" t="s">
        <v>6993</v>
      </c>
      <c r="D2886" s="5">
        <v>45000</v>
      </c>
      <c r="E2886" s="7">
        <v>264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1</v>
      </c>
      <c r="P2886">
        <f t="shared" si="226"/>
        <v>66</v>
      </c>
      <c r="Q2886" s="11" t="s">
        <v>8307</v>
      </c>
      <c r="R2886" t="s">
        <v>8308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2884</v>
      </c>
      <c r="C2887" s="3" t="s">
        <v>6994</v>
      </c>
      <c r="D2887" s="5">
        <v>400</v>
      </c>
      <c r="E2887" s="7">
        <v>262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66</v>
      </c>
      <c r="P2887">
        <f t="shared" si="226"/>
        <v>52.4</v>
      </c>
      <c r="Q2887" s="11" t="s">
        <v>8307</v>
      </c>
      <c r="R2887" t="s">
        <v>8308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2885</v>
      </c>
      <c r="C2888" s="3" t="s">
        <v>6995</v>
      </c>
      <c r="D2888" s="5">
        <v>200</v>
      </c>
      <c r="E2888" s="7">
        <v>261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131</v>
      </c>
      <c r="P2888">
        <f t="shared" si="226"/>
        <v>261</v>
      </c>
      <c r="Q2888" s="11" t="s">
        <v>8307</v>
      </c>
      <c r="R2888" t="s">
        <v>8308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2888</v>
      </c>
      <c r="B2889" s="9" t="s">
        <v>2887</v>
      </c>
      <c r="C2889" s="3" t="s">
        <v>6997</v>
      </c>
      <c r="D2889" s="5">
        <v>30000</v>
      </c>
      <c r="E2889" s="7">
        <v>260</v>
      </c>
      <c r="F2889" t="s">
        <v>8219</v>
      </c>
      <c r="G2889" t="s">
        <v>8222</v>
      </c>
      <c r="H2889" t="s">
        <v>8244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8268</v>
      </c>
      <c r="O2889">
        <f t="shared" si="225"/>
        <v>1</v>
      </c>
      <c r="P2889">
        <f t="shared" si="226"/>
        <v>0</v>
      </c>
      <c r="Q2889" s="11" t="s">
        <v>8307</v>
      </c>
      <c r="R2889" t="s">
        <v>8308</v>
      </c>
      <c r="S2889" s="15">
        <f t="shared" si="227"/>
        <v>41922.535185185188</v>
      </c>
      <c r="T2889" s="15">
        <f t="shared" si="228"/>
        <v>41930.207638888889</v>
      </c>
      <c r="U2889">
        <f t="shared" si="229"/>
        <v>2014</v>
      </c>
    </row>
    <row r="2890" spans="1:21" ht="48" x14ac:dyDescent="0.2">
      <c r="A2890">
        <v>2891</v>
      </c>
      <c r="B2890" s="9" t="s">
        <v>2890</v>
      </c>
      <c r="C2890" s="3" t="s">
        <v>7000</v>
      </c>
      <c r="D2890" s="5">
        <v>10000</v>
      </c>
      <c r="E2890" s="7">
        <v>260</v>
      </c>
      <c r="F2890" t="s">
        <v>8219</v>
      </c>
      <c r="G2890" t="s">
        <v>8222</v>
      </c>
      <c r="H2890" t="s">
        <v>8244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t="s">
        <v>8268</v>
      </c>
      <c r="O2890">
        <f t="shared" si="225"/>
        <v>3</v>
      </c>
      <c r="P2890">
        <f t="shared" si="226"/>
        <v>26</v>
      </c>
      <c r="Q2890" s="11" t="s">
        <v>8307</v>
      </c>
      <c r="R2890" t="s">
        <v>8308</v>
      </c>
      <c r="S2890" s="15">
        <f t="shared" si="227"/>
        <v>42415.883425925931</v>
      </c>
      <c r="T2890" s="15">
        <f t="shared" si="228"/>
        <v>42475.84175925926</v>
      </c>
      <c r="U2890">
        <f t="shared" si="229"/>
        <v>2016</v>
      </c>
    </row>
    <row r="2891" spans="1:21" ht="48" x14ac:dyDescent="0.2">
      <c r="A2891">
        <v>2892</v>
      </c>
      <c r="B2891" s="9" t="s">
        <v>2891</v>
      </c>
      <c r="C2891" s="3" t="s">
        <v>7001</v>
      </c>
      <c r="D2891" s="5">
        <v>5500</v>
      </c>
      <c r="E2891" s="7">
        <v>260</v>
      </c>
      <c r="F2891" t="s">
        <v>8219</v>
      </c>
      <c r="G2891" t="s">
        <v>8222</v>
      </c>
      <c r="H2891" t="s">
        <v>8244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t="s">
        <v>8268</v>
      </c>
      <c r="O2891">
        <f t="shared" si="225"/>
        <v>5</v>
      </c>
      <c r="P2891">
        <f t="shared" si="226"/>
        <v>15.29</v>
      </c>
      <c r="Q2891" s="11" t="s">
        <v>8307</v>
      </c>
      <c r="R2891" t="s">
        <v>8308</v>
      </c>
      <c r="S2891" s="15">
        <f t="shared" si="227"/>
        <v>41869.714166666665</v>
      </c>
      <c r="T2891" s="15">
        <f t="shared" si="228"/>
        <v>41876.875</v>
      </c>
      <c r="U2891">
        <f t="shared" si="229"/>
        <v>2014</v>
      </c>
    </row>
    <row r="2892" spans="1:21" ht="16" x14ac:dyDescent="0.2">
      <c r="A2892">
        <v>2893</v>
      </c>
      <c r="B2892" s="9" t="s">
        <v>2892</v>
      </c>
      <c r="C2892" s="3" t="s">
        <v>7002</v>
      </c>
      <c r="D2892" s="5">
        <v>5000</v>
      </c>
      <c r="E2892" s="7">
        <v>260</v>
      </c>
      <c r="F2892" t="s">
        <v>8219</v>
      </c>
      <c r="G2892" t="s">
        <v>8222</v>
      </c>
      <c r="H2892" t="s">
        <v>8244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t="s">
        <v>8268</v>
      </c>
      <c r="O2892">
        <f t="shared" si="225"/>
        <v>5</v>
      </c>
      <c r="P2892">
        <f t="shared" si="226"/>
        <v>130</v>
      </c>
      <c r="Q2892" s="11" t="s">
        <v>8307</v>
      </c>
      <c r="R2892" t="s">
        <v>8308</v>
      </c>
      <c r="S2892" s="15">
        <f t="shared" si="227"/>
        <v>41953.773090277777</v>
      </c>
      <c r="T2892" s="15">
        <f t="shared" si="228"/>
        <v>42013.083333333328</v>
      </c>
      <c r="U2892">
        <f t="shared" si="229"/>
        <v>2014</v>
      </c>
    </row>
    <row r="2893" spans="1:21" ht="48" x14ac:dyDescent="0.2">
      <c r="A2893">
        <v>2887</v>
      </c>
      <c r="B2893" s="9" t="s">
        <v>2886</v>
      </c>
      <c r="C2893" s="3" t="s">
        <v>6996</v>
      </c>
      <c r="D2893" s="5">
        <v>3000</v>
      </c>
      <c r="E2893" s="7">
        <v>260</v>
      </c>
      <c r="F2893" t="s">
        <v>8219</v>
      </c>
      <c r="G2893" t="s">
        <v>8222</v>
      </c>
      <c r="H2893" t="s">
        <v>8244</v>
      </c>
      <c r="I2893">
        <v>1420971324</v>
      </c>
      <c r="J2893">
        <v>1418379324</v>
      </c>
      <c r="K2893" t="b">
        <v>0</v>
      </c>
      <c r="L2893">
        <v>1</v>
      </c>
      <c r="M2893" t="b">
        <v>0</v>
      </c>
      <c r="N2893" t="s">
        <v>8268</v>
      </c>
      <c r="O2893">
        <f t="shared" si="225"/>
        <v>9</v>
      </c>
      <c r="P2893">
        <f t="shared" si="226"/>
        <v>260</v>
      </c>
      <c r="Q2893" s="11" t="s">
        <v>8307</v>
      </c>
      <c r="R2893" t="s">
        <v>8308</v>
      </c>
      <c r="S2893" s="15">
        <f t="shared" si="227"/>
        <v>41985.427361111113</v>
      </c>
      <c r="T2893" s="15">
        <f t="shared" si="228"/>
        <v>42015.427361111113</v>
      </c>
      <c r="U2893">
        <f t="shared" si="229"/>
        <v>2014</v>
      </c>
    </row>
    <row r="2894" spans="1:21" ht="48" x14ac:dyDescent="0.2">
      <c r="A2894">
        <v>2889</v>
      </c>
      <c r="B2894" s="9" t="s">
        <v>2888</v>
      </c>
      <c r="C2894" s="3" t="s">
        <v>6998</v>
      </c>
      <c r="D2894" s="5">
        <v>3000</v>
      </c>
      <c r="E2894" s="7">
        <v>260</v>
      </c>
      <c r="F2894" t="s">
        <v>8219</v>
      </c>
      <c r="G2894" t="s">
        <v>8222</v>
      </c>
      <c r="H2894" t="s">
        <v>8244</v>
      </c>
      <c r="I2894">
        <v>1409344985</v>
      </c>
      <c r="J2894">
        <v>1406752985</v>
      </c>
      <c r="K2894" t="b">
        <v>0</v>
      </c>
      <c r="L2894">
        <v>14</v>
      </c>
      <c r="M2894" t="b">
        <v>0</v>
      </c>
      <c r="N2894" t="s">
        <v>8268</v>
      </c>
      <c r="O2894">
        <f t="shared" si="225"/>
        <v>9</v>
      </c>
      <c r="P2894">
        <f t="shared" si="226"/>
        <v>18.57</v>
      </c>
      <c r="Q2894" s="11" t="s">
        <v>8307</v>
      </c>
      <c r="R2894" t="s">
        <v>8308</v>
      </c>
      <c r="S2894" s="15">
        <f t="shared" si="227"/>
        <v>41850.863252314812</v>
      </c>
      <c r="T2894" s="15">
        <f t="shared" si="228"/>
        <v>41880.863252314812</v>
      </c>
      <c r="U2894">
        <f t="shared" si="229"/>
        <v>2014</v>
      </c>
    </row>
    <row r="2895" spans="1:21" ht="48" x14ac:dyDescent="0.2">
      <c r="A2895">
        <v>2890</v>
      </c>
      <c r="B2895" s="9" t="s">
        <v>2889</v>
      </c>
      <c r="C2895" s="3" t="s">
        <v>6999</v>
      </c>
      <c r="D2895" s="5">
        <v>2000</v>
      </c>
      <c r="E2895" s="7">
        <v>260</v>
      </c>
      <c r="F2895" t="s">
        <v>8219</v>
      </c>
      <c r="G2895" t="s">
        <v>8222</v>
      </c>
      <c r="H2895" t="s">
        <v>8244</v>
      </c>
      <c r="I2895">
        <v>1407553200</v>
      </c>
      <c r="J2895">
        <v>1405100992</v>
      </c>
      <c r="K2895" t="b">
        <v>0</v>
      </c>
      <c r="L2895">
        <v>3</v>
      </c>
      <c r="M2895" t="b">
        <v>0</v>
      </c>
      <c r="N2895" t="s">
        <v>8268</v>
      </c>
      <c r="O2895">
        <f t="shared" si="225"/>
        <v>13</v>
      </c>
      <c r="P2895">
        <f t="shared" si="226"/>
        <v>86.67</v>
      </c>
      <c r="Q2895" s="11" t="s">
        <v>8307</v>
      </c>
      <c r="R2895" t="s">
        <v>8308</v>
      </c>
      <c r="S2895" s="15">
        <f t="shared" si="227"/>
        <v>41831.742962962962</v>
      </c>
      <c r="T2895" s="15">
        <f t="shared" si="228"/>
        <v>41860.125</v>
      </c>
      <c r="U2895">
        <f t="shared" si="229"/>
        <v>2014</v>
      </c>
    </row>
    <row r="2896" spans="1:21" ht="32" x14ac:dyDescent="0.2">
      <c r="A2896">
        <v>2894</v>
      </c>
      <c r="B2896" s="9" t="s">
        <v>2893</v>
      </c>
      <c r="C2896" s="3" t="s">
        <v>7003</v>
      </c>
      <c r="D2896" s="5">
        <v>50000</v>
      </c>
      <c r="E2896" s="7">
        <v>259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1</v>
      </c>
      <c r="P2896">
        <f t="shared" si="226"/>
        <v>0</v>
      </c>
      <c r="Q2896" s="11" t="s">
        <v>8307</v>
      </c>
      <c r="R2896" t="s">
        <v>8308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2894</v>
      </c>
      <c r="C2897" s="3" t="s">
        <v>7004</v>
      </c>
      <c r="D2897" s="5">
        <v>500</v>
      </c>
      <c r="E2897" s="7">
        <v>258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52</v>
      </c>
      <c r="P2897">
        <f t="shared" si="226"/>
        <v>64.5</v>
      </c>
      <c r="Q2897" s="11" t="s">
        <v>8307</v>
      </c>
      <c r="R2897" t="s">
        <v>8308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2895</v>
      </c>
      <c r="C2898" s="3" t="s">
        <v>7005</v>
      </c>
      <c r="D2898" s="5">
        <v>3000</v>
      </c>
      <c r="E2898" s="7">
        <v>255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9</v>
      </c>
      <c r="P2898">
        <f t="shared" si="226"/>
        <v>21.25</v>
      </c>
      <c r="Q2898" s="11" t="s">
        <v>8307</v>
      </c>
      <c r="R2898" t="s">
        <v>8308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2896</v>
      </c>
      <c r="C2899" s="3" t="s">
        <v>7006</v>
      </c>
      <c r="D2899" s="5">
        <v>12000</v>
      </c>
      <c r="E2899" s="7">
        <v>252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2</v>
      </c>
      <c r="P2899">
        <f t="shared" si="226"/>
        <v>84</v>
      </c>
      <c r="Q2899" s="11" t="s">
        <v>8307</v>
      </c>
      <c r="R2899" t="s">
        <v>8308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2897</v>
      </c>
      <c r="C2900" s="3" t="s">
        <v>7007</v>
      </c>
      <c r="D2900" s="5">
        <v>7500</v>
      </c>
      <c r="E2900" s="7">
        <v>252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3</v>
      </c>
      <c r="P2900">
        <f t="shared" si="226"/>
        <v>21</v>
      </c>
      <c r="Q2900" s="11" t="s">
        <v>8307</v>
      </c>
      <c r="R2900" t="s">
        <v>8308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2898</v>
      </c>
      <c r="C2901" s="3" t="s">
        <v>7008</v>
      </c>
      <c r="D2901" s="5">
        <v>10000</v>
      </c>
      <c r="E2901" s="7">
        <v>251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3</v>
      </c>
      <c r="P2901">
        <f t="shared" si="226"/>
        <v>0</v>
      </c>
      <c r="Q2901" s="11" t="s">
        <v>8307</v>
      </c>
      <c r="R2901" t="s">
        <v>8308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2899</v>
      </c>
      <c r="C2902" s="3" t="s">
        <v>7009</v>
      </c>
      <c r="D2902" s="5">
        <v>5500</v>
      </c>
      <c r="E2902" s="7">
        <v>251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5</v>
      </c>
      <c r="P2902">
        <f t="shared" si="226"/>
        <v>35.86</v>
      </c>
      <c r="Q2902" s="11" t="s">
        <v>8307</v>
      </c>
      <c r="R2902" t="s">
        <v>8308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2909</v>
      </c>
      <c r="B2903" s="9" t="s">
        <v>2908</v>
      </c>
      <c r="C2903" s="3" t="s">
        <v>7018</v>
      </c>
      <c r="D2903" s="5">
        <v>180000</v>
      </c>
      <c r="E2903" s="7">
        <v>250</v>
      </c>
      <c r="F2903" t="s">
        <v>8219</v>
      </c>
      <c r="G2903" t="s">
        <v>8222</v>
      </c>
      <c r="H2903" t="s">
        <v>8244</v>
      </c>
      <c r="I2903">
        <v>1416944760</v>
      </c>
      <c r="J2903">
        <v>1413527001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8307</v>
      </c>
      <c r="R2903" t="s">
        <v>8308</v>
      </c>
      <c r="S2903" s="15">
        <f t="shared" si="227"/>
        <v>41929.266215277778</v>
      </c>
      <c r="T2903" s="15">
        <f t="shared" si="228"/>
        <v>41968.823611111111</v>
      </c>
      <c r="U2903">
        <f t="shared" si="229"/>
        <v>2014</v>
      </c>
    </row>
    <row r="2904" spans="1:21" ht="32" x14ac:dyDescent="0.2">
      <c r="A2904">
        <v>2902</v>
      </c>
      <c r="B2904" s="9" t="s">
        <v>2901</v>
      </c>
      <c r="C2904" s="3" t="s">
        <v>7011</v>
      </c>
      <c r="D2904" s="5">
        <v>150000</v>
      </c>
      <c r="E2904" s="7">
        <v>250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250</v>
      </c>
      <c r="Q2904" s="11" t="s">
        <v>8307</v>
      </c>
      <c r="R2904" t="s">
        <v>8308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2910</v>
      </c>
      <c r="B2905" s="9" t="s">
        <v>2909</v>
      </c>
      <c r="C2905" s="3" t="s">
        <v>7019</v>
      </c>
      <c r="D2905" s="5">
        <v>30000</v>
      </c>
      <c r="E2905" s="7">
        <v>250</v>
      </c>
      <c r="F2905" t="s">
        <v>8219</v>
      </c>
      <c r="G2905" t="s">
        <v>8223</v>
      </c>
      <c r="H2905" t="s">
        <v>8245</v>
      </c>
      <c r="I2905">
        <v>1434139887</v>
      </c>
      <c r="J2905">
        <v>1428955887</v>
      </c>
      <c r="K2905" t="b">
        <v>0</v>
      </c>
      <c r="L2905">
        <v>1</v>
      </c>
      <c r="M2905" t="b">
        <v>0</v>
      </c>
      <c r="N2905" t="s">
        <v>8268</v>
      </c>
      <c r="O2905">
        <f t="shared" si="225"/>
        <v>1</v>
      </c>
      <c r="P2905">
        <f t="shared" si="226"/>
        <v>250</v>
      </c>
      <c r="Q2905" s="11" t="s">
        <v>8307</v>
      </c>
      <c r="R2905" t="s">
        <v>8308</v>
      </c>
      <c r="S2905" s="15">
        <f t="shared" si="227"/>
        <v>42107.841284722221</v>
      </c>
      <c r="T2905" s="15">
        <f t="shared" si="228"/>
        <v>42167.841284722221</v>
      </c>
      <c r="U2905">
        <f t="shared" si="229"/>
        <v>2015</v>
      </c>
    </row>
    <row r="2906" spans="1:21" ht="32" x14ac:dyDescent="0.2">
      <c r="A2906">
        <v>2914</v>
      </c>
      <c r="B2906" s="9" t="s">
        <v>2913</v>
      </c>
      <c r="C2906" s="3" t="s">
        <v>7023</v>
      </c>
      <c r="D2906" s="5">
        <v>25000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1426365994</v>
      </c>
      <c r="J2906">
        <v>1421185594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1</v>
      </c>
      <c r="P2906">
        <f t="shared" si="226"/>
        <v>250</v>
      </c>
      <c r="Q2906" s="11" t="s">
        <v>8307</v>
      </c>
      <c r="R2906" t="s">
        <v>8308</v>
      </c>
      <c r="S2906" s="15">
        <f t="shared" si="227"/>
        <v>42017.907337962963</v>
      </c>
      <c r="T2906" s="15">
        <f t="shared" si="228"/>
        <v>42077.865671296298</v>
      </c>
      <c r="U2906">
        <f t="shared" si="229"/>
        <v>2015</v>
      </c>
    </row>
    <row r="2907" spans="1:21" ht="48" x14ac:dyDescent="0.2">
      <c r="A2907">
        <v>2912</v>
      </c>
      <c r="B2907" s="9" t="s">
        <v>2911</v>
      </c>
      <c r="C2907" s="3" t="s">
        <v>7021</v>
      </c>
      <c r="D2907" s="5">
        <v>14440</v>
      </c>
      <c r="E2907" s="7">
        <v>250</v>
      </c>
      <c r="F2907" t="s">
        <v>8219</v>
      </c>
      <c r="G2907" t="s">
        <v>8222</v>
      </c>
      <c r="H2907" t="s">
        <v>8244</v>
      </c>
      <c r="I2907">
        <v>1452827374</v>
      </c>
      <c r="J2907">
        <v>1450235374</v>
      </c>
      <c r="K2907" t="b">
        <v>0</v>
      </c>
      <c r="L2907">
        <v>26</v>
      </c>
      <c r="M2907" t="b">
        <v>0</v>
      </c>
      <c r="N2907" t="s">
        <v>8268</v>
      </c>
      <c r="O2907">
        <f t="shared" si="225"/>
        <v>2</v>
      </c>
      <c r="P2907">
        <f t="shared" si="226"/>
        <v>9.6199999999999992</v>
      </c>
      <c r="Q2907" s="11" t="s">
        <v>8307</v>
      </c>
      <c r="R2907" t="s">
        <v>8308</v>
      </c>
      <c r="S2907" s="15">
        <f t="shared" si="227"/>
        <v>42354.131643518514</v>
      </c>
      <c r="T2907" s="15">
        <f t="shared" si="228"/>
        <v>42384.131643518514</v>
      </c>
      <c r="U2907">
        <f t="shared" si="229"/>
        <v>2015</v>
      </c>
    </row>
    <row r="2908" spans="1:21" ht="48" x14ac:dyDescent="0.2">
      <c r="A2908">
        <v>2913</v>
      </c>
      <c r="B2908" s="9" t="s">
        <v>2912</v>
      </c>
      <c r="C2908" s="3" t="s">
        <v>7022</v>
      </c>
      <c r="D2908" s="5">
        <v>10000</v>
      </c>
      <c r="E2908" s="7">
        <v>250</v>
      </c>
      <c r="F2908" t="s">
        <v>8219</v>
      </c>
      <c r="G2908" t="s">
        <v>8222</v>
      </c>
      <c r="H2908" t="s">
        <v>8244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t="s">
        <v>8268</v>
      </c>
      <c r="O2908">
        <f t="shared" si="225"/>
        <v>3</v>
      </c>
      <c r="P2908">
        <f t="shared" si="226"/>
        <v>125</v>
      </c>
      <c r="Q2908" s="11" t="s">
        <v>8307</v>
      </c>
      <c r="R2908" t="s">
        <v>8308</v>
      </c>
      <c r="S2908" s="15">
        <f t="shared" si="227"/>
        <v>41828.922905092593</v>
      </c>
      <c r="T2908" s="15">
        <f t="shared" si="228"/>
        <v>41888.922905092593</v>
      </c>
      <c r="U2908">
        <f t="shared" si="229"/>
        <v>2014</v>
      </c>
    </row>
    <row r="2909" spans="1:21" ht="64" x14ac:dyDescent="0.2">
      <c r="A2909">
        <v>2908</v>
      </c>
      <c r="B2909" s="9" t="s">
        <v>2907</v>
      </c>
      <c r="C2909" s="3" t="s">
        <v>7017</v>
      </c>
      <c r="D2909" s="5">
        <v>9600</v>
      </c>
      <c r="E2909" s="7">
        <v>250</v>
      </c>
      <c r="F2909" t="s">
        <v>8219</v>
      </c>
      <c r="G2909" t="s">
        <v>8222</v>
      </c>
      <c r="H2909" t="s">
        <v>8244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8268</v>
      </c>
      <c r="O2909">
        <f t="shared" si="225"/>
        <v>3</v>
      </c>
      <c r="P2909">
        <f t="shared" si="226"/>
        <v>50</v>
      </c>
      <c r="Q2909" s="11" t="s">
        <v>8307</v>
      </c>
      <c r="R2909" t="s">
        <v>8308</v>
      </c>
      <c r="S2909" s="15">
        <f t="shared" si="227"/>
        <v>42499.731701388882</v>
      </c>
      <c r="T2909" s="15">
        <f t="shared" si="228"/>
        <v>42529.731701388882</v>
      </c>
      <c r="U2909">
        <f t="shared" si="229"/>
        <v>2016</v>
      </c>
    </row>
    <row r="2910" spans="1:21" ht="48" x14ac:dyDescent="0.2">
      <c r="A2910">
        <v>2906</v>
      </c>
      <c r="B2910" s="9" t="s">
        <v>2905</v>
      </c>
      <c r="C2910" s="3" t="s">
        <v>7015</v>
      </c>
      <c r="D2910" s="5">
        <v>6000</v>
      </c>
      <c r="E2910" s="7">
        <v>250</v>
      </c>
      <c r="F2910" t="s">
        <v>8219</v>
      </c>
      <c r="G2910" t="s">
        <v>8222</v>
      </c>
      <c r="H2910" t="s">
        <v>8244</v>
      </c>
      <c r="I2910">
        <v>1438390800</v>
      </c>
      <c r="J2910">
        <v>1436888066</v>
      </c>
      <c r="K2910" t="b">
        <v>0</v>
      </c>
      <c r="L2910">
        <v>7</v>
      </c>
      <c r="M2910" t="b">
        <v>0</v>
      </c>
      <c r="N2910" t="s">
        <v>8268</v>
      </c>
      <c r="O2910">
        <f t="shared" si="225"/>
        <v>4</v>
      </c>
      <c r="P2910">
        <f t="shared" si="226"/>
        <v>35.71</v>
      </c>
      <c r="Q2910" s="11" t="s">
        <v>8307</v>
      </c>
      <c r="R2910" t="s">
        <v>8308</v>
      </c>
      <c r="S2910" s="15">
        <f t="shared" si="227"/>
        <v>42199.648912037039</v>
      </c>
      <c r="T2910" s="15">
        <f t="shared" si="228"/>
        <v>42217.041666666672</v>
      </c>
      <c r="U2910">
        <f t="shared" si="229"/>
        <v>2015</v>
      </c>
    </row>
    <row r="2911" spans="1:21" ht="48" x14ac:dyDescent="0.2">
      <c r="A2911">
        <v>2903</v>
      </c>
      <c r="B2911" s="9" t="s">
        <v>2902</v>
      </c>
      <c r="C2911" s="3" t="s">
        <v>7012</v>
      </c>
      <c r="D2911" s="5">
        <v>5000</v>
      </c>
      <c r="E2911" s="7">
        <v>250</v>
      </c>
      <c r="F2911" t="s">
        <v>8219</v>
      </c>
      <c r="G2911" t="s">
        <v>8222</v>
      </c>
      <c r="H2911" t="s">
        <v>8244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t="s">
        <v>8268</v>
      </c>
      <c r="O2911">
        <f t="shared" si="225"/>
        <v>5</v>
      </c>
      <c r="P2911">
        <f t="shared" si="226"/>
        <v>62.5</v>
      </c>
      <c r="Q2911" s="11" t="s">
        <v>8307</v>
      </c>
      <c r="R2911" t="s">
        <v>8308</v>
      </c>
      <c r="S2911" s="15">
        <f t="shared" si="227"/>
        <v>42196.166874999995</v>
      </c>
      <c r="T2911" s="15">
        <f t="shared" si="228"/>
        <v>42256.166874999995</v>
      </c>
      <c r="U2911">
        <f t="shared" si="229"/>
        <v>2015</v>
      </c>
    </row>
    <row r="2912" spans="1:21" ht="48" x14ac:dyDescent="0.2">
      <c r="A2912">
        <v>2905</v>
      </c>
      <c r="B2912" s="9" t="s">
        <v>2904</v>
      </c>
      <c r="C2912" s="3" t="s">
        <v>7014</v>
      </c>
      <c r="D2912" s="5">
        <v>3500</v>
      </c>
      <c r="E2912" s="7">
        <v>250</v>
      </c>
      <c r="F2912" t="s">
        <v>8219</v>
      </c>
      <c r="G2912" t="s">
        <v>8222</v>
      </c>
      <c r="H2912" t="s">
        <v>8244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t="s">
        <v>8268</v>
      </c>
      <c r="O2912">
        <f t="shared" si="225"/>
        <v>7</v>
      </c>
      <c r="P2912">
        <f t="shared" si="226"/>
        <v>14.71</v>
      </c>
      <c r="Q2912" s="11" t="s">
        <v>8307</v>
      </c>
      <c r="R2912" t="s">
        <v>8308</v>
      </c>
      <c r="S2912" s="15">
        <f t="shared" si="227"/>
        <v>42606.056863425925</v>
      </c>
      <c r="T2912" s="15">
        <f t="shared" si="228"/>
        <v>42620.056863425925</v>
      </c>
      <c r="U2912">
        <f t="shared" si="229"/>
        <v>2016</v>
      </c>
    </row>
    <row r="2913" spans="1:21" ht="48" x14ac:dyDescent="0.2">
      <c r="A2913">
        <v>2907</v>
      </c>
      <c r="B2913" s="9" t="s">
        <v>2906</v>
      </c>
      <c r="C2913" s="3" t="s">
        <v>7016</v>
      </c>
      <c r="D2913" s="5">
        <v>2500</v>
      </c>
      <c r="E2913" s="7">
        <v>250</v>
      </c>
      <c r="F2913" t="s">
        <v>8219</v>
      </c>
      <c r="G2913" t="s">
        <v>8222</v>
      </c>
      <c r="H2913" t="s">
        <v>8244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t="s">
        <v>8268</v>
      </c>
      <c r="O2913">
        <f t="shared" si="225"/>
        <v>10</v>
      </c>
      <c r="P2913">
        <f t="shared" si="226"/>
        <v>125</v>
      </c>
      <c r="Q2913" s="11" t="s">
        <v>8307</v>
      </c>
      <c r="R2913" t="s">
        <v>8308</v>
      </c>
      <c r="S2913" s="15">
        <f t="shared" si="227"/>
        <v>42444.877743055549</v>
      </c>
      <c r="T2913" s="15">
        <f t="shared" si="228"/>
        <v>42504.877743055549</v>
      </c>
      <c r="U2913">
        <f t="shared" si="229"/>
        <v>2016</v>
      </c>
    </row>
    <row r="2914" spans="1:21" ht="48" x14ac:dyDescent="0.2">
      <c r="A2914">
        <v>2911</v>
      </c>
      <c r="B2914" s="9" t="s">
        <v>2910</v>
      </c>
      <c r="C2914" s="3" t="s">
        <v>7020</v>
      </c>
      <c r="D2914" s="5">
        <v>1800</v>
      </c>
      <c r="E2914" s="7">
        <v>250</v>
      </c>
      <c r="F2914" t="s">
        <v>8219</v>
      </c>
      <c r="G2914" t="s">
        <v>8222</v>
      </c>
      <c r="H2914" t="s">
        <v>8244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8268</v>
      </c>
      <c r="O2914">
        <f t="shared" si="225"/>
        <v>14</v>
      </c>
      <c r="P2914">
        <f t="shared" si="226"/>
        <v>17.86</v>
      </c>
      <c r="Q2914" s="11" t="s">
        <v>8307</v>
      </c>
      <c r="R2914" t="s">
        <v>8308</v>
      </c>
      <c r="S2914" s="15">
        <f t="shared" si="227"/>
        <v>42142.768819444449</v>
      </c>
      <c r="T2914" s="15">
        <f t="shared" si="228"/>
        <v>42182.768819444449</v>
      </c>
      <c r="U2914">
        <f t="shared" si="229"/>
        <v>2015</v>
      </c>
    </row>
    <row r="2915" spans="1:21" ht="48" x14ac:dyDescent="0.2">
      <c r="A2915">
        <v>2904</v>
      </c>
      <c r="B2915" s="9" t="s">
        <v>2903</v>
      </c>
      <c r="C2915" s="3" t="s">
        <v>7013</v>
      </c>
      <c r="D2915" s="5">
        <v>1500</v>
      </c>
      <c r="E2915" s="7">
        <v>250</v>
      </c>
      <c r="F2915" t="s">
        <v>8219</v>
      </c>
      <c r="G2915" t="s">
        <v>8223</v>
      </c>
      <c r="H2915" t="s">
        <v>8245</v>
      </c>
      <c r="I2915">
        <v>1415534400</v>
      </c>
      <c r="J2915">
        <v>1414538031</v>
      </c>
      <c r="K2915" t="b">
        <v>0</v>
      </c>
      <c r="L2915">
        <v>4</v>
      </c>
      <c r="M2915" t="b">
        <v>0</v>
      </c>
      <c r="N2915" t="s">
        <v>8268</v>
      </c>
      <c r="O2915">
        <f t="shared" si="225"/>
        <v>17</v>
      </c>
      <c r="P2915">
        <f t="shared" si="226"/>
        <v>62.5</v>
      </c>
      <c r="Q2915" s="11" t="s">
        <v>8307</v>
      </c>
      <c r="R2915" t="s">
        <v>8308</v>
      </c>
      <c r="S2915" s="15">
        <f t="shared" si="227"/>
        <v>41940.967951388891</v>
      </c>
      <c r="T2915" s="15">
        <f t="shared" si="228"/>
        <v>41952.5</v>
      </c>
      <c r="U2915">
        <f t="shared" si="229"/>
        <v>2014</v>
      </c>
    </row>
    <row r="2916" spans="1:21" ht="48" x14ac:dyDescent="0.2">
      <c r="A2916">
        <v>2901</v>
      </c>
      <c r="B2916" s="9" t="s">
        <v>2900</v>
      </c>
      <c r="C2916" s="3" t="s">
        <v>7010</v>
      </c>
      <c r="D2916" s="5">
        <v>750</v>
      </c>
      <c r="E2916" s="7">
        <v>250</v>
      </c>
      <c r="F2916" t="s">
        <v>8219</v>
      </c>
      <c r="G2916" t="s">
        <v>8222</v>
      </c>
      <c r="H2916" t="s">
        <v>8244</v>
      </c>
      <c r="I2916">
        <v>1423345339</v>
      </c>
      <c r="J2916">
        <v>1418161339</v>
      </c>
      <c r="K2916" t="b">
        <v>0</v>
      </c>
      <c r="L2916">
        <v>2</v>
      </c>
      <c r="M2916" t="b">
        <v>0</v>
      </c>
      <c r="N2916" t="s">
        <v>8268</v>
      </c>
      <c r="O2916">
        <f t="shared" si="225"/>
        <v>33</v>
      </c>
      <c r="P2916">
        <f t="shared" si="226"/>
        <v>125</v>
      </c>
      <c r="Q2916" s="11" t="s">
        <v>8307</v>
      </c>
      <c r="R2916" t="s">
        <v>8308</v>
      </c>
      <c r="S2916" s="15">
        <f t="shared" si="227"/>
        <v>41982.904386574075</v>
      </c>
      <c r="T2916" s="15">
        <f t="shared" si="228"/>
        <v>42042.904386574075</v>
      </c>
      <c r="U2916">
        <f t="shared" si="229"/>
        <v>2014</v>
      </c>
    </row>
    <row r="2917" spans="1:21" ht="48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245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25</v>
      </c>
      <c r="P2917">
        <f t="shared" si="226"/>
        <v>81.67</v>
      </c>
      <c r="Q2917" s="11" t="s">
        <v>8307</v>
      </c>
      <c r="R2917" t="s">
        <v>8308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243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13</v>
      </c>
      <c r="P2918">
        <f t="shared" si="226"/>
        <v>34.71</v>
      </c>
      <c r="Q2918" s="11" t="s">
        <v>8307</v>
      </c>
      <c r="R2918" t="s">
        <v>8308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2918</v>
      </c>
      <c r="B2919" s="9" t="s">
        <v>2917</v>
      </c>
      <c r="C2919" s="3" t="s">
        <v>7027</v>
      </c>
      <c r="D2919" s="5">
        <v>5000</v>
      </c>
      <c r="E2919" s="7">
        <v>241</v>
      </c>
      <c r="F2919" t="s">
        <v>8219</v>
      </c>
      <c r="G2919" t="s">
        <v>8222</v>
      </c>
      <c r="H2919" t="s">
        <v>8244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8268</v>
      </c>
      <c r="O2919">
        <f t="shared" si="225"/>
        <v>5</v>
      </c>
      <c r="P2919">
        <f t="shared" si="226"/>
        <v>12.05</v>
      </c>
      <c r="Q2919" s="11" t="s">
        <v>8307</v>
      </c>
      <c r="R2919" t="s">
        <v>8308</v>
      </c>
      <c r="S2919" s="15">
        <f t="shared" si="227"/>
        <v>42278.629710648151</v>
      </c>
      <c r="T2919" s="15">
        <f t="shared" si="228"/>
        <v>42306.629710648151</v>
      </c>
      <c r="U2919">
        <f t="shared" si="229"/>
        <v>2015</v>
      </c>
    </row>
    <row r="2920" spans="1:21" ht="48" x14ac:dyDescent="0.2">
      <c r="A2920">
        <v>2917</v>
      </c>
      <c r="B2920" s="9" t="s">
        <v>2916</v>
      </c>
      <c r="C2920" s="3" t="s">
        <v>7026</v>
      </c>
      <c r="D2920" s="5">
        <v>2000</v>
      </c>
      <c r="E2920" s="7">
        <v>241</v>
      </c>
      <c r="F2920" t="s">
        <v>8219</v>
      </c>
      <c r="G2920" t="s">
        <v>8222</v>
      </c>
      <c r="H2920" t="s">
        <v>8244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8268</v>
      </c>
      <c r="O2920">
        <f t="shared" si="225"/>
        <v>12</v>
      </c>
      <c r="P2920">
        <f t="shared" si="226"/>
        <v>26.78</v>
      </c>
      <c r="Q2920" s="11" t="s">
        <v>8307</v>
      </c>
      <c r="R2920" t="s">
        <v>8308</v>
      </c>
      <c r="S2920" s="15">
        <f t="shared" si="227"/>
        <v>42245.234340277777</v>
      </c>
      <c r="T2920" s="15">
        <f t="shared" si="228"/>
        <v>42263.234340277777</v>
      </c>
      <c r="U2920">
        <f t="shared" si="229"/>
        <v>2015</v>
      </c>
    </row>
    <row r="2921" spans="1:21" ht="48" x14ac:dyDescent="0.2">
      <c r="A2921">
        <v>2919</v>
      </c>
      <c r="B2921" s="9" t="s">
        <v>2918</v>
      </c>
      <c r="C2921" s="3" t="s">
        <v>7028</v>
      </c>
      <c r="D2921" s="5">
        <v>600</v>
      </c>
      <c r="E2921" s="7">
        <v>241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40</v>
      </c>
      <c r="P2921">
        <f t="shared" si="226"/>
        <v>40.17</v>
      </c>
      <c r="Q2921" s="11" t="s">
        <v>8307</v>
      </c>
      <c r="R2921" t="s">
        <v>8308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240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10</v>
      </c>
      <c r="P2922">
        <f t="shared" si="226"/>
        <v>18.46</v>
      </c>
      <c r="Q2922" s="11" t="s">
        <v>8307</v>
      </c>
      <c r="R2922" t="s">
        <v>8308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240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240</v>
      </c>
      <c r="P2923">
        <f t="shared" si="226"/>
        <v>80</v>
      </c>
      <c r="Q2923" s="11" t="s">
        <v>8307</v>
      </c>
      <c r="R2923" t="s">
        <v>8310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237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47</v>
      </c>
      <c r="P2924">
        <f t="shared" si="226"/>
        <v>39.5</v>
      </c>
      <c r="Q2924" s="11" t="s">
        <v>8307</v>
      </c>
      <c r="R2924" t="s">
        <v>8310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2924</v>
      </c>
      <c r="B2925" s="9" t="s">
        <v>2923</v>
      </c>
      <c r="C2925" s="3" t="s">
        <v>7033</v>
      </c>
      <c r="D2925" s="5">
        <v>25000</v>
      </c>
      <c r="E2925" s="7">
        <v>236</v>
      </c>
      <c r="F2925" t="s">
        <v>8217</v>
      </c>
      <c r="G2925" t="s">
        <v>8222</v>
      </c>
      <c r="H2925" t="s">
        <v>8244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8302</v>
      </c>
      <c r="O2925">
        <f t="shared" si="225"/>
        <v>1</v>
      </c>
      <c r="P2925">
        <f t="shared" si="226"/>
        <v>1.61</v>
      </c>
      <c r="Q2925" s="11" t="s">
        <v>8307</v>
      </c>
      <c r="R2925" t="s">
        <v>8310</v>
      </c>
      <c r="S2925" s="15">
        <f t="shared" si="227"/>
        <v>42103.556828703702</v>
      </c>
      <c r="T2925" s="15">
        <f t="shared" si="228"/>
        <v>42133.165972222225</v>
      </c>
      <c r="U2925">
        <f t="shared" si="229"/>
        <v>2015</v>
      </c>
    </row>
    <row r="2926" spans="1:21" ht="48" x14ac:dyDescent="0.2">
      <c r="A2926">
        <v>2923</v>
      </c>
      <c r="B2926" s="9" t="s">
        <v>2922</v>
      </c>
      <c r="C2926" s="3" t="s">
        <v>7032</v>
      </c>
      <c r="D2926" s="5">
        <v>300</v>
      </c>
      <c r="E2926" s="7">
        <v>236</v>
      </c>
      <c r="F2926" t="s">
        <v>8217</v>
      </c>
      <c r="G2926" t="s">
        <v>8222</v>
      </c>
      <c r="H2926" t="s">
        <v>8244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8302</v>
      </c>
      <c r="O2926">
        <f t="shared" si="225"/>
        <v>79</v>
      </c>
      <c r="P2926">
        <f t="shared" si="226"/>
        <v>23.6</v>
      </c>
      <c r="Q2926" s="11" t="s">
        <v>8307</v>
      </c>
      <c r="R2926" t="s">
        <v>8310</v>
      </c>
      <c r="S2926" s="15">
        <f t="shared" si="227"/>
        <v>42013.15253472222</v>
      </c>
      <c r="T2926" s="15">
        <f t="shared" si="228"/>
        <v>42028.125</v>
      </c>
      <c r="U2926">
        <f t="shared" si="229"/>
        <v>2015</v>
      </c>
    </row>
    <row r="2927" spans="1:21" ht="48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235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</v>
      </c>
      <c r="P2927">
        <f t="shared" si="226"/>
        <v>1.18</v>
      </c>
      <c r="Q2927" s="11" t="s">
        <v>8307</v>
      </c>
      <c r="R2927" t="s">
        <v>8310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234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8</v>
      </c>
      <c r="P2928">
        <f t="shared" si="226"/>
        <v>4.68</v>
      </c>
      <c r="Q2928" s="11" t="s">
        <v>8307</v>
      </c>
      <c r="R2928" t="s">
        <v>8310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234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</v>
      </c>
      <c r="P2929">
        <f t="shared" si="226"/>
        <v>11.14</v>
      </c>
      <c r="Q2929" s="11" t="s">
        <v>8307</v>
      </c>
      <c r="R2929" t="s">
        <v>8310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234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23</v>
      </c>
      <c r="P2930">
        <f t="shared" si="226"/>
        <v>9.75</v>
      </c>
      <c r="Q2930" s="11" t="s">
        <v>8307</v>
      </c>
      <c r="R2930" t="s">
        <v>8310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2930</v>
      </c>
      <c r="B2931" s="9" t="s">
        <v>2929</v>
      </c>
      <c r="C2931" s="3" t="s">
        <v>7039</v>
      </c>
      <c r="D2931" s="5">
        <v>10000</v>
      </c>
      <c r="E2931" s="7">
        <v>233</v>
      </c>
      <c r="F2931" t="s">
        <v>8217</v>
      </c>
      <c r="G2931" t="s">
        <v>8223</v>
      </c>
      <c r="H2931" t="s">
        <v>8245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8302</v>
      </c>
      <c r="O2931">
        <f t="shared" si="225"/>
        <v>2</v>
      </c>
      <c r="P2931">
        <f t="shared" si="226"/>
        <v>3.76</v>
      </c>
      <c r="Q2931" s="11" t="s">
        <v>8307</v>
      </c>
      <c r="R2931" t="s">
        <v>8310</v>
      </c>
      <c r="S2931" s="15">
        <f t="shared" si="227"/>
        <v>42101.584074074075</v>
      </c>
      <c r="T2931" s="15">
        <f t="shared" si="228"/>
        <v>42131.584074074075</v>
      </c>
      <c r="U2931">
        <f t="shared" si="229"/>
        <v>2015</v>
      </c>
    </row>
    <row r="2932" spans="1:21" ht="48" x14ac:dyDescent="0.2">
      <c r="A2932">
        <v>2929</v>
      </c>
      <c r="B2932" s="9" t="s">
        <v>2928</v>
      </c>
      <c r="C2932" s="3" t="s">
        <v>7038</v>
      </c>
      <c r="D2932" s="5">
        <v>8000</v>
      </c>
      <c r="E2932" s="7">
        <v>233</v>
      </c>
      <c r="F2932" t="s">
        <v>8217</v>
      </c>
      <c r="G2932" t="s">
        <v>8222</v>
      </c>
      <c r="H2932" t="s">
        <v>8244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8302</v>
      </c>
      <c r="O2932">
        <f t="shared" si="225"/>
        <v>3</v>
      </c>
      <c r="P2932">
        <f t="shared" si="226"/>
        <v>7.28</v>
      </c>
      <c r="Q2932" s="11" t="s">
        <v>8307</v>
      </c>
      <c r="R2932" t="s">
        <v>8310</v>
      </c>
      <c r="S2932" s="15">
        <f t="shared" si="227"/>
        <v>41754.564328703702</v>
      </c>
      <c r="T2932" s="15">
        <f t="shared" si="228"/>
        <v>41784.564328703702</v>
      </c>
      <c r="U2932">
        <f t="shared" si="229"/>
        <v>2014</v>
      </c>
    </row>
    <row r="2933" spans="1:21" ht="48" x14ac:dyDescent="0.2">
      <c r="A2933">
        <v>2932</v>
      </c>
      <c r="B2933" s="9" t="s">
        <v>2931</v>
      </c>
      <c r="C2933" s="3" t="s">
        <v>7041</v>
      </c>
      <c r="D2933" s="5">
        <v>3100</v>
      </c>
      <c r="E2933" s="7">
        <v>230</v>
      </c>
      <c r="F2933" t="s">
        <v>8217</v>
      </c>
      <c r="G2933" t="s">
        <v>8224</v>
      </c>
      <c r="H2933" t="s">
        <v>8246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8302</v>
      </c>
      <c r="O2933">
        <f t="shared" si="225"/>
        <v>7</v>
      </c>
      <c r="P2933">
        <f t="shared" si="226"/>
        <v>6.05</v>
      </c>
      <c r="Q2933" s="11" t="s">
        <v>8307</v>
      </c>
      <c r="R2933" t="s">
        <v>8310</v>
      </c>
      <c r="S2933" s="15">
        <f t="shared" si="227"/>
        <v>42025.164780092593</v>
      </c>
      <c r="T2933" s="15">
        <f t="shared" si="228"/>
        <v>42056.458333333328</v>
      </c>
      <c r="U2933">
        <f t="shared" si="229"/>
        <v>2015</v>
      </c>
    </row>
    <row r="2934" spans="1:21" ht="48" x14ac:dyDescent="0.2">
      <c r="A2934">
        <v>2931</v>
      </c>
      <c r="B2934" s="9" t="s">
        <v>2930</v>
      </c>
      <c r="C2934" s="3" t="s">
        <v>7040</v>
      </c>
      <c r="D2934" s="5">
        <v>750</v>
      </c>
      <c r="E2934" s="7">
        <v>230</v>
      </c>
      <c r="F2934" t="s">
        <v>8217</v>
      </c>
      <c r="G2934" t="s">
        <v>8227</v>
      </c>
      <c r="H2934" t="s">
        <v>8249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8302</v>
      </c>
      <c r="O2934">
        <f t="shared" si="225"/>
        <v>31</v>
      </c>
      <c r="P2934">
        <f t="shared" si="226"/>
        <v>25.56</v>
      </c>
      <c r="Q2934" s="11" t="s">
        <v>8307</v>
      </c>
      <c r="R2934" t="s">
        <v>8310</v>
      </c>
      <c r="S2934" s="15">
        <f t="shared" si="227"/>
        <v>41872.291238425925</v>
      </c>
      <c r="T2934" s="15">
        <f t="shared" si="228"/>
        <v>41897.255555555559</v>
      </c>
      <c r="U2934">
        <f t="shared" si="229"/>
        <v>2014</v>
      </c>
    </row>
    <row r="2935" spans="1:21" ht="48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226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9</v>
      </c>
      <c r="P2935">
        <f t="shared" si="226"/>
        <v>4.1900000000000004</v>
      </c>
      <c r="Q2935" s="11" t="s">
        <v>8307</v>
      </c>
      <c r="R2935" t="s">
        <v>8310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2938</v>
      </c>
      <c r="B2936" s="9" t="s">
        <v>2937</v>
      </c>
      <c r="C2936" s="3" t="s">
        <v>7047</v>
      </c>
      <c r="D2936" s="5">
        <v>4000</v>
      </c>
      <c r="E2936" s="7">
        <v>225</v>
      </c>
      <c r="F2936" t="s">
        <v>8217</v>
      </c>
      <c r="G2936" t="s">
        <v>8222</v>
      </c>
      <c r="H2936" t="s">
        <v>8244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t="s">
        <v>8302</v>
      </c>
      <c r="O2936">
        <f t="shared" si="225"/>
        <v>6</v>
      </c>
      <c r="P2936">
        <f t="shared" si="226"/>
        <v>7.03</v>
      </c>
      <c r="Q2936" s="11" t="s">
        <v>8307</v>
      </c>
      <c r="R2936" t="s">
        <v>8310</v>
      </c>
      <c r="S2936" s="15">
        <f t="shared" si="227"/>
        <v>42004.703865740739</v>
      </c>
      <c r="T2936" s="15">
        <f t="shared" si="228"/>
        <v>42034.703865740739</v>
      </c>
      <c r="U2936">
        <f t="shared" si="229"/>
        <v>2014</v>
      </c>
    </row>
    <row r="2937" spans="1:21" ht="48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225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6</v>
      </c>
      <c r="P2937">
        <f t="shared" si="226"/>
        <v>5.77</v>
      </c>
      <c r="Q2937" s="11" t="s">
        <v>8307</v>
      </c>
      <c r="R2937" t="s">
        <v>8310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2934</v>
      </c>
      <c r="B2938" s="9" t="s">
        <v>2933</v>
      </c>
      <c r="C2938" s="3" t="s">
        <v>7043</v>
      </c>
      <c r="D2938" s="5">
        <v>2500</v>
      </c>
      <c r="E2938" s="7">
        <v>225</v>
      </c>
      <c r="F2938" t="s">
        <v>8217</v>
      </c>
      <c r="G2938" t="s">
        <v>8227</v>
      </c>
      <c r="H2938" t="s">
        <v>8249</v>
      </c>
      <c r="I2938">
        <v>1402845364</v>
      </c>
      <c r="J2938">
        <v>1400253364</v>
      </c>
      <c r="K2938" t="b">
        <v>0</v>
      </c>
      <c r="L2938">
        <v>37</v>
      </c>
      <c r="M2938" t="b">
        <v>1</v>
      </c>
      <c r="N2938" t="s">
        <v>8302</v>
      </c>
      <c r="O2938">
        <f t="shared" si="225"/>
        <v>9</v>
      </c>
      <c r="P2938">
        <f t="shared" si="226"/>
        <v>6.08</v>
      </c>
      <c r="Q2938" s="11" t="s">
        <v>8307</v>
      </c>
      <c r="R2938" t="s">
        <v>8310</v>
      </c>
      <c r="S2938" s="15">
        <f t="shared" si="227"/>
        <v>41775.636157407411</v>
      </c>
      <c r="T2938" s="15">
        <f t="shared" si="228"/>
        <v>41805.636157407411</v>
      </c>
      <c r="U2938">
        <f t="shared" si="229"/>
        <v>2014</v>
      </c>
    </row>
    <row r="2939" spans="1:21" ht="32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225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15</v>
      </c>
      <c r="P2939">
        <f t="shared" si="226"/>
        <v>4.09</v>
      </c>
      <c r="Q2939" s="11" t="s">
        <v>8307</v>
      </c>
      <c r="R2939" t="s">
        <v>8310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2936</v>
      </c>
      <c r="B2940" s="9" t="s">
        <v>2935</v>
      </c>
      <c r="C2940" s="3" t="s">
        <v>7045</v>
      </c>
      <c r="D2940" s="5">
        <v>1000</v>
      </c>
      <c r="E2940" s="7">
        <v>225</v>
      </c>
      <c r="F2940" t="s">
        <v>8217</v>
      </c>
      <c r="G2940" t="s">
        <v>8222</v>
      </c>
      <c r="H2940" t="s">
        <v>8244</v>
      </c>
      <c r="I2940">
        <v>1413176340</v>
      </c>
      <c r="J2940">
        <v>1412091423</v>
      </c>
      <c r="K2940" t="b">
        <v>0</v>
      </c>
      <c r="L2940">
        <v>34</v>
      </c>
      <c r="M2940" t="b">
        <v>1</v>
      </c>
      <c r="N2940" t="s">
        <v>8302</v>
      </c>
      <c r="O2940">
        <f t="shared" si="225"/>
        <v>23</v>
      </c>
      <c r="P2940">
        <f t="shared" si="226"/>
        <v>6.62</v>
      </c>
      <c r="Q2940" s="11" t="s">
        <v>8307</v>
      </c>
      <c r="R2940" t="s">
        <v>8310</v>
      </c>
      <c r="S2940" s="15">
        <f t="shared" si="227"/>
        <v>41912.650729166664</v>
      </c>
      <c r="T2940" s="15">
        <f t="shared" si="228"/>
        <v>41925.207638888889</v>
      </c>
      <c r="U2940">
        <f t="shared" si="229"/>
        <v>2014</v>
      </c>
    </row>
    <row r="2941" spans="1:21" ht="48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223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3</v>
      </c>
      <c r="P2941">
        <f t="shared" si="226"/>
        <v>8.92</v>
      </c>
      <c r="Q2941" s="11" t="s">
        <v>8307</v>
      </c>
      <c r="R2941" t="s">
        <v>8310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223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9</v>
      </c>
      <c r="P2942">
        <f t="shared" si="226"/>
        <v>6.76</v>
      </c>
      <c r="Q2942" s="11" t="s">
        <v>8307</v>
      </c>
      <c r="R2942" t="s">
        <v>8310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220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1</v>
      </c>
      <c r="P2943">
        <f t="shared" si="226"/>
        <v>220</v>
      </c>
      <c r="Q2943" s="11" t="s">
        <v>8307</v>
      </c>
      <c r="R2943" t="s">
        <v>8309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216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0</v>
      </c>
      <c r="P2944">
        <f t="shared" si="226"/>
        <v>1.07</v>
      </c>
      <c r="Q2944" s="11" t="s">
        <v>8307</v>
      </c>
      <c r="R2944" t="s">
        <v>8309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32" x14ac:dyDescent="0.2">
      <c r="A2945">
        <v>2944</v>
      </c>
      <c r="B2945" s="9" t="s">
        <v>2943</v>
      </c>
      <c r="C2945" s="3" t="s">
        <v>7053</v>
      </c>
      <c r="D2945" s="5">
        <v>10000</v>
      </c>
      <c r="E2945" s="7">
        <v>216</v>
      </c>
      <c r="F2945" t="s">
        <v>8219</v>
      </c>
      <c r="G2945" t="s">
        <v>8222</v>
      </c>
      <c r="H2945" t="s">
        <v>8244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8300</v>
      </c>
      <c r="O2945">
        <f t="shared" si="225"/>
        <v>2</v>
      </c>
      <c r="P2945">
        <f t="shared" si="226"/>
        <v>216</v>
      </c>
      <c r="Q2945" s="11" t="s">
        <v>8307</v>
      </c>
      <c r="R2945" t="s">
        <v>8309</v>
      </c>
      <c r="S2945" s="15">
        <f t="shared" si="227"/>
        <v>42132.9143287037</v>
      </c>
      <c r="T2945" s="15">
        <f t="shared" si="228"/>
        <v>42162.9143287037</v>
      </c>
      <c r="U2945">
        <f t="shared" si="229"/>
        <v>2015</v>
      </c>
    </row>
    <row r="2946" spans="1:21" ht="48" x14ac:dyDescent="0.2">
      <c r="A2946">
        <v>2943</v>
      </c>
      <c r="B2946" s="9" t="s">
        <v>2942</v>
      </c>
      <c r="C2946" s="3" t="s">
        <v>7052</v>
      </c>
      <c r="D2946" s="5">
        <v>3000</v>
      </c>
      <c r="E2946" s="7">
        <v>216</v>
      </c>
      <c r="F2946" t="s">
        <v>8219</v>
      </c>
      <c r="G2946" t="s">
        <v>8222</v>
      </c>
      <c r="H2946" t="s">
        <v>8244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8300</v>
      </c>
      <c r="O2946">
        <f t="shared" ref="O2946:O3009" si="230">ROUND(E2946/D2946*100,0)</f>
        <v>7</v>
      </c>
      <c r="P2946">
        <f t="shared" ref="P2946:P3009" si="231">IFERROR(ROUND(E2946/L2946,2),0)</f>
        <v>0</v>
      </c>
      <c r="Q2946" s="11" t="s">
        <v>8307</v>
      </c>
      <c r="R2946" t="s">
        <v>8309</v>
      </c>
      <c r="S2946" s="15">
        <f t="shared" ref="S2946:S3009" si="232">(((J2946/60)/60)/24)+DATE(1970,1,1)</f>
        <v>42077.129398148143</v>
      </c>
      <c r="T2946" s="15">
        <f t="shared" ref="T2946:T3009" si="233">(((I2946/60)/60)/24)+DATE(1970,1,1)</f>
        <v>42107.129398148143</v>
      </c>
      <c r="U2946">
        <f t="shared" si="229"/>
        <v>2015</v>
      </c>
    </row>
    <row r="2947" spans="1:21" ht="48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215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si="231"/>
        <v>0</v>
      </c>
      <c r="Q2947" s="11" t="s">
        <v>8307</v>
      </c>
      <c r="R2947" t="s">
        <v>8309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2947</v>
      </c>
      <c r="B2948" s="9" t="s">
        <v>2946</v>
      </c>
      <c r="C2948" s="3" t="s">
        <v>7056</v>
      </c>
      <c r="D2948" s="5">
        <v>25000</v>
      </c>
      <c r="E2948" s="7">
        <v>215</v>
      </c>
      <c r="F2948" t="s">
        <v>8219</v>
      </c>
      <c r="G2948" t="s">
        <v>8222</v>
      </c>
      <c r="H2948" t="s">
        <v>8244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8300</v>
      </c>
      <c r="O2948">
        <f t="shared" si="230"/>
        <v>1</v>
      </c>
      <c r="P2948">
        <f t="shared" si="231"/>
        <v>16.54</v>
      </c>
      <c r="Q2948" s="11" t="s">
        <v>8307</v>
      </c>
      <c r="R2948" t="s">
        <v>8309</v>
      </c>
      <c r="S2948" s="15">
        <f t="shared" si="232"/>
        <v>42649.562118055561</v>
      </c>
      <c r="T2948" s="15">
        <f t="shared" si="233"/>
        <v>42698.715972222228</v>
      </c>
      <c r="U2948">
        <f t="shared" si="234"/>
        <v>2016</v>
      </c>
    </row>
    <row r="2949" spans="1:21" ht="48" x14ac:dyDescent="0.2">
      <c r="A2949">
        <v>2946</v>
      </c>
      <c r="B2949" s="9" t="s">
        <v>2945</v>
      </c>
      <c r="C2949" s="3" t="s">
        <v>7055</v>
      </c>
      <c r="D2949" s="5">
        <v>2000</v>
      </c>
      <c r="E2949" s="7">
        <v>215</v>
      </c>
      <c r="F2949" t="s">
        <v>8219</v>
      </c>
      <c r="G2949" t="s">
        <v>8223</v>
      </c>
      <c r="H2949" t="s">
        <v>8245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8300</v>
      </c>
      <c r="O2949">
        <f t="shared" si="230"/>
        <v>11</v>
      </c>
      <c r="P2949">
        <f t="shared" si="231"/>
        <v>107.5</v>
      </c>
      <c r="Q2949" s="11" t="s">
        <v>8307</v>
      </c>
      <c r="R2949" t="s">
        <v>8309</v>
      </c>
      <c r="S2949" s="15">
        <f t="shared" si="232"/>
        <v>42567.531157407408</v>
      </c>
      <c r="T2949" s="15">
        <f t="shared" si="233"/>
        <v>42597.531157407408</v>
      </c>
      <c r="U2949">
        <f t="shared" si="234"/>
        <v>2016</v>
      </c>
    </row>
    <row r="2950" spans="1:21" ht="48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214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23.78</v>
      </c>
      <c r="Q2950" s="11" t="s">
        <v>8307</v>
      </c>
      <c r="R2950" t="s">
        <v>8309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2950</v>
      </c>
      <c r="B2951" s="9" t="s">
        <v>2949</v>
      </c>
      <c r="C2951" s="3" t="s">
        <v>7059</v>
      </c>
      <c r="D2951" s="5">
        <v>5000000</v>
      </c>
      <c r="E2951" s="7">
        <v>212</v>
      </c>
      <c r="F2951" t="s">
        <v>8219</v>
      </c>
      <c r="G2951" t="s">
        <v>8222</v>
      </c>
      <c r="H2951" t="s">
        <v>8244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8300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8309</v>
      </c>
      <c r="S2951" s="15">
        <f t="shared" si="232"/>
        <v>42362.36518518519</v>
      </c>
      <c r="T2951" s="15">
        <f t="shared" si="233"/>
        <v>42392.36518518519</v>
      </c>
      <c r="U2951">
        <f t="shared" si="234"/>
        <v>2015</v>
      </c>
    </row>
    <row r="2952" spans="1:21" ht="64" x14ac:dyDescent="0.2">
      <c r="A2952">
        <v>2951</v>
      </c>
      <c r="B2952" s="9" t="s">
        <v>2950</v>
      </c>
      <c r="C2952" s="3" t="s">
        <v>7060</v>
      </c>
      <c r="D2952" s="5">
        <v>50000</v>
      </c>
      <c r="E2952" s="7">
        <v>212</v>
      </c>
      <c r="F2952" t="s">
        <v>8218</v>
      </c>
      <c r="G2952" t="s">
        <v>8222</v>
      </c>
      <c r="H2952" t="s">
        <v>8244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8300</v>
      </c>
      <c r="O2952">
        <f t="shared" si="230"/>
        <v>0</v>
      </c>
      <c r="P2952">
        <f t="shared" si="231"/>
        <v>3.66</v>
      </c>
      <c r="Q2952" s="11" t="s">
        <v>8307</v>
      </c>
      <c r="R2952" t="s">
        <v>8309</v>
      </c>
      <c r="S2952" s="15">
        <f t="shared" si="232"/>
        <v>41872.802928240737</v>
      </c>
      <c r="T2952" s="15">
        <f t="shared" si="233"/>
        <v>41917.802928240737</v>
      </c>
      <c r="U2952">
        <f t="shared" si="234"/>
        <v>2014</v>
      </c>
    </row>
    <row r="2953" spans="1:21" ht="48" x14ac:dyDescent="0.2">
      <c r="A2953">
        <v>2949</v>
      </c>
      <c r="B2953" s="9" t="s">
        <v>2948</v>
      </c>
      <c r="C2953" s="3" t="s">
        <v>7058</v>
      </c>
      <c r="D2953" s="5">
        <v>1000</v>
      </c>
      <c r="E2953" s="7">
        <v>212</v>
      </c>
      <c r="F2953" t="s">
        <v>8219</v>
      </c>
      <c r="G2953" t="s">
        <v>8222</v>
      </c>
      <c r="H2953" t="s">
        <v>8244</v>
      </c>
      <c r="I2953">
        <v>1447965917</v>
      </c>
      <c r="J2953">
        <v>1445370317</v>
      </c>
      <c r="K2953" t="b">
        <v>0</v>
      </c>
      <c r="L2953">
        <v>2</v>
      </c>
      <c r="M2953" t="b">
        <v>0</v>
      </c>
      <c r="N2953" t="s">
        <v>8300</v>
      </c>
      <c r="O2953">
        <f t="shared" si="230"/>
        <v>21</v>
      </c>
      <c r="P2953">
        <f t="shared" si="231"/>
        <v>106</v>
      </c>
      <c r="Q2953" s="11" t="s">
        <v>8307</v>
      </c>
      <c r="R2953" t="s">
        <v>8309</v>
      </c>
      <c r="S2953" s="15">
        <f t="shared" si="232"/>
        <v>42297.823113425926</v>
      </c>
      <c r="T2953" s="15">
        <f t="shared" si="233"/>
        <v>42327.864780092597</v>
      </c>
      <c r="U2953">
        <f t="shared" si="234"/>
        <v>2015</v>
      </c>
    </row>
    <row r="2954" spans="1:21" ht="48" x14ac:dyDescent="0.2">
      <c r="A2954">
        <v>2953</v>
      </c>
      <c r="B2954" s="9" t="s">
        <v>2952</v>
      </c>
      <c r="C2954" s="3" t="s">
        <v>7062</v>
      </c>
      <c r="D2954" s="5">
        <v>400000</v>
      </c>
      <c r="E2954" s="7">
        <v>211</v>
      </c>
      <c r="F2954" t="s">
        <v>8218</v>
      </c>
      <c r="G2954" t="s">
        <v>8222</v>
      </c>
      <c r="H2954" t="s">
        <v>8244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8300</v>
      </c>
      <c r="O2954">
        <f t="shared" si="230"/>
        <v>0</v>
      </c>
      <c r="P2954">
        <f t="shared" si="231"/>
        <v>70.33</v>
      </c>
      <c r="Q2954" s="11" t="s">
        <v>8307</v>
      </c>
      <c r="R2954" t="s">
        <v>8309</v>
      </c>
      <c r="S2954" s="15">
        <f t="shared" si="232"/>
        <v>42255.791909722218</v>
      </c>
      <c r="T2954" s="15">
        <f t="shared" si="233"/>
        <v>42285.791909722218</v>
      </c>
      <c r="U2954">
        <f t="shared" si="234"/>
        <v>2015</v>
      </c>
    </row>
    <row r="2955" spans="1:21" ht="48" x14ac:dyDescent="0.2">
      <c r="A2955">
        <v>2952</v>
      </c>
      <c r="B2955" s="9" t="s">
        <v>2951</v>
      </c>
      <c r="C2955" s="3" t="s">
        <v>7061</v>
      </c>
      <c r="D2955" s="5">
        <v>20000</v>
      </c>
      <c r="E2955" s="7">
        <v>211</v>
      </c>
      <c r="F2955" t="s">
        <v>8218</v>
      </c>
      <c r="G2955" t="s">
        <v>8222</v>
      </c>
      <c r="H2955" t="s">
        <v>8244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8300</v>
      </c>
      <c r="O2955">
        <f t="shared" si="230"/>
        <v>1</v>
      </c>
      <c r="P2955">
        <f t="shared" si="231"/>
        <v>26.38</v>
      </c>
      <c r="Q2955" s="11" t="s">
        <v>8307</v>
      </c>
      <c r="R2955" t="s">
        <v>8309</v>
      </c>
      <c r="S2955" s="15">
        <f t="shared" si="232"/>
        <v>42628.690266203703</v>
      </c>
      <c r="T2955" s="15">
        <f t="shared" si="233"/>
        <v>42660.166666666672</v>
      </c>
      <c r="U2955">
        <f t="shared" si="234"/>
        <v>2016</v>
      </c>
    </row>
    <row r="2956" spans="1:21" ht="48" x14ac:dyDescent="0.2">
      <c r="A2956">
        <v>2954</v>
      </c>
      <c r="B2956" s="9" t="s">
        <v>2953</v>
      </c>
      <c r="C2956" s="3" t="s">
        <v>7063</v>
      </c>
      <c r="D2956" s="5">
        <v>15000</v>
      </c>
      <c r="E2956" s="7">
        <v>210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1</v>
      </c>
      <c r="P2956">
        <f t="shared" si="231"/>
        <v>0</v>
      </c>
      <c r="Q2956" s="11" t="s">
        <v>8307</v>
      </c>
      <c r="R2956" t="s">
        <v>8309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2954</v>
      </c>
      <c r="C2957" s="3" t="s">
        <v>7064</v>
      </c>
      <c r="D2957" s="5">
        <v>1200</v>
      </c>
      <c r="E2957" s="7">
        <v>210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18</v>
      </c>
      <c r="P2957">
        <f t="shared" si="231"/>
        <v>19.09</v>
      </c>
      <c r="Q2957" s="11" t="s">
        <v>8307</v>
      </c>
      <c r="R2957" t="s">
        <v>8309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2960</v>
      </c>
      <c r="B2958" s="9" t="s">
        <v>2959</v>
      </c>
      <c r="C2958" s="3" t="s">
        <v>7069</v>
      </c>
      <c r="D2958" s="5">
        <v>30000000</v>
      </c>
      <c r="E2958" s="7">
        <v>205</v>
      </c>
      <c r="F2958" t="s">
        <v>8218</v>
      </c>
      <c r="G2958" t="s">
        <v>8222</v>
      </c>
      <c r="H2958" t="s">
        <v>8244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t="s">
        <v>8300</v>
      </c>
      <c r="O2958">
        <f t="shared" si="230"/>
        <v>0</v>
      </c>
      <c r="P2958">
        <f t="shared" si="231"/>
        <v>0</v>
      </c>
      <c r="Q2958" s="11" t="s">
        <v>8307</v>
      </c>
      <c r="R2958" t="s">
        <v>8309</v>
      </c>
      <c r="S2958" s="15">
        <f t="shared" si="232"/>
        <v>41863.757210648146</v>
      </c>
      <c r="T2958" s="15">
        <f t="shared" si="233"/>
        <v>41893.757210648146</v>
      </c>
      <c r="U2958">
        <f t="shared" si="234"/>
        <v>2014</v>
      </c>
    </row>
    <row r="2959" spans="1:21" ht="48" x14ac:dyDescent="0.2">
      <c r="A2959">
        <v>2958</v>
      </c>
      <c r="B2959" s="9" t="s">
        <v>2957</v>
      </c>
      <c r="C2959" s="3" t="s">
        <v>7067</v>
      </c>
      <c r="D2959" s="5">
        <v>80000</v>
      </c>
      <c r="E2959" s="7">
        <v>205</v>
      </c>
      <c r="F2959" t="s">
        <v>8218</v>
      </c>
      <c r="G2959" t="s">
        <v>8222</v>
      </c>
      <c r="H2959" t="s">
        <v>8244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8300</v>
      </c>
      <c r="O2959">
        <f t="shared" si="230"/>
        <v>0</v>
      </c>
      <c r="P2959">
        <f t="shared" si="231"/>
        <v>0</v>
      </c>
      <c r="Q2959" s="11" t="s">
        <v>8307</v>
      </c>
      <c r="R2959" t="s">
        <v>8309</v>
      </c>
      <c r="S2959" s="15">
        <f t="shared" si="232"/>
        <v>42438.779131944444</v>
      </c>
      <c r="T2959" s="15">
        <f t="shared" si="233"/>
        <v>42498.73746527778</v>
      </c>
      <c r="U2959">
        <f t="shared" si="234"/>
        <v>2016</v>
      </c>
    </row>
    <row r="2960" spans="1:21" ht="48" x14ac:dyDescent="0.2">
      <c r="A2960">
        <v>2957</v>
      </c>
      <c r="B2960" s="9" t="s">
        <v>2956</v>
      </c>
      <c r="C2960" s="3" t="s">
        <v>7066</v>
      </c>
      <c r="D2960" s="5">
        <v>15000</v>
      </c>
      <c r="E2960" s="7">
        <v>205</v>
      </c>
      <c r="F2960" t="s">
        <v>8218</v>
      </c>
      <c r="G2960" t="s">
        <v>8222</v>
      </c>
      <c r="H2960" t="s">
        <v>8244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8300</v>
      </c>
      <c r="O2960">
        <f t="shared" si="230"/>
        <v>1</v>
      </c>
      <c r="P2960">
        <f t="shared" si="231"/>
        <v>68.33</v>
      </c>
      <c r="Q2960" s="11" t="s">
        <v>8307</v>
      </c>
      <c r="R2960" t="s">
        <v>8309</v>
      </c>
      <c r="S2960" s="15">
        <f t="shared" si="232"/>
        <v>42031.011249999996</v>
      </c>
      <c r="T2960" s="15">
        <f t="shared" si="233"/>
        <v>42090.969583333332</v>
      </c>
      <c r="U2960">
        <f t="shared" si="234"/>
        <v>2015</v>
      </c>
    </row>
    <row r="2961" spans="1:21" ht="48" x14ac:dyDescent="0.2">
      <c r="A2961">
        <v>2959</v>
      </c>
      <c r="B2961" s="9" t="s">
        <v>2958</v>
      </c>
      <c r="C2961" s="3" t="s">
        <v>7068</v>
      </c>
      <c r="D2961" s="5">
        <v>10000</v>
      </c>
      <c r="E2961" s="7">
        <v>205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2</v>
      </c>
      <c r="P2961">
        <f t="shared" si="231"/>
        <v>0</v>
      </c>
      <c r="Q2961" s="11" t="s">
        <v>8307</v>
      </c>
      <c r="R2961" t="s">
        <v>8309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2956</v>
      </c>
      <c r="B2962" s="9" t="s">
        <v>2955</v>
      </c>
      <c r="C2962" s="3" t="s">
        <v>7065</v>
      </c>
      <c r="D2962" s="5">
        <v>7900</v>
      </c>
      <c r="E2962" s="7">
        <v>205</v>
      </c>
      <c r="F2962" t="s">
        <v>8218</v>
      </c>
      <c r="G2962" t="s">
        <v>8222</v>
      </c>
      <c r="H2962" t="s">
        <v>8244</v>
      </c>
      <c r="I2962">
        <v>1462402850</v>
      </c>
      <c r="J2962">
        <v>1459810850</v>
      </c>
      <c r="K2962" t="b">
        <v>0</v>
      </c>
      <c r="L2962">
        <v>20</v>
      </c>
      <c r="M2962" t="b">
        <v>0</v>
      </c>
      <c r="N2962" t="s">
        <v>8300</v>
      </c>
      <c r="O2962">
        <f t="shared" si="230"/>
        <v>3</v>
      </c>
      <c r="P2962">
        <f t="shared" si="231"/>
        <v>10.25</v>
      </c>
      <c r="Q2962" s="11" t="s">
        <v>8307</v>
      </c>
      <c r="R2962" t="s">
        <v>8309</v>
      </c>
      <c r="S2962" s="15">
        <f t="shared" si="232"/>
        <v>42464.958912037036</v>
      </c>
      <c r="T2962" s="15">
        <f t="shared" si="233"/>
        <v>42494.958912037036</v>
      </c>
      <c r="U2962">
        <f t="shared" si="234"/>
        <v>2016</v>
      </c>
    </row>
    <row r="2963" spans="1:21" ht="48" x14ac:dyDescent="0.2">
      <c r="A2963">
        <v>2961</v>
      </c>
      <c r="B2963" s="9" t="s">
        <v>2960</v>
      </c>
      <c r="C2963" s="3" t="s">
        <v>7070</v>
      </c>
      <c r="D2963" s="5">
        <v>5000</v>
      </c>
      <c r="E2963" s="7">
        <v>205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4</v>
      </c>
      <c r="P2963">
        <f t="shared" si="231"/>
        <v>1.9</v>
      </c>
      <c r="Q2963" s="11" t="s">
        <v>8307</v>
      </c>
      <c r="R2963" t="s">
        <v>8308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2961</v>
      </c>
      <c r="C2964" s="3" t="s">
        <v>7071</v>
      </c>
      <c r="D2964" s="5">
        <v>1000</v>
      </c>
      <c r="E2964" s="7">
        <v>204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20</v>
      </c>
      <c r="P2964">
        <f t="shared" si="231"/>
        <v>10.199999999999999</v>
      </c>
      <c r="Q2964" s="11" t="s">
        <v>8307</v>
      </c>
      <c r="R2964" t="s">
        <v>8308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2962</v>
      </c>
      <c r="C2965" s="3" t="s">
        <v>7072</v>
      </c>
      <c r="D2965" s="5">
        <v>10000</v>
      </c>
      <c r="E2965" s="7">
        <v>203.9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2</v>
      </c>
      <c r="P2965">
        <f t="shared" si="231"/>
        <v>2.08</v>
      </c>
      <c r="Q2965" s="11" t="s">
        <v>8307</v>
      </c>
      <c r="R2965" t="s">
        <v>8308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2963</v>
      </c>
      <c r="C2966" s="3" t="s">
        <v>7073</v>
      </c>
      <c r="D2966" s="5">
        <v>5000</v>
      </c>
      <c r="E2966" s="7">
        <v>202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4</v>
      </c>
      <c r="P2966">
        <f t="shared" si="231"/>
        <v>1.03</v>
      </c>
      <c r="Q2966" s="11" t="s">
        <v>8307</v>
      </c>
      <c r="R2966" t="s">
        <v>8308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2964</v>
      </c>
      <c r="C2967" s="3" t="s">
        <v>7074</v>
      </c>
      <c r="D2967" s="5">
        <v>1500</v>
      </c>
      <c r="E2967" s="7">
        <v>202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13</v>
      </c>
      <c r="P2967">
        <f t="shared" si="231"/>
        <v>5.18</v>
      </c>
      <c r="Q2967" s="11" t="s">
        <v>8307</v>
      </c>
      <c r="R2967" t="s">
        <v>8308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2965</v>
      </c>
      <c r="C2968" s="3" t="s">
        <v>7075</v>
      </c>
      <c r="D2968" s="5">
        <v>10000</v>
      </c>
      <c r="E2968" s="7">
        <v>201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2</v>
      </c>
      <c r="P2968">
        <f t="shared" si="231"/>
        <v>1.57</v>
      </c>
      <c r="Q2968" s="11" t="s">
        <v>8307</v>
      </c>
      <c r="R2968" t="s">
        <v>8308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2966</v>
      </c>
      <c r="C2969" s="3" t="s">
        <v>7076</v>
      </c>
      <c r="D2969" s="5">
        <v>5000</v>
      </c>
      <c r="E2969" s="7">
        <v>201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4</v>
      </c>
      <c r="P2969">
        <f t="shared" si="231"/>
        <v>2.83</v>
      </c>
      <c r="Q2969" s="11" t="s">
        <v>8307</v>
      </c>
      <c r="R2969" t="s">
        <v>8308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2967</v>
      </c>
      <c r="C2970" s="3" t="s">
        <v>7077</v>
      </c>
      <c r="D2970" s="5">
        <v>3500</v>
      </c>
      <c r="E2970" s="7">
        <v>201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6</v>
      </c>
      <c r="P2970">
        <f t="shared" si="231"/>
        <v>4.28</v>
      </c>
      <c r="Q2970" s="11" t="s">
        <v>8307</v>
      </c>
      <c r="R2970" t="s">
        <v>8308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2975</v>
      </c>
      <c r="B2971" s="9" t="s">
        <v>2974</v>
      </c>
      <c r="C2971" s="3" t="s">
        <v>7084</v>
      </c>
      <c r="D2971" s="5">
        <v>8000</v>
      </c>
      <c r="E2971" s="7">
        <v>200</v>
      </c>
      <c r="F2971" t="s">
        <v>8217</v>
      </c>
      <c r="G2971" t="s">
        <v>8222</v>
      </c>
      <c r="H2971" t="s">
        <v>8244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8268</v>
      </c>
      <c r="O2971">
        <f t="shared" si="230"/>
        <v>3</v>
      </c>
      <c r="P2971">
        <f t="shared" si="231"/>
        <v>1.77</v>
      </c>
      <c r="Q2971" s="11" t="s">
        <v>8307</v>
      </c>
      <c r="R2971" t="s">
        <v>8308</v>
      </c>
      <c r="S2971" s="15">
        <f t="shared" si="232"/>
        <v>41941.683865740742</v>
      </c>
      <c r="T2971" s="15">
        <f t="shared" si="233"/>
        <v>41970.125</v>
      </c>
      <c r="U2971">
        <f t="shared" si="234"/>
        <v>2014</v>
      </c>
    </row>
    <row r="2972" spans="1:21" ht="48" x14ac:dyDescent="0.2">
      <c r="A2972">
        <v>2970</v>
      </c>
      <c r="B2972" s="9" t="s">
        <v>2969</v>
      </c>
      <c r="C2972" s="3" t="s">
        <v>7079</v>
      </c>
      <c r="D2972" s="5">
        <v>6000</v>
      </c>
      <c r="E2972" s="7">
        <v>200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3</v>
      </c>
      <c r="P2972">
        <f t="shared" si="231"/>
        <v>2.2000000000000002</v>
      </c>
      <c r="Q2972" s="11" t="s">
        <v>8307</v>
      </c>
      <c r="R2972" t="s">
        <v>8308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2973</v>
      </c>
      <c r="B2973" s="9" t="s">
        <v>2972</v>
      </c>
      <c r="C2973" s="3" t="s">
        <v>7082</v>
      </c>
      <c r="D2973" s="5">
        <v>5000</v>
      </c>
      <c r="E2973" s="7">
        <v>200</v>
      </c>
      <c r="F2973" t="s">
        <v>8217</v>
      </c>
      <c r="G2973" t="s">
        <v>8222</v>
      </c>
      <c r="H2973" t="s">
        <v>8244</v>
      </c>
      <c r="I2973">
        <v>1451620800</v>
      </c>
      <c r="J2973">
        <v>1449171508</v>
      </c>
      <c r="K2973" t="b">
        <v>0</v>
      </c>
      <c r="L2973">
        <v>33</v>
      </c>
      <c r="M2973" t="b">
        <v>1</v>
      </c>
      <c r="N2973" t="s">
        <v>8268</v>
      </c>
      <c r="O2973">
        <f t="shared" si="230"/>
        <v>4</v>
      </c>
      <c r="P2973">
        <f t="shared" si="231"/>
        <v>6.06</v>
      </c>
      <c r="Q2973" s="11" t="s">
        <v>8307</v>
      </c>
      <c r="R2973" t="s">
        <v>8308</v>
      </c>
      <c r="S2973" s="15">
        <f t="shared" si="232"/>
        <v>42341.818379629629</v>
      </c>
      <c r="T2973" s="15">
        <f t="shared" si="233"/>
        <v>42370.166666666672</v>
      </c>
      <c r="U2973">
        <f t="shared" si="234"/>
        <v>2015</v>
      </c>
    </row>
    <row r="2974" spans="1:21" ht="48" x14ac:dyDescent="0.2">
      <c r="A2974">
        <v>2974</v>
      </c>
      <c r="B2974" s="9" t="s">
        <v>2973</v>
      </c>
      <c r="C2974" s="3" t="s">
        <v>7083</v>
      </c>
      <c r="D2974" s="5">
        <v>5000</v>
      </c>
      <c r="E2974" s="7">
        <v>200</v>
      </c>
      <c r="F2974" t="s">
        <v>8217</v>
      </c>
      <c r="G2974" t="s">
        <v>8222</v>
      </c>
      <c r="H2974" t="s">
        <v>8244</v>
      </c>
      <c r="I2974">
        <v>1411695300</v>
      </c>
      <c r="J2974">
        <v>1409275671</v>
      </c>
      <c r="K2974" t="b">
        <v>0</v>
      </c>
      <c r="L2974">
        <v>87</v>
      </c>
      <c r="M2974" t="b">
        <v>1</v>
      </c>
      <c r="N2974" t="s">
        <v>8268</v>
      </c>
      <c r="O2974">
        <f t="shared" si="230"/>
        <v>4</v>
      </c>
      <c r="P2974">
        <f t="shared" si="231"/>
        <v>2.2999999999999998</v>
      </c>
      <c r="Q2974" s="11" t="s">
        <v>8307</v>
      </c>
      <c r="R2974" t="s">
        <v>8308</v>
      </c>
      <c r="S2974" s="15">
        <f t="shared" si="232"/>
        <v>41880.061006944445</v>
      </c>
      <c r="T2974" s="15">
        <f t="shared" si="233"/>
        <v>41908.065972222219</v>
      </c>
      <c r="U2974">
        <f t="shared" si="234"/>
        <v>2014</v>
      </c>
    </row>
    <row r="2975" spans="1:21" ht="48" x14ac:dyDescent="0.2">
      <c r="A2975">
        <v>2971</v>
      </c>
      <c r="B2975" s="9" t="s">
        <v>2970</v>
      </c>
      <c r="C2975" s="3" t="s">
        <v>7080</v>
      </c>
      <c r="D2975" s="5">
        <v>3200</v>
      </c>
      <c r="E2975" s="7">
        <v>200</v>
      </c>
      <c r="F2975" t="s">
        <v>8217</v>
      </c>
      <c r="G2975" t="s">
        <v>8222</v>
      </c>
      <c r="H2975" t="s">
        <v>8244</v>
      </c>
      <c r="I2975">
        <v>1409500078</v>
      </c>
      <c r="J2975">
        <v>1406908078</v>
      </c>
      <c r="K2975" t="b">
        <v>0</v>
      </c>
      <c r="L2975">
        <v>43</v>
      </c>
      <c r="M2975" t="b">
        <v>1</v>
      </c>
      <c r="N2975" t="s">
        <v>8268</v>
      </c>
      <c r="O2975">
        <f t="shared" si="230"/>
        <v>6</v>
      </c>
      <c r="P2975">
        <f t="shared" si="231"/>
        <v>4.6500000000000004</v>
      </c>
      <c r="Q2975" s="11" t="s">
        <v>8307</v>
      </c>
      <c r="R2975" t="s">
        <v>8308</v>
      </c>
      <c r="S2975" s="15">
        <f t="shared" si="232"/>
        <v>41852.658310185187</v>
      </c>
      <c r="T2975" s="15">
        <f t="shared" si="233"/>
        <v>41882.658310185187</v>
      </c>
      <c r="U2975">
        <f t="shared" si="234"/>
        <v>2014</v>
      </c>
    </row>
    <row r="2976" spans="1:21" ht="32" x14ac:dyDescent="0.2">
      <c r="A2976">
        <v>2972</v>
      </c>
      <c r="B2976" s="9" t="s">
        <v>2971</v>
      </c>
      <c r="C2976" s="3" t="s">
        <v>7081</v>
      </c>
      <c r="D2976" s="5">
        <v>2000</v>
      </c>
      <c r="E2976" s="7">
        <v>200</v>
      </c>
      <c r="F2976" t="s">
        <v>8217</v>
      </c>
      <c r="G2976" t="s">
        <v>8222</v>
      </c>
      <c r="H2976" t="s">
        <v>8244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t="s">
        <v>8268</v>
      </c>
      <c r="O2976">
        <f t="shared" si="230"/>
        <v>10</v>
      </c>
      <c r="P2976">
        <f t="shared" si="231"/>
        <v>11.76</v>
      </c>
      <c r="Q2976" s="11" t="s">
        <v>8307</v>
      </c>
      <c r="R2976" t="s">
        <v>8308</v>
      </c>
      <c r="S2976" s="15">
        <f t="shared" si="232"/>
        <v>42694.110185185185</v>
      </c>
      <c r="T2976" s="15">
        <f t="shared" si="233"/>
        <v>42709.041666666672</v>
      </c>
      <c r="U2976">
        <f t="shared" si="234"/>
        <v>2016</v>
      </c>
    </row>
    <row r="2977" spans="1:21" ht="48" x14ac:dyDescent="0.2">
      <c r="A2977">
        <v>2969</v>
      </c>
      <c r="B2977" s="9" t="s">
        <v>2968</v>
      </c>
      <c r="C2977" s="3" t="s">
        <v>7078</v>
      </c>
      <c r="D2977" s="5">
        <v>1000</v>
      </c>
      <c r="E2977" s="7">
        <v>200</v>
      </c>
      <c r="F2977" t="s">
        <v>8217</v>
      </c>
      <c r="G2977" t="s">
        <v>8227</v>
      </c>
      <c r="H2977" t="s">
        <v>8249</v>
      </c>
      <c r="I2977">
        <v>1430693460</v>
      </c>
      <c r="J2977">
        <v>1428087153</v>
      </c>
      <c r="K2977" t="b">
        <v>0</v>
      </c>
      <c r="L2977">
        <v>17</v>
      </c>
      <c r="M2977" t="b">
        <v>1</v>
      </c>
      <c r="N2977" t="s">
        <v>8268</v>
      </c>
      <c r="O2977">
        <f t="shared" si="230"/>
        <v>20</v>
      </c>
      <c r="P2977">
        <f t="shared" si="231"/>
        <v>11.76</v>
      </c>
      <c r="Q2977" s="11" t="s">
        <v>8307</v>
      </c>
      <c r="R2977" t="s">
        <v>8308</v>
      </c>
      <c r="S2977" s="15">
        <f t="shared" si="232"/>
        <v>42097.786493055552</v>
      </c>
      <c r="T2977" s="15">
        <f t="shared" si="233"/>
        <v>42127.952083333337</v>
      </c>
      <c r="U2977">
        <f t="shared" si="234"/>
        <v>2015</v>
      </c>
    </row>
    <row r="2978" spans="1:21" ht="48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200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286</v>
      </c>
      <c r="P2978">
        <f t="shared" si="231"/>
        <v>14.29</v>
      </c>
      <c r="Q2978" s="11" t="s">
        <v>8307</v>
      </c>
      <c r="R2978" t="s">
        <v>8308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2976</v>
      </c>
      <c r="C2979" s="3" t="s">
        <v>7086</v>
      </c>
      <c r="D2979" s="5">
        <v>3000</v>
      </c>
      <c r="E2979" s="7">
        <v>199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7</v>
      </c>
      <c r="P2979">
        <f t="shared" si="231"/>
        <v>6.63</v>
      </c>
      <c r="Q2979" s="11" t="s">
        <v>8307</v>
      </c>
      <c r="R2979" t="s">
        <v>8308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2979</v>
      </c>
      <c r="B2980" s="9" t="s">
        <v>2978</v>
      </c>
      <c r="C2980" s="3" t="s">
        <v>7088</v>
      </c>
      <c r="D2980" s="5">
        <v>5000</v>
      </c>
      <c r="E2980" s="7">
        <v>196</v>
      </c>
      <c r="F2980" t="s">
        <v>8217</v>
      </c>
      <c r="G2980" t="s">
        <v>8222</v>
      </c>
      <c r="H2980" t="s">
        <v>8244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8268</v>
      </c>
      <c r="O2980">
        <f t="shared" si="230"/>
        <v>4</v>
      </c>
      <c r="P2980">
        <f t="shared" si="231"/>
        <v>4.26</v>
      </c>
      <c r="Q2980" s="11" t="s">
        <v>8307</v>
      </c>
      <c r="R2980" t="s">
        <v>8308</v>
      </c>
      <c r="S2980" s="15">
        <f t="shared" si="232"/>
        <v>41993.824340277773</v>
      </c>
      <c r="T2980" s="15">
        <f t="shared" si="233"/>
        <v>42010.25</v>
      </c>
      <c r="U2980">
        <f t="shared" si="234"/>
        <v>2014</v>
      </c>
    </row>
    <row r="2981" spans="1:21" ht="48" x14ac:dyDescent="0.2">
      <c r="A2981">
        <v>2978</v>
      </c>
      <c r="B2981" s="9" t="s">
        <v>2977</v>
      </c>
      <c r="C2981" s="3" t="s">
        <v>7087</v>
      </c>
      <c r="D2981" s="5">
        <v>750</v>
      </c>
      <c r="E2981" s="7">
        <v>196</v>
      </c>
      <c r="F2981" t="s">
        <v>8217</v>
      </c>
      <c r="G2981" t="s">
        <v>8222</v>
      </c>
      <c r="H2981" t="s">
        <v>8244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8268</v>
      </c>
      <c r="O2981">
        <f t="shared" si="230"/>
        <v>26</v>
      </c>
      <c r="P2981">
        <f t="shared" si="231"/>
        <v>12.25</v>
      </c>
      <c r="Q2981" s="11" t="s">
        <v>8307</v>
      </c>
      <c r="R2981" t="s">
        <v>8308</v>
      </c>
      <c r="S2981" s="15">
        <f t="shared" si="232"/>
        <v>41922.640590277777</v>
      </c>
      <c r="T2981" s="15">
        <f t="shared" si="233"/>
        <v>41932.249305555553</v>
      </c>
      <c r="U2981">
        <f t="shared" si="234"/>
        <v>2014</v>
      </c>
    </row>
    <row r="2982" spans="1:21" ht="32" x14ac:dyDescent="0.2">
      <c r="A2982">
        <v>2982</v>
      </c>
      <c r="B2982" s="9" t="s">
        <v>2981</v>
      </c>
      <c r="C2982" s="3" t="s">
        <v>7091</v>
      </c>
      <c r="D2982" s="5">
        <v>5000</v>
      </c>
      <c r="E2982" s="7">
        <v>195</v>
      </c>
      <c r="F2982" t="s">
        <v>8217</v>
      </c>
      <c r="G2982" t="s">
        <v>8223</v>
      </c>
      <c r="H2982" t="s">
        <v>8245</v>
      </c>
      <c r="I2982">
        <v>1455208143</v>
      </c>
      <c r="J2982">
        <v>1452616143</v>
      </c>
      <c r="K2982" t="b">
        <v>1</v>
      </c>
      <c r="L2982">
        <v>59</v>
      </c>
      <c r="M2982" t="b">
        <v>1</v>
      </c>
      <c r="N2982" t="s">
        <v>8300</v>
      </c>
      <c r="O2982">
        <f t="shared" si="230"/>
        <v>4</v>
      </c>
      <c r="P2982">
        <f t="shared" si="231"/>
        <v>3.31</v>
      </c>
      <c r="Q2982" s="11" t="s">
        <v>8307</v>
      </c>
      <c r="R2982" t="s">
        <v>8309</v>
      </c>
      <c r="S2982" s="15">
        <f t="shared" si="232"/>
        <v>42381.686840277776</v>
      </c>
      <c r="T2982" s="15">
        <f t="shared" si="233"/>
        <v>42411.686840277776</v>
      </c>
      <c r="U2982">
        <f t="shared" si="234"/>
        <v>2016</v>
      </c>
    </row>
    <row r="2983" spans="1:21" ht="48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195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5</v>
      </c>
      <c r="P2983">
        <f t="shared" si="231"/>
        <v>2.0099999999999998</v>
      </c>
      <c r="Q2983" s="11" t="s">
        <v>8307</v>
      </c>
      <c r="R2983" t="s">
        <v>8309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8" x14ac:dyDescent="0.2">
      <c r="A2984">
        <v>2980</v>
      </c>
      <c r="B2984" s="9" t="s">
        <v>2979</v>
      </c>
      <c r="C2984" s="3" t="s">
        <v>7089</v>
      </c>
      <c r="D2984" s="5">
        <v>3000</v>
      </c>
      <c r="E2984" s="7">
        <v>195</v>
      </c>
      <c r="F2984" t="s">
        <v>8217</v>
      </c>
      <c r="G2984" t="s">
        <v>8222</v>
      </c>
      <c r="H2984" t="s">
        <v>8244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t="s">
        <v>8268</v>
      </c>
      <c r="O2984">
        <f t="shared" si="230"/>
        <v>7</v>
      </c>
      <c r="P2984">
        <f t="shared" si="231"/>
        <v>8.1300000000000008</v>
      </c>
      <c r="Q2984" s="11" t="s">
        <v>8307</v>
      </c>
      <c r="R2984" t="s">
        <v>8308</v>
      </c>
      <c r="S2984" s="15">
        <f t="shared" si="232"/>
        <v>42219.915856481486</v>
      </c>
      <c r="T2984" s="15">
        <f t="shared" si="233"/>
        <v>42240.083333333328</v>
      </c>
      <c r="U2984">
        <f t="shared" si="234"/>
        <v>2015</v>
      </c>
    </row>
    <row r="2985" spans="1:21" ht="48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194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0</v>
      </c>
      <c r="P2985">
        <f t="shared" si="231"/>
        <v>0.18</v>
      </c>
      <c r="Q2985" s="11" t="s">
        <v>8307</v>
      </c>
      <c r="R2985" t="s">
        <v>8309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190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</v>
      </c>
      <c r="P2986">
        <f t="shared" si="231"/>
        <v>0.87</v>
      </c>
      <c r="Q2986" s="11" t="s">
        <v>8307</v>
      </c>
      <c r="R2986" t="s">
        <v>8309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190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2</v>
      </c>
      <c r="P2987">
        <f t="shared" si="231"/>
        <v>1.71</v>
      </c>
      <c r="Q2987" s="11" t="s">
        <v>8307</v>
      </c>
      <c r="R2987" t="s">
        <v>8309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189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8</v>
      </c>
      <c r="P2988">
        <f t="shared" si="231"/>
        <v>3.38</v>
      </c>
      <c r="Q2988" s="11" t="s">
        <v>8307</v>
      </c>
      <c r="R2988" t="s">
        <v>8309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188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</v>
      </c>
      <c r="P2989">
        <f t="shared" si="231"/>
        <v>0.71</v>
      </c>
      <c r="Q2989" s="11" t="s">
        <v>8307</v>
      </c>
      <c r="R2989" t="s">
        <v>8309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187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19</v>
      </c>
      <c r="P2990">
        <f t="shared" si="231"/>
        <v>6.68</v>
      </c>
      <c r="Q2990" s="11" t="s">
        <v>8307</v>
      </c>
      <c r="R2990" t="s">
        <v>8309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186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</v>
      </c>
      <c r="P2991">
        <f t="shared" si="231"/>
        <v>0.51</v>
      </c>
      <c r="Q2991" s="11" t="s">
        <v>8307</v>
      </c>
      <c r="R2991" t="s">
        <v>8309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185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2</v>
      </c>
      <c r="P2992">
        <f t="shared" si="231"/>
        <v>6.85</v>
      </c>
      <c r="Q2992" s="11" t="s">
        <v>8307</v>
      </c>
      <c r="R2992" t="s">
        <v>8309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185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2</v>
      </c>
      <c r="P2993">
        <f t="shared" si="231"/>
        <v>1.99</v>
      </c>
      <c r="Q2993" s="11" t="s">
        <v>8307</v>
      </c>
      <c r="R2993" t="s">
        <v>8309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32" x14ac:dyDescent="0.2">
      <c r="A2994">
        <v>2996</v>
      </c>
      <c r="B2994" s="9" t="s">
        <v>2995</v>
      </c>
      <c r="C2994" s="3" t="s">
        <v>7105</v>
      </c>
      <c r="D2994" s="5">
        <v>35000</v>
      </c>
      <c r="E2994" s="7">
        <v>180</v>
      </c>
      <c r="F2994" t="s">
        <v>8217</v>
      </c>
      <c r="G2994" t="s">
        <v>8222</v>
      </c>
      <c r="H2994" t="s">
        <v>8244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t="s">
        <v>8300</v>
      </c>
      <c r="O2994">
        <f t="shared" si="230"/>
        <v>1</v>
      </c>
      <c r="P2994">
        <f t="shared" si="231"/>
        <v>0.46</v>
      </c>
      <c r="Q2994" s="11" t="s">
        <v>8307</v>
      </c>
      <c r="R2994" t="s">
        <v>8309</v>
      </c>
      <c r="S2994" s="15">
        <f t="shared" si="232"/>
        <v>42090.912500000006</v>
      </c>
      <c r="T2994" s="15">
        <f t="shared" si="233"/>
        <v>42150.912500000006</v>
      </c>
      <c r="U2994">
        <f t="shared" si="234"/>
        <v>2015</v>
      </c>
    </row>
    <row r="2995" spans="1:21" ht="48" x14ac:dyDescent="0.2">
      <c r="A2995">
        <v>2995</v>
      </c>
      <c r="B2995" s="9" t="s">
        <v>2994</v>
      </c>
      <c r="C2995" s="3" t="s">
        <v>7104</v>
      </c>
      <c r="D2995" s="5">
        <v>15000</v>
      </c>
      <c r="E2995" s="7">
        <v>180</v>
      </c>
      <c r="F2995" t="s">
        <v>8217</v>
      </c>
      <c r="G2995" t="s">
        <v>8222</v>
      </c>
      <c r="H2995" t="s">
        <v>8244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t="s">
        <v>8300</v>
      </c>
      <c r="O2995">
        <f t="shared" si="230"/>
        <v>1</v>
      </c>
      <c r="P2995">
        <f t="shared" si="231"/>
        <v>0.72</v>
      </c>
      <c r="Q2995" s="11" t="s">
        <v>8307</v>
      </c>
      <c r="R2995" t="s">
        <v>8309</v>
      </c>
      <c r="S2995" s="15">
        <f t="shared" si="232"/>
        <v>42724.665173611109</v>
      </c>
      <c r="T2995" s="15">
        <f t="shared" si="233"/>
        <v>42754.665173611109</v>
      </c>
      <c r="U2995">
        <f t="shared" si="234"/>
        <v>2016</v>
      </c>
    </row>
    <row r="2996" spans="1:21" ht="48" x14ac:dyDescent="0.2">
      <c r="A2996">
        <v>2992</v>
      </c>
      <c r="B2996" s="9" t="s">
        <v>2991</v>
      </c>
      <c r="C2996" s="3" t="s">
        <v>7101</v>
      </c>
      <c r="D2996" s="5">
        <v>3000</v>
      </c>
      <c r="E2996" s="7">
        <v>180</v>
      </c>
      <c r="F2996" t="s">
        <v>8217</v>
      </c>
      <c r="G2996" t="s">
        <v>8222</v>
      </c>
      <c r="H2996" t="s">
        <v>8244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t="s">
        <v>8300</v>
      </c>
      <c r="O2996">
        <f t="shared" si="230"/>
        <v>6</v>
      </c>
      <c r="P2996">
        <f t="shared" si="231"/>
        <v>2.81</v>
      </c>
      <c r="Q2996" s="11" t="s">
        <v>8307</v>
      </c>
      <c r="R2996" t="s">
        <v>8309</v>
      </c>
      <c r="S2996" s="15">
        <f t="shared" si="232"/>
        <v>42622.767476851848</v>
      </c>
      <c r="T2996" s="15">
        <f t="shared" si="233"/>
        <v>42652.767476851848</v>
      </c>
      <c r="U2996">
        <f t="shared" si="234"/>
        <v>2016</v>
      </c>
    </row>
    <row r="2997" spans="1:21" ht="16" x14ac:dyDescent="0.2">
      <c r="A2997">
        <v>2993</v>
      </c>
      <c r="B2997" s="9" t="s">
        <v>2992</v>
      </c>
      <c r="C2997" s="3" t="s">
        <v>7102</v>
      </c>
      <c r="D2997" s="5">
        <v>1000</v>
      </c>
      <c r="E2997" s="7">
        <v>180</v>
      </c>
      <c r="F2997" t="s">
        <v>8217</v>
      </c>
      <c r="G2997" t="s">
        <v>8222</v>
      </c>
      <c r="H2997" t="s">
        <v>8244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t="s">
        <v>8300</v>
      </c>
      <c r="O2997">
        <f t="shared" si="230"/>
        <v>18</v>
      </c>
      <c r="P2997">
        <f t="shared" si="231"/>
        <v>8.18</v>
      </c>
      <c r="Q2997" s="11" t="s">
        <v>8307</v>
      </c>
      <c r="R2997" t="s">
        <v>8309</v>
      </c>
      <c r="S2997" s="15">
        <f t="shared" si="232"/>
        <v>42390.838738425926</v>
      </c>
      <c r="T2997" s="15">
        <f t="shared" si="233"/>
        <v>42420.838738425926</v>
      </c>
      <c r="U2997">
        <f t="shared" si="234"/>
        <v>2016</v>
      </c>
    </row>
    <row r="2998" spans="1:21" ht="48" x14ac:dyDescent="0.2">
      <c r="A2998">
        <v>2994</v>
      </c>
      <c r="B2998" s="9" t="s">
        <v>2993</v>
      </c>
      <c r="C2998" s="3" t="s">
        <v>7103</v>
      </c>
      <c r="D2998" s="5">
        <v>300</v>
      </c>
      <c r="E2998" s="7">
        <v>180</v>
      </c>
      <c r="F2998" t="s">
        <v>8217</v>
      </c>
      <c r="G2998" t="s">
        <v>8223</v>
      </c>
      <c r="H2998" t="s">
        <v>8245</v>
      </c>
      <c r="I2998">
        <v>1412335772</v>
      </c>
      <c r="J2998">
        <v>1409743772</v>
      </c>
      <c r="K2998" t="b">
        <v>0</v>
      </c>
      <c r="L2998">
        <v>59</v>
      </c>
      <c r="M2998" t="b">
        <v>1</v>
      </c>
      <c r="N2998" t="s">
        <v>8300</v>
      </c>
      <c r="O2998">
        <f t="shared" si="230"/>
        <v>60</v>
      </c>
      <c r="P2998">
        <f t="shared" si="231"/>
        <v>3.05</v>
      </c>
      <c r="Q2998" s="11" t="s">
        <v>8307</v>
      </c>
      <c r="R2998" t="s">
        <v>8309</v>
      </c>
      <c r="S2998" s="15">
        <f t="shared" si="232"/>
        <v>41885.478842592594</v>
      </c>
      <c r="T2998" s="15">
        <f t="shared" si="233"/>
        <v>41915.478842592594</v>
      </c>
      <c r="U2998">
        <f t="shared" si="234"/>
        <v>2014</v>
      </c>
    </row>
    <row r="2999" spans="1:21" ht="48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178.52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2</v>
      </c>
      <c r="P2999">
        <f t="shared" si="231"/>
        <v>1.55</v>
      </c>
      <c r="Q2999" s="11" t="s">
        <v>8307</v>
      </c>
      <c r="R2999" t="s">
        <v>8309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178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0</v>
      </c>
      <c r="P3000">
        <f t="shared" si="231"/>
        <v>0.41</v>
      </c>
      <c r="Q3000" s="11" t="s">
        <v>8307</v>
      </c>
      <c r="R3000" t="s">
        <v>8309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177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13</v>
      </c>
      <c r="P3001">
        <f t="shared" si="231"/>
        <v>8.85</v>
      </c>
      <c r="Q3001" s="11" t="s">
        <v>8307</v>
      </c>
      <c r="R3001" t="s">
        <v>8309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177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35</v>
      </c>
      <c r="P3002">
        <f t="shared" si="231"/>
        <v>22.13</v>
      </c>
      <c r="Q3002" s="11" t="s">
        <v>8307</v>
      </c>
      <c r="R3002" t="s">
        <v>8309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175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2</v>
      </c>
      <c r="P3003">
        <f t="shared" si="231"/>
        <v>1</v>
      </c>
      <c r="Q3003" s="11" t="s">
        <v>8307</v>
      </c>
      <c r="R3003" t="s">
        <v>8309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175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3</v>
      </c>
      <c r="P3004">
        <f t="shared" si="231"/>
        <v>1.68</v>
      </c>
      <c r="Q3004" s="11" t="s">
        <v>8307</v>
      </c>
      <c r="R3004" t="s">
        <v>8309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173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6</v>
      </c>
      <c r="P3005">
        <f t="shared" si="231"/>
        <v>10.18</v>
      </c>
      <c r="Q3005" s="11" t="s">
        <v>8307</v>
      </c>
      <c r="R3005" t="s">
        <v>8309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170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0</v>
      </c>
      <c r="P3006">
        <f t="shared" si="231"/>
        <v>0.61</v>
      </c>
      <c r="Q3006" s="11" t="s">
        <v>8307</v>
      </c>
      <c r="R3006" t="s">
        <v>8309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170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2</v>
      </c>
      <c r="P3007">
        <f t="shared" si="231"/>
        <v>1.44</v>
      </c>
      <c r="Q3007" s="11" t="s">
        <v>8307</v>
      </c>
      <c r="R3007" t="s">
        <v>8309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170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2</v>
      </c>
      <c r="P3008">
        <f t="shared" si="231"/>
        <v>1.75</v>
      </c>
      <c r="Q3008" s="11" t="s">
        <v>8307</v>
      </c>
      <c r="R3008" t="s">
        <v>8309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48" x14ac:dyDescent="0.2">
      <c r="A3009">
        <v>3008</v>
      </c>
      <c r="B3009" s="9" t="s">
        <v>3007</v>
      </c>
      <c r="C3009" s="3" t="s">
        <v>7117</v>
      </c>
      <c r="D3009" s="5">
        <v>3000</v>
      </c>
      <c r="E3009" s="7">
        <v>170</v>
      </c>
      <c r="F3009" t="s">
        <v>8217</v>
      </c>
      <c r="G3009" t="s">
        <v>8222</v>
      </c>
      <c r="H3009" t="s">
        <v>8244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8300</v>
      </c>
      <c r="O3009">
        <f t="shared" si="230"/>
        <v>6</v>
      </c>
      <c r="P3009">
        <f t="shared" si="231"/>
        <v>6.54</v>
      </c>
      <c r="Q3009" s="11" t="s">
        <v>8307</v>
      </c>
      <c r="R3009" t="s">
        <v>8309</v>
      </c>
      <c r="S3009" s="15">
        <f t="shared" si="232"/>
        <v>42360.212025462963</v>
      </c>
      <c r="T3009" s="15">
        <f t="shared" si="233"/>
        <v>42390.212025462963</v>
      </c>
      <c r="U3009">
        <f t="shared" si="234"/>
        <v>2015</v>
      </c>
    </row>
    <row r="3010" spans="1:21" ht="32" x14ac:dyDescent="0.2">
      <c r="A3010">
        <v>3007</v>
      </c>
      <c r="B3010" s="9" t="s">
        <v>3006</v>
      </c>
      <c r="C3010" s="3" t="s">
        <v>7116</v>
      </c>
      <c r="D3010" s="5">
        <v>600</v>
      </c>
      <c r="E3010" s="7">
        <v>170</v>
      </c>
      <c r="F3010" t="s">
        <v>8217</v>
      </c>
      <c r="G3010" t="s">
        <v>8222</v>
      </c>
      <c r="H3010" t="s">
        <v>8244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8300</v>
      </c>
      <c r="O3010">
        <f t="shared" ref="O3010:O3073" si="235">ROUND(E3010/D3010*100,0)</f>
        <v>28</v>
      </c>
      <c r="P3010">
        <f t="shared" ref="P3010:P3073" si="236">IFERROR(ROUND(E3010/L3010,2),0)</f>
        <v>8.5</v>
      </c>
      <c r="Q3010" s="11" t="s">
        <v>8307</v>
      </c>
      <c r="R3010" t="s">
        <v>8309</v>
      </c>
      <c r="S3010" s="15">
        <f t="shared" ref="S3010:S3073" si="237">(((J3010/60)/60)/24)+DATE(1970,1,1)</f>
        <v>42098.216238425928</v>
      </c>
      <c r="T3010" s="15">
        <f t="shared" ref="T3010:T3073" si="238">(((I3010/60)/60)/24)+DATE(1970,1,1)</f>
        <v>42119.216238425928</v>
      </c>
      <c r="U3010">
        <f t="shared" si="234"/>
        <v>2015</v>
      </c>
    </row>
    <row r="3011" spans="1:21" ht="48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165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</v>
      </c>
      <c r="P3011">
        <f t="shared" si="236"/>
        <v>1.29</v>
      </c>
      <c r="Q3011" s="11" t="s">
        <v>8307</v>
      </c>
      <c r="R3011" t="s">
        <v>8309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165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11</v>
      </c>
      <c r="P3012">
        <f t="shared" si="236"/>
        <v>11</v>
      </c>
      <c r="Q3012" s="11" t="s">
        <v>8307</v>
      </c>
      <c r="R3012" t="s">
        <v>8309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162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54</v>
      </c>
      <c r="P3013">
        <f t="shared" si="236"/>
        <v>6.48</v>
      </c>
      <c r="Q3013" s="11" t="s">
        <v>8307</v>
      </c>
      <c r="R3013" t="s">
        <v>8309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3013</v>
      </c>
      <c r="B3014" s="9" t="s">
        <v>3012</v>
      </c>
      <c r="C3014" s="3" t="s">
        <v>7122</v>
      </c>
      <c r="D3014" s="5">
        <v>10000</v>
      </c>
      <c r="E3014" s="7">
        <v>160</v>
      </c>
      <c r="F3014" t="s">
        <v>8217</v>
      </c>
      <c r="G3014" t="s">
        <v>8222</v>
      </c>
      <c r="H3014" t="s">
        <v>8244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8300</v>
      </c>
      <c r="O3014">
        <f t="shared" si="235"/>
        <v>2</v>
      </c>
      <c r="P3014">
        <f t="shared" si="236"/>
        <v>1.5</v>
      </c>
      <c r="Q3014" s="11" t="s">
        <v>8307</v>
      </c>
      <c r="R3014" t="s">
        <v>8309</v>
      </c>
      <c r="S3014" s="15">
        <f t="shared" si="237"/>
        <v>42146.836215277777</v>
      </c>
      <c r="T3014" s="15">
        <f t="shared" si="238"/>
        <v>42176.836215277777</v>
      </c>
      <c r="U3014">
        <f t="shared" si="239"/>
        <v>2015</v>
      </c>
    </row>
    <row r="3015" spans="1:21" ht="48" x14ac:dyDescent="0.2">
      <c r="A3015">
        <v>3012</v>
      </c>
      <c r="B3015" s="9" t="s">
        <v>3011</v>
      </c>
      <c r="C3015" s="3" t="s">
        <v>7121</v>
      </c>
      <c r="D3015" s="5">
        <v>4000</v>
      </c>
      <c r="E3015" s="7">
        <v>160</v>
      </c>
      <c r="F3015" t="s">
        <v>8217</v>
      </c>
      <c r="G3015" t="s">
        <v>8222</v>
      </c>
      <c r="H3015" t="s">
        <v>8244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8300</v>
      </c>
      <c r="O3015">
        <f t="shared" si="235"/>
        <v>4</v>
      </c>
      <c r="P3015">
        <f t="shared" si="236"/>
        <v>2.91</v>
      </c>
      <c r="Q3015" s="11" t="s">
        <v>8307</v>
      </c>
      <c r="R3015" t="s">
        <v>8309</v>
      </c>
      <c r="S3015" s="15">
        <f t="shared" si="237"/>
        <v>42024.702893518523</v>
      </c>
      <c r="T3015" s="15">
        <f t="shared" si="238"/>
        <v>42045.702893518523</v>
      </c>
      <c r="U3015">
        <f t="shared" si="239"/>
        <v>2015</v>
      </c>
    </row>
    <row r="3016" spans="1:21" ht="48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156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</v>
      </c>
      <c r="P3016">
        <f t="shared" si="236"/>
        <v>0.28000000000000003</v>
      </c>
      <c r="Q3016" s="11" t="s">
        <v>8307</v>
      </c>
      <c r="R3016" t="s">
        <v>8309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155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5</v>
      </c>
      <c r="P3017">
        <f t="shared" si="236"/>
        <v>3.88</v>
      </c>
      <c r="Q3017" s="11" t="s">
        <v>8307</v>
      </c>
      <c r="R3017" t="s">
        <v>8309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3017</v>
      </c>
      <c r="B3018" s="9" t="s">
        <v>3016</v>
      </c>
      <c r="C3018" s="3" t="s">
        <v>7126</v>
      </c>
      <c r="D3018" s="5">
        <v>22000</v>
      </c>
      <c r="E3018" s="7">
        <v>153</v>
      </c>
      <c r="F3018" t="s">
        <v>8217</v>
      </c>
      <c r="G3018" t="s">
        <v>8222</v>
      </c>
      <c r="H3018" t="s">
        <v>8244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8300</v>
      </c>
      <c r="O3018">
        <f t="shared" si="235"/>
        <v>1</v>
      </c>
      <c r="P3018">
        <f t="shared" si="236"/>
        <v>0.96</v>
      </c>
      <c r="Q3018" s="11" t="s">
        <v>8307</v>
      </c>
      <c r="R3018" t="s">
        <v>8309</v>
      </c>
      <c r="S3018" s="15">
        <f t="shared" si="237"/>
        <v>41841.850034722222</v>
      </c>
      <c r="T3018" s="15">
        <f t="shared" si="238"/>
        <v>41871.850034722222</v>
      </c>
      <c r="U3018">
        <f t="shared" si="239"/>
        <v>2014</v>
      </c>
    </row>
    <row r="3019" spans="1:21" ht="48" x14ac:dyDescent="0.2">
      <c r="A3019">
        <v>3016</v>
      </c>
      <c r="B3019" s="9" t="s">
        <v>3015</v>
      </c>
      <c r="C3019" s="3" t="s">
        <v>7125</v>
      </c>
      <c r="D3019" s="5">
        <v>8500</v>
      </c>
      <c r="E3019" s="7">
        <v>153</v>
      </c>
      <c r="F3019" t="s">
        <v>8217</v>
      </c>
      <c r="G3019" t="s">
        <v>8222</v>
      </c>
      <c r="H3019" t="s">
        <v>8244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8300</v>
      </c>
      <c r="O3019">
        <f t="shared" si="235"/>
        <v>2</v>
      </c>
      <c r="P3019">
        <f t="shared" si="236"/>
        <v>4.25</v>
      </c>
      <c r="Q3019" s="11" t="s">
        <v>8307</v>
      </c>
      <c r="R3019" t="s">
        <v>8309</v>
      </c>
      <c r="S3019" s="15">
        <f t="shared" si="237"/>
        <v>41778.548055555555</v>
      </c>
      <c r="T3019" s="15">
        <f t="shared" si="238"/>
        <v>41838.548055555555</v>
      </c>
      <c r="U3019">
        <f t="shared" si="239"/>
        <v>2014</v>
      </c>
    </row>
    <row r="3020" spans="1:21" ht="48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153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4</v>
      </c>
      <c r="P3020">
        <f t="shared" si="236"/>
        <v>3.73</v>
      </c>
      <c r="Q3020" s="11" t="s">
        <v>8307</v>
      </c>
      <c r="R3020" t="s">
        <v>8309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151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</v>
      </c>
      <c r="P3021">
        <f t="shared" si="236"/>
        <v>0.67</v>
      </c>
      <c r="Q3021" s="11" t="s">
        <v>8307</v>
      </c>
      <c r="R3021" t="s">
        <v>8309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3022</v>
      </c>
      <c r="B3022" s="9" t="s">
        <v>3021</v>
      </c>
      <c r="C3022" s="3" t="s">
        <v>7131</v>
      </c>
      <c r="D3022" s="5">
        <v>10000</v>
      </c>
      <c r="E3022" s="7">
        <v>151</v>
      </c>
      <c r="F3022" t="s">
        <v>8217</v>
      </c>
      <c r="G3022" t="s">
        <v>8222</v>
      </c>
      <c r="H3022" t="s">
        <v>8244</v>
      </c>
      <c r="I3022">
        <v>1472338409</v>
      </c>
      <c r="J3022">
        <v>1468450409</v>
      </c>
      <c r="K3022" t="b">
        <v>0</v>
      </c>
      <c r="L3022">
        <v>62</v>
      </c>
      <c r="M3022" t="b">
        <v>1</v>
      </c>
      <c r="N3022" t="s">
        <v>8300</v>
      </c>
      <c r="O3022">
        <f t="shared" si="235"/>
        <v>2</v>
      </c>
      <c r="P3022">
        <f t="shared" si="236"/>
        <v>2.44</v>
      </c>
      <c r="Q3022" s="11" t="s">
        <v>8307</v>
      </c>
      <c r="R3022" t="s">
        <v>8309</v>
      </c>
      <c r="S3022" s="15">
        <f t="shared" si="237"/>
        <v>42564.95380787037</v>
      </c>
      <c r="T3022" s="15">
        <f t="shared" si="238"/>
        <v>42609.95380787037</v>
      </c>
      <c r="U3022">
        <f t="shared" si="239"/>
        <v>2016</v>
      </c>
    </row>
    <row r="3023" spans="1:21" ht="48" x14ac:dyDescent="0.2">
      <c r="A3023">
        <v>3020</v>
      </c>
      <c r="B3023" s="9" t="s">
        <v>3019</v>
      </c>
      <c r="C3023" s="3" t="s">
        <v>7129</v>
      </c>
      <c r="D3023" s="5">
        <v>7000</v>
      </c>
      <c r="E3023" s="7">
        <v>151</v>
      </c>
      <c r="F3023" t="s">
        <v>8217</v>
      </c>
      <c r="G3023" t="s">
        <v>8222</v>
      </c>
      <c r="H3023" t="s">
        <v>8244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8300</v>
      </c>
      <c r="O3023">
        <f t="shared" si="235"/>
        <v>2</v>
      </c>
      <c r="P3023">
        <f t="shared" si="236"/>
        <v>5.03</v>
      </c>
      <c r="Q3023" s="11" t="s">
        <v>8307</v>
      </c>
      <c r="R3023" t="s">
        <v>8309</v>
      </c>
      <c r="S3023" s="15">
        <f t="shared" si="237"/>
        <v>42170.846446759257</v>
      </c>
      <c r="T3023" s="15">
        <f t="shared" si="238"/>
        <v>42230.846446759257</v>
      </c>
      <c r="U3023">
        <f t="shared" si="239"/>
        <v>2015</v>
      </c>
    </row>
    <row r="3024" spans="1:21" ht="48" x14ac:dyDescent="0.2">
      <c r="A3024">
        <v>3024</v>
      </c>
      <c r="B3024" s="9" t="s">
        <v>3023</v>
      </c>
      <c r="C3024" s="3" t="s">
        <v>7133</v>
      </c>
      <c r="D3024" s="5">
        <v>5000</v>
      </c>
      <c r="E3024" s="7">
        <v>151</v>
      </c>
      <c r="F3024" t="s">
        <v>8217</v>
      </c>
      <c r="G3024" t="s">
        <v>8222</v>
      </c>
      <c r="H3024" t="s">
        <v>8244</v>
      </c>
      <c r="I3024">
        <v>1349567475</v>
      </c>
      <c r="J3024">
        <v>1346975475</v>
      </c>
      <c r="K3024" t="b">
        <v>0</v>
      </c>
      <c r="L3024">
        <v>182</v>
      </c>
      <c r="M3024" t="b">
        <v>1</v>
      </c>
      <c r="N3024" t="s">
        <v>8300</v>
      </c>
      <c r="O3024">
        <f t="shared" si="235"/>
        <v>3</v>
      </c>
      <c r="P3024">
        <f t="shared" si="236"/>
        <v>0.83</v>
      </c>
      <c r="Q3024" s="11" t="s">
        <v>8307</v>
      </c>
      <c r="R3024" t="s">
        <v>8309</v>
      </c>
      <c r="S3024" s="15">
        <f t="shared" si="237"/>
        <v>41158.993923611109</v>
      </c>
      <c r="T3024" s="15">
        <f t="shared" si="238"/>
        <v>41188.993923611109</v>
      </c>
      <c r="U3024">
        <f t="shared" si="239"/>
        <v>2012</v>
      </c>
    </row>
    <row r="3025" spans="1:21" ht="48" x14ac:dyDescent="0.2">
      <c r="A3025">
        <v>3021</v>
      </c>
      <c r="B3025" s="9" t="s">
        <v>3020</v>
      </c>
      <c r="C3025" s="3" t="s">
        <v>7130</v>
      </c>
      <c r="D3025" s="5">
        <v>4500</v>
      </c>
      <c r="E3025" s="7">
        <v>151</v>
      </c>
      <c r="F3025" t="s">
        <v>8217</v>
      </c>
      <c r="G3025" t="s">
        <v>8222</v>
      </c>
      <c r="H3025" t="s">
        <v>8244</v>
      </c>
      <c r="I3025">
        <v>1479794340</v>
      </c>
      <c r="J3025">
        <v>1476715869</v>
      </c>
      <c r="K3025" t="b">
        <v>0</v>
      </c>
      <c r="L3025">
        <v>103</v>
      </c>
      <c r="M3025" t="b">
        <v>1</v>
      </c>
      <c r="N3025" t="s">
        <v>8300</v>
      </c>
      <c r="O3025">
        <f t="shared" si="235"/>
        <v>3</v>
      </c>
      <c r="P3025">
        <f t="shared" si="236"/>
        <v>1.47</v>
      </c>
      <c r="Q3025" s="11" t="s">
        <v>8307</v>
      </c>
      <c r="R3025" t="s">
        <v>8309</v>
      </c>
      <c r="S3025" s="15">
        <f t="shared" si="237"/>
        <v>42660.618854166663</v>
      </c>
      <c r="T3025" s="15">
        <f t="shared" si="238"/>
        <v>42696.249305555553</v>
      </c>
      <c r="U3025">
        <f t="shared" si="239"/>
        <v>2016</v>
      </c>
    </row>
    <row r="3026" spans="1:21" ht="48" x14ac:dyDescent="0.2">
      <c r="A3026">
        <v>3023</v>
      </c>
      <c r="B3026" s="9" t="s">
        <v>3022</v>
      </c>
      <c r="C3026" s="3" t="s">
        <v>7132</v>
      </c>
      <c r="D3026" s="5">
        <v>700</v>
      </c>
      <c r="E3026" s="7">
        <v>151</v>
      </c>
      <c r="F3026" t="s">
        <v>8217</v>
      </c>
      <c r="G3026" t="s">
        <v>8223</v>
      </c>
      <c r="H3026" t="s">
        <v>8245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8300</v>
      </c>
      <c r="O3026">
        <f t="shared" si="235"/>
        <v>22</v>
      </c>
      <c r="P3026">
        <f t="shared" si="236"/>
        <v>25.17</v>
      </c>
      <c r="Q3026" s="11" t="s">
        <v>8307</v>
      </c>
      <c r="R3026" t="s">
        <v>8309</v>
      </c>
      <c r="S3026" s="15">
        <f t="shared" si="237"/>
        <v>42121.675763888896</v>
      </c>
      <c r="T3026" s="15">
        <f t="shared" si="238"/>
        <v>42166.675763888896</v>
      </c>
      <c r="U3026">
        <f t="shared" si="239"/>
        <v>2015</v>
      </c>
    </row>
    <row r="3027" spans="1:21" ht="32" x14ac:dyDescent="0.2">
      <c r="A3027">
        <v>3027</v>
      </c>
      <c r="B3027" s="9" t="s">
        <v>3026</v>
      </c>
      <c r="C3027" s="3" t="s">
        <v>7136</v>
      </c>
      <c r="D3027" s="5">
        <v>40000</v>
      </c>
      <c r="E3027" s="7">
        <v>150</v>
      </c>
      <c r="F3027" t="s">
        <v>8217</v>
      </c>
      <c r="G3027" t="s">
        <v>8222</v>
      </c>
      <c r="H3027" t="s">
        <v>8244</v>
      </c>
      <c r="I3027">
        <v>1426866851</v>
      </c>
      <c r="J3027">
        <v>1424278451</v>
      </c>
      <c r="K3027" t="b">
        <v>0</v>
      </c>
      <c r="L3027">
        <v>320</v>
      </c>
      <c r="M3027" t="b">
        <v>1</v>
      </c>
      <c r="N3027" t="s">
        <v>8300</v>
      </c>
      <c r="O3027">
        <f t="shared" si="235"/>
        <v>0</v>
      </c>
      <c r="P3027">
        <f t="shared" si="236"/>
        <v>0.47</v>
      </c>
      <c r="Q3027" s="11" t="s">
        <v>8307</v>
      </c>
      <c r="R3027" t="s">
        <v>8309</v>
      </c>
      <c r="S3027" s="15">
        <f t="shared" si="237"/>
        <v>42053.704293981486</v>
      </c>
      <c r="T3027" s="15">
        <f t="shared" si="238"/>
        <v>42083.662627314814</v>
      </c>
      <c r="U3027">
        <f t="shared" si="239"/>
        <v>2015</v>
      </c>
    </row>
    <row r="3028" spans="1:21" ht="48" x14ac:dyDescent="0.2">
      <c r="A3028">
        <v>3029</v>
      </c>
      <c r="B3028" s="9" t="s">
        <v>3028</v>
      </c>
      <c r="C3028" s="3" t="s">
        <v>7138</v>
      </c>
      <c r="D3028" s="5">
        <v>30000</v>
      </c>
      <c r="E3028" s="7">
        <v>150</v>
      </c>
      <c r="F3028" t="s">
        <v>8217</v>
      </c>
      <c r="G3028" t="s">
        <v>8222</v>
      </c>
      <c r="H3028" t="s">
        <v>8244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t="s">
        <v>8300</v>
      </c>
      <c r="O3028">
        <f t="shared" si="235"/>
        <v>1</v>
      </c>
      <c r="P3028">
        <f t="shared" si="236"/>
        <v>0.43</v>
      </c>
      <c r="Q3028" s="11" t="s">
        <v>8307</v>
      </c>
      <c r="R3028" t="s">
        <v>8309</v>
      </c>
      <c r="S3028" s="15">
        <f t="shared" si="237"/>
        <v>41932.708877314813</v>
      </c>
      <c r="T3028" s="15">
        <f t="shared" si="238"/>
        <v>41961.190972222219</v>
      </c>
      <c r="U3028">
        <f t="shared" si="239"/>
        <v>2014</v>
      </c>
    </row>
    <row r="3029" spans="1:21" ht="32" x14ac:dyDescent="0.2">
      <c r="A3029">
        <v>3028</v>
      </c>
      <c r="B3029" s="9" t="s">
        <v>3027</v>
      </c>
      <c r="C3029" s="3" t="s">
        <v>7137</v>
      </c>
      <c r="D3029" s="5">
        <v>5000</v>
      </c>
      <c r="E3029" s="7">
        <v>150</v>
      </c>
      <c r="F3029" t="s">
        <v>8217</v>
      </c>
      <c r="G3029" t="s">
        <v>8222</v>
      </c>
      <c r="H3029" t="s">
        <v>8244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8300</v>
      </c>
      <c r="O3029">
        <f t="shared" si="235"/>
        <v>3</v>
      </c>
      <c r="P3029">
        <f t="shared" si="236"/>
        <v>1.52</v>
      </c>
      <c r="Q3029" s="11" t="s">
        <v>8307</v>
      </c>
      <c r="R3029" t="s">
        <v>8309</v>
      </c>
      <c r="S3029" s="15">
        <f t="shared" si="237"/>
        <v>42567.264178240745</v>
      </c>
      <c r="T3029" s="15">
        <f t="shared" si="238"/>
        <v>42597.264178240745</v>
      </c>
      <c r="U3029">
        <f t="shared" si="239"/>
        <v>2016</v>
      </c>
    </row>
    <row r="3030" spans="1:21" ht="48" x14ac:dyDescent="0.2">
      <c r="A3030">
        <v>3025</v>
      </c>
      <c r="B3030" s="9" t="s">
        <v>3024</v>
      </c>
      <c r="C3030" s="3" t="s">
        <v>7134</v>
      </c>
      <c r="D3030" s="5">
        <v>2500</v>
      </c>
      <c r="E3030" s="7">
        <v>150</v>
      </c>
      <c r="F3030" t="s">
        <v>8217</v>
      </c>
      <c r="G3030" t="s">
        <v>8223</v>
      </c>
      <c r="H3030" t="s">
        <v>8245</v>
      </c>
      <c r="I3030">
        <v>1401465600</v>
      </c>
      <c r="J3030">
        <v>1399032813</v>
      </c>
      <c r="K3030" t="b">
        <v>0</v>
      </c>
      <c r="L3030">
        <v>145</v>
      </c>
      <c r="M3030" t="b">
        <v>1</v>
      </c>
      <c r="N3030" t="s">
        <v>8300</v>
      </c>
      <c r="O3030">
        <f t="shared" si="235"/>
        <v>6</v>
      </c>
      <c r="P3030">
        <f t="shared" si="236"/>
        <v>1.03</v>
      </c>
      <c r="Q3030" s="11" t="s">
        <v>8307</v>
      </c>
      <c r="R3030" t="s">
        <v>8309</v>
      </c>
      <c r="S3030" s="15">
        <f t="shared" si="237"/>
        <v>41761.509409722225</v>
      </c>
      <c r="T3030" s="15">
        <f t="shared" si="238"/>
        <v>41789.666666666664</v>
      </c>
      <c r="U3030">
        <f t="shared" si="239"/>
        <v>2014</v>
      </c>
    </row>
    <row r="3031" spans="1:21" ht="48" x14ac:dyDescent="0.2">
      <c r="A3031">
        <v>3026</v>
      </c>
      <c r="B3031" s="9" t="s">
        <v>3025</v>
      </c>
      <c r="C3031" s="3" t="s">
        <v>7135</v>
      </c>
      <c r="D3031" s="5">
        <v>900</v>
      </c>
      <c r="E3031" s="7">
        <v>150</v>
      </c>
      <c r="F3031" t="s">
        <v>8217</v>
      </c>
      <c r="G3031" t="s">
        <v>8223</v>
      </c>
      <c r="H3031" t="s">
        <v>8245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t="s">
        <v>8300</v>
      </c>
      <c r="O3031">
        <f t="shared" si="235"/>
        <v>17</v>
      </c>
      <c r="P3031">
        <f t="shared" si="236"/>
        <v>6</v>
      </c>
      <c r="Q3031" s="11" t="s">
        <v>8307</v>
      </c>
      <c r="R3031" t="s">
        <v>8309</v>
      </c>
      <c r="S3031" s="15">
        <f t="shared" si="237"/>
        <v>42783.459398148145</v>
      </c>
      <c r="T3031" s="15">
        <f t="shared" si="238"/>
        <v>42797.459398148145</v>
      </c>
      <c r="U3031">
        <f t="shared" si="239"/>
        <v>2017</v>
      </c>
    </row>
    <row r="3032" spans="1:21" ht="48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149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9</v>
      </c>
      <c r="P3032">
        <f t="shared" si="236"/>
        <v>3.63</v>
      </c>
      <c r="Q3032" s="11" t="s">
        <v>8307</v>
      </c>
      <c r="R3032" t="s">
        <v>8309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146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</v>
      </c>
      <c r="P3033">
        <f t="shared" si="236"/>
        <v>5.03</v>
      </c>
      <c r="Q3033" s="11" t="s">
        <v>8307</v>
      </c>
      <c r="R3033" t="s">
        <v>8309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4" x14ac:dyDescent="0.2">
      <c r="A3034">
        <v>3034</v>
      </c>
      <c r="B3034" s="9" t="s">
        <v>3033</v>
      </c>
      <c r="C3034" s="3" t="s">
        <v>7143</v>
      </c>
      <c r="D3034" s="5">
        <v>100000</v>
      </c>
      <c r="E3034" s="7">
        <v>145</v>
      </c>
      <c r="F3034" t="s">
        <v>8217</v>
      </c>
      <c r="G3034" t="s">
        <v>8222</v>
      </c>
      <c r="H3034" t="s">
        <v>8244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t="s">
        <v>8300</v>
      </c>
      <c r="O3034">
        <f t="shared" si="235"/>
        <v>0</v>
      </c>
      <c r="P3034">
        <f t="shared" si="236"/>
        <v>0.12</v>
      </c>
      <c r="Q3034" s="11" t="s">
        <v>8307</v>
      </c>
      <c r="R3034" t="s">
        <v>8309</v>
      </c>
      <c r="S3034" s="15">
        <f t="shared" si="237"/>
        <v>42644.535358796296</v>
      </c>
      <c r="T3034" s="15">
        <f t="shared" si="238"/>
        <v>42675.165972222225</v>
      </c>
      <c r="U3034">
        <f t="shared" si="239"/>
        <v>2016</v>
      </c>
    </row>
    <row r="3035" spans="1:21" ht="48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145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5</v>
      </c>
      <c r="P3035">
        <f t="shared" si="236"/>
        <v>6.3</v>
      </c>
      <c r="Q3035" s="11" t="s">
        <v>8307</v>
      </c>
      <c r="R3035" t="s">
        <v>8309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8" x14ac:dyDescent="0.2">
      <c r="A3036">
        <v>3032</v>
      </c>
      <c r="B3036" s="9" t="s">
        <v>3031</v>
      </c>
      <c r="C3036" s="3" t="s">
        <v>7141</v>
      </c>
      <c r="D3036" s="5">
        <v>1000</v>
      </c>
      <c r="E3036" s="7">
        <v>145</v>
      </c>
      <c r="F3036" t="s">
        <v>8217</v>
      </c>
      <c r="G3036" t="s">
        <v>8222</v>
      </c>
      <c r="H3036" t="s">
        <v>8244</v>
      </c>
      <c r="I3036">
        <v>1441933459</v>
      </c>
      <c r="J3036">
        <v>1439341459</v>
      </c>
      <c r="K3036" t="b">
        <v>0</v>
      </c>
      <c r="L3036">
        <v>25</v>
      </c>
      <c r="M3036" t="b">
        <v>1</v>
      </c>
      <c r="N3036" t="s">
        <v>8300</v>
      </c>
      <c r="O3036">
        <f t="shared" si="235"/>
        <v>15</v>
      </c>
      <c r="P3036">
        <f t="shared" si="236"/>
        <v>5.8</v>
      </c>
      <c r="Q3036" s="11" t="s">
        <v>8307</v>
      </c>
      <c r="R3036" t="s">
        <v>8309</v>
      </c>
      <c r="S3036" s="15">
        <f t="shared" si="237"/>
        <v>42228.044664351852</v>
      </c>
      <c r="T3036" s="15">
        <f t="shared" si="238"/>
        <v>42258.044664351852</v>
      </c>
      <c r="U3036">
        <f t="shared" si="239"/>
        <v>2015</v>
      </c>
    </row>
    <row r="3037" spans="1:21" ht="32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142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</v>
      </c>
      <c r="P3037">
        <f t="shared" si="236"/>
        <v>0.46</v>
      </c>
      <c r="Q3037" s="11" t="s">
        <v>8307</v>
      </c>
      <c r="R3037" t="s">
        <v>8309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141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</v>
      </c>
      <c r="P3038">
        <f t="shared" si="236"/>
        <v>0.43</v>
      </c>
      <c r="Q3038" s="11" t="s">
        <v>8307</v>
      </c>
      <c r="R3038" t="s">
        <v>8309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141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28</v>
      </c>
      <c r="P3039">
        <f t="shared" si="236"/>
        <v>4.41</v>
      </c>
      <c r="Q3039" s="11" t="s">
        <v>8307</v>
      </c>
      <c r="R3039" t="s">
        <v>8309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3039</v>
      </c>
      <c r="B3040" s="9" t="s">
        <v>3038</v>
      </c>
      <c r="C3040" s="3" t="s">
        <v>7148</v>
      </c>
      <c r="D3040" s="5">
        <v>20000</v>
      </c>
      <c r="E3040" s="7">
        <v>140</v>
      </c>
      <c r="F3040" t="s">
        <v>8217</v>
      </c>
      <c r="G3040" t="s">
        <v>8222</v>
      </c>
      <c r="H3040" t="s">
        <v>8244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8300</v>
      </c>
      <c r="O3040">
        <f t="shared" si="235"/>
        <v>1</v>
      </c>
      <c r="P3040">
        <f t="shared" si="236"/>
        <v>0.59</v>
      </c>
      <c r="Q3040" s="11" t="s">
        <v>8307</v>
      </c>
      <c r="R3040" t="s">
        <v>8309</v>
      </c>
      <c r="S3040" s="15">
        <f t="shared" si="237"/>
        <v>41610.794421296298</v>
      </c>
      <c r="T3040" s="15">
        <f t="shared" si="238"/>
        <v>41637.332638888889</v>
      </c>
      <c r="U3040">
        <f t="shared" si="239"/>
        <v>2013</v>
      </c>
    </row>
    <row r="3041" spans="1:21" ht="32" x14ac:dyDescent="0.2">
      <c r="A3041">
        <v>3041</v>
      </c>
      <c r="B3041" s="9" t="s">
        <v>3040</v>
      </c>
      <c r="C3041" s="3" t="s">
        <v>7150</v>
      </c>
      <c r="D3041" s="5">
        <v>8300</v>
      </c>
      <c r="E3041" s="7">
        <v>140</v>
      </c>
      <c r="F3041" t="s">
        <v>8217</v>
      </c>
      <c r="G3041" t="s">
        <v>8222</v>
      </c>
      <c r="H3041" t="s">
        <v>8244</v>
      </c>
      <c r="I3041">
        <v>1453323048</v>
      </c>
      <c r="J3041">
        <v>1450731048</v>
      </c>
      <c r="K3041" t="b">
        <v>0</v>
      </c>
      <c r="L3041">
        <v>95</v>
      </c>
      <c r="M3041" t="b">
        <v>1</v>
      </c>
      <c r="N3041" t="s">
        <v>8300</v>
      </c>
      <c r="O3041">
        <f t="shared" si="235"/>
        <v>2</v>
      </c>
      <c r="P3041">
        <f t="shared" si="236"/>
        <v>1.47</v>
      </c>
      <c r="Q3041" s="11" t="s">
        <v>8307</v>
      </c>
      <c r="R3041" t="s">
        <v>8309</v>
      </c>
      <c r="S3041" s="15">
        <f t="shared" si="237"/>
        <v>42359.868611111116</v>
      </c>
      <c r="T3041" s="15">
        <f t="shared" si="238"/>
        <v>42389.868611111116</v>
      </c>
      <c r="U3041">
        <f t="shared" si="239"/>
        <v>2015</v>
      </c>
    </row>
    <row r="3042" spans="1:21" ht="48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140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5</v>
      </c>
      <c r="P3042">
        <f t="shared" si="236"/>
        <v>3.33</v>
      </c>
      <c r="Q3042" s="11" t="s">
        <v>8307</v>
      </c>
      <c r="R3042" t="s">
        <v>8309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48" x14ac:dyDescent="0.2">
      <c r="A3043">
        <v>3038</v>
      </c>
      <c r="B3043" s="9" t="s">
        <v>3037</v>
      </c>
      <c r="C3043" s="3" t="s">
        <v>7147</v>
      </c>
      <c r="D3043" s="5">
        <v>1000</v>
      </c>
      <c r="E3043" s="7">
        <v>140</v>
      </c>
      <c r="F3043" t="s">
        <v>8217</v>
      </c>
      <c r="G3043" t="s">
        <v>8222</v>
      </c>
      <c r="H3043" t="s">
        <v>8244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t="s">
        <v>8300</v>
      </c>
      <c r="O3043">
        <f t="shared" si="235"/>
        <v>14</v>
      </c>
      <c r="P3043">
        <f t="shared" si="236"/>
        <v>5.19</v>
      </c>
      <c r="Q3043" s="11" t="s">
        <v>8307</v>
      </c>
      <c r="R3043" t="s">
        <v>8309</v>
      </c>
      <c r="S3043" s="15">
        <f t="shared" si="237"/>
        <v>42373.252280092594</v>
      </c>
      <c r="T3043" s="15">
        <f t="shared" si="238"/>
        <v>42433.252280092594</v>
      </c>
      <c r="U3043">
        <f t="shared" si="239"/>
        <v>2016</v>
      </c>
    </row>
    <row r="3044" spans="1:21" ht="48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138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9</v>
      </c>
      <c r="P3044">
        <f t="shared" si="236"/>
        <v>3.73</v>
      </c>
      <c r="Q3044" s="11" t="s">
        <v>8307</v>
      </c>
      <c r="R3044" t="s">
        <v>8309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137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</v>
      </c>
      <c r="P3045">
        <f t="shared" si="236"/>
        <v>1.07</v>
      </c>
      <c r="Q3045" s="11" t="s">
        <v>8307</v>
      </c>
      <c r="R3045" t="s">
        <v>8309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136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</v>
      </c>
      <c r="P3046">
        <f t="shared" si="236"/>
        <v>0.87</v>
      </c>
      <c r="Q3046" s="11" t="s">
        <v>8307</v>
      </c>
      <c r="R3046" t="s">
        <v>8309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3046</v>
      </c>
      <c r="B3047" s="9" t="s">
        <v>3045</v>
      </c>
      <c r="C3047" s="3" t="s">
        <v>7155</v>
      </c>
      <c r="D3047" s="5">
        <v>7900</v>
      </c>
      <c r="E3047" s="7">
        <v>135</v>
      </c>
      <c r="F3047" t="s">
        <v>8217</v>
      </c>
      <c r="G3047" t="s">
        <v>8222</v>
      </c>
      <c r="H3047" t="s">
        <v>8244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8300</v>
      </c>
      <c r="O3047">
        <f t="shared" si="235"/>
        <v>2</v>
      </c>
      <c r="P3047">
        <f t="shared" si="236"/>
        <v>2.33</v>
      </c>
      <c r="Q3047" s="11" t="s">
        <v>8307</v>
      </c>
      <c r="R3047" t="s">
        <v>8309</v>
      </c>
      <c r="S3047" s="15">
        <f t="shared" si="237"/>
        <v>41862.803078703706</v>
      </c>
      <c r="T3047" s="15">
        <f t="shared" si="238"/>
        <v>41892.202777777777</v>
      </c>
      <c r="U3047">
        <f t="shared" si="239"/>
        <v>2014</v>
      </c>
    </row>
    <row r="3048" spans="1:21" ht="48" x14ac:dyDescent="0.2">
      <c r="A3048">
        <v>3048</v>
      </c>
      <c r="B3048" s="9" t="s">
        <v>3047</v>
      </c>
      <c r="C3048" s="3" t="s">
        <v>7157</v>
      </c>
      <c r="D3048" s="5">
        <v>5000</v>
      </c>
      <c r="E3048" s="7">
        <v>135</v>
      </c>
      <c r="F3048" t="s">
        <v>8217</v>
      </c>
      <c r="G3048" t="s">
        <v>8222</v>
      </c>
      <c r="H3048" t="s">
        <v>8244</v>
      </c>
      <c r="I3048">
        <v>1420060920</v>
      </c>
      <c r="J3048">
        <v>1417556262</v>
      </c>
      <c r="K3048" t="b">
        <v>0</v>
      </c>
      <c r="L3048">
        <v>47</v>
      </c>
      <c r="M3048" t="b">
        <v>1</v>
      </c>
      <c r="N3048" t="s">
        <v>8300</v>
      </c>
      <c r="O3048">
        <f t="shared" si="235"/>
        <v>3</v>
      </c>
      <c r="P3048">
        <f t="shared" si="236"/>
        <v>2.87</v>
      </c>
      <c r="Q3048" s="11" t="s">
        <v>8307</v>
      </c>
      <c r="R3048" t="s">
        <v>8309</v>
      </c>
      <c r="S3048" s="15">
        <f t="shared" si="237"/>
        <v>41975.901180555549</v>
      </c>
      <c r="T3048" s="15">
        <f t="shared" si="238"/>
        <v>42004.890277777777</v>
      </c>
      <c r="U3048">
        <f t="shared" si="239"/>
        <v>2014</v>
      </c>
    </row>
    <row r="3049" spans="1:21" ht="48" x14ac:dyDescent="0.2">
      <c r="A3049">
        <v>3045</v>
      </c>
      <c r="B3049" s="9" t="s">
        <v>3044</v>
      </c>
      <c r="C3049" s="3" t="s">
        <v>7154</v>
      </c>
      <c r="D3049" s="5">
        <v>4000</v>
      </c>
      <c r="E3049" s="7">
        <v>135</v>
      </c>
      <c r="F3049" t="s">
        <v>8217</v>
      </c>
      <c r="G3049" t="s">
        <v>8222</v>
      </c>
      <c r="H3049" t="s">
        <v>8244</v>
      </c>
      <c r="I3049">
        <v>1408679055</v>
      </c>
      <c r="J3049">
        <v>1406087055</v>
      </c>
      <c r="K3049" t="b">
        <v>0</v>
      </c>
      <c r="L3049">
        <v>64</v>
      </c>
      <c r="M3049" t="b">
        <v>1</v>
      </c>
      <c r="N3049" t="s">
        <v>8300</v>
      </c>
      <c r="O3049">
        <f t="shared" si="235"/>
        <v>3</v>
      </c>
      <c r="P3049">
        <f t="shared" si="236"/>
        <v>2.11</v>
      </c>
      <c r="Q3049" s="11" t="s">
        <v>8307</v>
      </c>
      <c r="R3049" t="s">
        <v>8309</v>
      </c>
      <c r="S3049" s="15">
        <f t="shared" si="237"/>
        <v>41843.155729166669</v>
      </c>
      <c r="T3049" s="15">
        <f t="shared" si="238"/>
        <v>41873.155729166669</v>
      </c>
      <c r="U3049">
        <f t="shared" si="239"/>
        <v>2014</v>
      </c>
    </row>
    <row r="3050" spans="1:21" ht="48" x14ac:dyDescent="0.2">
      <c r="A3050">
        <v>3047</v>
      </c>
      <c r="B3050" s="9" t="s">
        <v>3046</v>
      </c>
      <c r="C3050" s="3" t="s">
        <v>7156</v>
      </c>
      <c r="D3050" s="5">
        <v>500</v>
      </c>
      <c r="E3050" s="7">
        <v>135</v>
      </c>
      <c r="F3050" t="s">
        <v>8217</v>
      </c>
      <c r="G3050" t="s">
        <v>8222</v>
      </c>
      <c r="H3050" t="s">
        <v>8244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8300</v>
      </c>
      <c r="O3050">
        <f t="shared" si="235"/>
        <v>27</v>
      </c>
      <c r="P3050">
        <f t="shared" si="236"/>
        <v>6.75</v>
      </c>
      <c r="Q3050" s="11" t="s">
        <v>8307</v>
      </c>
      <c r="R3050" t="s">
        <v>8309</v>
      </c>
      <c r="S3050" s="15">
        <f t="shared" si="237"/>
        <v>42443.989050925928</v>
      </c>
      <c r="T3050" s="15">
        <f t="shared" si="238"/>
        <v>42487.552777777775</v>
      </c>
      <c r="U3050">
        <f t="shared" si="239"/>
        <v>2016</v>
      </c>
    </row>
    <row r="3051" spans="1:21" ht="48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133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4</v>
      </c>
      <c r="P3051">
        <f t="shared" si="236"/>
        <v>2.46</v>
      </c>
      <c r="Q3051" s="11" t="s">
        <v>8307</v>
      </c>
      <c r="R3051" t="s">
        <v>8309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48" x14ac:dyDescent="0.2">
      <c r="A3052">
        <v>3051</v>
      </c>
      <c r="B3052" s="9" t="s">
        <v>3050</v>
      </c>
      <c r="C3052" s="3" t="s">
        <v>7160</v>
      </c>
      <c r="D3052" s="5">
        <v>3500</v>
      </c>
      <c r="E3052" s="7">
        <v>132</v>
      </c>
      <c r="F3052" t="s">
        <v>8219</v>
      </c>
      <c r="G3052" t="s">
        <v>8223</v>
      </c>
      <c r="H3052" t="s">
        <v>8245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8300</v>
      </c>
      <c r="O3052">
        <f t="shared" si="235"/>
        <v>4</v>
      </c>
      <c r="P3052">
        <f t="shared" si="236"/>
        <v>3.77</v>
      </c>
      <c r="Q3052" s="11" t="s">
        <v>8307</v>
      </c>
      <c r="R3052" t="s">
        <v>8309</v>
      </c>
      <c r="S3052" s="15">
        <f t="shared" si="237"/>
        <v>42744.416030092587</v>
      </c>
      <c r="T3052" s="15">
        <f t="shared" si="238"/>
        <v>42774.416030092587</v>
      </c>
      <c r="U3052">
        <f t="shared" si="239"/>
        <v>2017</v>
      </c>
    </row>
    <row r="3053" spans="1:21" ht="32" x14ac:dyDescent="0.2">
      <c r="A3053">
        <v>3050</v>
      </c>
      <c r="B3053" s="9" t="s">
        <v>3049</v>
      </c>
      <c r="C3053" s="3" t="s">
        <v>7159</v>
      </c>
      <c r="D3053" s="5">
        <v>600</v>
      </c>
      <c r="E3053" s="7">
        <v>132</v>
      </c>
      <c r="F3053" t="s">
        <v>8217</v>
      </c>
      <c r="G3053" t="s">
        <v>8222</v>
      </c>
      <c r="H3053" t="s">
        <v>8244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8300</v>
      </c>
      <c r="O3053">
        <f t="shared" si="235"/>
        <v>22</v>
      </c>
      <c r="P3053">
        <f t="shared" si="236"/>
        <v>14.67</v>
      </c>
      <c r="Q3053" s="11" t="s">
        <v>8307</v>
      </c>
      <c r="R3053" t="s">
        <v>8309</v>
      </c>
      <c r="S3053" s="15">
        <f t="shared" si="237"/>
        <v>42465.16851851852</v>
      </c>
      <c r="T3053" s="15">
        <f t="shared" si="238"/>
        <v>42495.16851851852</v>
      </c>
      <c r="U3053">
        <f t="shared" si="239"/>
        <v>2016</v>
      </c>
    </row>
    <row r="3054" spans="1:21" ht="32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131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65.5</v>
      </c>
      <c r="Q3054" s="11" t="s">
        <v>8307</v>
      </c>
      <c r="R3054" t="s">
        <v>8309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131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1</v>
      </c>
      <c r="P3055">
        <f t="shared" si="236"/>
        <v>43.67</v>
      </c>
      <c r="Q3055" s="11" t="s">
        <v>8307</v>
      </c>
      <c r="R3055" t="s">
        <v>8309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131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44</v>
      </c>
      <c r="P3056">
        <f t="shared" si="236"/>
        <v>0</v>
      </c>
      <c r="Q3056" s="11" t="s">
        <v>8307</v>
      </c>
      <c r="R3056" t="s">
        <v>8309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3057</v>
      </c>
      <c r="B3057" s="9" t="s">
        <v>3056</v>
      </c>
      <c r="C3057" s="3" t="s">
        <v>7166</v>
      </c>
      <c r="D3057" s="5">
        <v>50000</v>
      </c>
      <c r="E3057" s="7">
        <v>130</v>
      </c>
      <c r="F3057" t="s">
        <v>8219</v>
      </c>
      <c r="G3057" t="s">
        <v>8223</v>
      </c>
      <c r="H3057" t="s">
        <v>8245</v>
      </c>
      <c r="I3057">
        <v>1459694211</v>
      </c>
      <c r="J3057">
        <v>1457105811</v>
      </c>
      <c r="K3057" t="b">
        <v>0</v>
      </c>
      <c r="L3057">
        <v>0</v>
      </c>
      <c r="M3057" t="b">
        <v>0</v>
      </c>
      <c r="N3057" t="s">
        <v>8300</v>
      </c>
      <c r="O3057">
        <f t="shared" si="235"/>
        <v>0</v>
      </c>
      <c r="P3057">
        <f t="shared" si="236"/>
        <v>0</v>
      </c>
      <c r="Q3057" s="11" t="s">
        <v>8307</v>
      </c>
      <c r="R3057" t="s">
        <v>8309</v>
      </c>
      <c r="S3057" s="15">
        <f t="shared" si="237"/>
        <v>42433.650590277779</v>
      </c>
      <c r="T3057" s="15">
        <f t="shared" si="238"/>
        <v>42463.608923611115</v>
      </c>
      <c r="U3057">
        <f t="shared" si="239"/>
        <v>2016</v>
      </c>
    </row>
    <row r="3058" spans="1:21" ht="48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130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1</v>
      </c>
      <c r="P3058">
        <f t="shared" si="236"/>
        <v>0</v>
      </c>
      <c r="Q3058" s="11" t="s">
        <v>8307</v>
      </c>
      <c r="R3058" t="s">
        <v>8309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3055</v>
      </c>
      <c r="B3059" s="9" t="s">
        <v>3054</v>
      </c>
      <c r="C3059" s="3" t="s">
        <v>7164</v>
      </c>
      <c r="D3059" s="5">
        <v>20000</v>
      </c>
      <c r="E3059" s="7">
        <v>130</v>
      </c>
      <c r="F3059" t="s">
        <v>8219</v>
      </c>
      <c r="G3059" t="s">
        <v>8222</v>
      </c>
      <c r="H3059" t="s">
        <v>8244</v>
      </c>
      <c r="I3059">
        <v>1420844390</v>
      </c>
      <c r="J3059">
        <v>1415660390</v>
      </c>
      <c r="K3059" t="b">
        <v>0</v>
      </c>
      <c r="L3059">
        <v>1</v>
      </c>
      <c r="M3059" t="b">
        <v>0</v>
      </c>
      <c r="N3059" t="s">
        <v>8300</v>
      </c>
      <c r="O3059">
        <f t="shared" si="235"/>
        <v>1</v>
      </c>
      <c r="P3059">
        <f t="shared" si="236"/>
        <v>130</v>
      </c>
      <c r="Q3059" s="11" t="s">
        <v>8307</v>
      </c>
      <c r="R3059" t="s">
        <v>8309</v>
      </c>
      <c r="S3059" s="15">
        <f t="shared" si="237"/>
        <v>41953.95821759259</v>
      </c>
      <c r="T3059" s="15">
        <f t="shared" si="238"/>
        <v>42013.95821759259</v>
      </c>
      <c r="U3059">
        <f t="shared" si="239"/>
        <v>2014</v>
      </c>
    </row>
    <row r="3060" spans="1:21" ht="48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130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1</v>
      </c>
      <c r="P3060">
        <f t="shared" si="236"/>
        <v>43.33</v>
      </c>
      <c r="Q3060" s="11" t="s">
        <v>8307</v>
      </c>
      <c r="R3060" t="s">
        <v>8309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130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1</v>
      </c>
      <c r="P3061">
        <f t="shared" si="236"/>
        <v>11.82</v>
      </c>
      <c r="Q3061" s="11" t="s">
        <v>8307</v>
      </c>
      <c r="R3061" t="s">
        <v>8309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129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21.5</v>
      </c>
      <c r="Q3062" s="11" t="s">
        <v>8307</v>
      </c>
      <c r="R3062" t="s">
        <v>8309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128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1" t="s">
        <v>8307</v>
      </c>
      <c r="R3063" t="s">
        <v>8309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128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1</v>
      </c>
      <c r="P3064">
        <f t="shared" si="236"/>
        <v>1.91</v>
      </c>
      <c r="Q3064" s="11" t="s">
        <v>8307</v>
      </c>
      <c r="R3064" t="s">
        <v>8309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3064</v>
      </c>
      <c r="B3065" s="9" t="s">
        <v>3063</v>
      </c>
      <c r="C3065" s="3" t="s">
        <v>7173</v>
      </c>
      <c r="D3065" s="5">
        <v>75000</v>
      </c>
      <c r="E3065" s="7">
        <v>126</v>
      </c>
      <c r="F3065" t="s">
        <v>8219</v>
      </c>
      <c r="G3065" t="s">
        <v>8222</v>
      </c>
      <c r="H3065" t="s">
        <v>8244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8300</v>
      </c>
      <c r="O3065">
        <f t="shared" si="235"/>
        <v>0</v>
      </c>
      <c r="P3065">
        <f t="shared" si="236"/>
        <v>1.75</v>
      </c>
      <c r="Q3065" s="11" t="s">
        <v>8307</v>
      </c>
      <c r="R3065" t="s">
        <v>8309</v>
      </c>
      <c r="S3065" s="15">
        <f t="shared" si="237"/>
        <v>42299.130162037036</v>
      </c>
      <c r="T3065" s="15">
        <f t="shared" si="238"/>
        <v>42330.290972222225</v>
      </c>
      <c r="U3065">
        <f t="shared" si="239"/>
        <v>2015</v>
      </c>
    </row>
    <row r="3066" spans="1:21" ht="48" x14ac:dyDescent="0.2">
      <c r="A3066">
        <v>3065</v>
      </c>
      <c r="B3066" s="9" t="s">
        <v>3064</v>
      </c>
      <c r="C3066" s="3" t="s">
        <v>7174</v>
      </c>
      <c r="D3066" s="5">
        <v>25000</v>
      </c>
      <c r="E3066" s="7">
        <v>126</v>
      </c>
      <c r="F3066" t="s">
        <v>8219</v>
      </c>
      <c r="G3066" t="s">
        <v>8222</v>
      </c>
      <c r="H3066" t="s">
        <v>8244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8300</v>
      </c>
      <c r="O3066">
        <f t="shared" si="235"/>
        <v>1</v>
      </c>
      <c r="P3066">
        <f t="shared" si="236"/>
        <v>63</v>
      </c>
      <c r="Q3066" s="11" t="s">
        <v>8307</v>
      </c>
      <c r="R3066" t="s">
        <v>8309</v>
      </c>
      <c r="S3066" s="15">
        <f t="shared" si="237"/>
        <v>41825.055231481485</v>
      </c>
      <c r="T3066" s="15">
        <f t="shared" si="238"/>
        <v>41850.055231481485</v>
      </c>
      <c r="U3066">
        <f t="shared" si="239"/>
        <v>2014</v>
      </c>
    </row>
    <row r="3067" spans="1:21" ht="32" x14ac:dyDescent="0.2">
      <c r="A3067">
        <v>3063</v>
      </c>
      <c r="B3067" s="9" t="s">
        <v>3062</v>
      </c>
      <c r="C3067" s="3" t="s">
        <v>7172</v>
      </c>
      <c r="D3067" s="5">
        <v>3000</v>
      </c>
      <c r="E3067" s="7">
        <v>126</v>
      </c>
      <c r="F3067" t="s">
        <v>8219</v>
      </c>
      <c r="G3067" t="s">
        <v>8222</v>
      </c>
      <c r="H3067" t="s">
        <v>8244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t="s">
        <v>8300</v>
      </c>
      <c r="O3067">
        <f t="shared" si="235"/>
        <v>4</v>
      </c>
      <c r="P3067">
        <f t="shared" si="236"/>
        <v>5.48</v>
      </c>
      <c r="Q3067" s="11" t="s">
        <v>8307</v>
      </c>
      <c r="R3067" t="s">
        <v>8309</v>
      </c>
      <c r="S3067" s="15">
        <f t="shared" si="237"/>
        <v>42630.922893518517</v>
      </c>
      <c r="T3067" s="15">
        <f t="shared" si="238"/>
        <v>42665.922893518517</v>
      </c>
      <c r="U3067">
        <f t="shared" si="239"/>
        <v>2016</v>
      </c>
    </row>
    <row r="3068" spans="1:21" ht="48" x14ac:dyDescent="0.2">
      <c r="A3068">
        <v>3073</v>
      </c>
      <c r="B3068" s="9" t="s">
        <v>3072</v>
      </c>
      <c r="C3068" s="3" t="s">
        <v>7182</v>
      </c>
      <c r="D3068" s="5">
        <v>2800000</v>
      </c>
      <c r="E3068" s="7">
        <v>125</v>
      </c>
      <c r="F3068" t="s">
        <v>8219</v>
      </c>
      <c r="G3068" t="s">
        <v>8222</v>
      </c>
      <c r="H3068" t="s">
        <v>8244</v>
      </c>
      <c r="I3068">
        <v>1434309540</v>
      </c>
      <c r="J3068">
        <v>1429287900</v>
      </c>
      <c r="K3068" t="b">
        <v>0</v>
      </c>
      <c r="L3068">
        <v>7</v>
      </c>
      <c r="M3068" t="b">
        <v>0</v>
      </c>
      <c r="N3068" t="s">
        <v>8300</v>
      </c>
      <c r="O3068">
        <f t="shared" si="235"/>
        <v>0</v>
      </c>
      <c r="P3068">
        <f t="shared" si="236"/>
        <v>17.86</v>
      </c>
      <c r="Q3068" s="11" t="s">
        <v>8307</v>
      </c>
      <c r="R3068" t="s">
        <v>8309</v>
      </c>
      <c r="S3068" s="15">
        <f t="shared" si="237"/>
        <v>42111.684027777781</v>
      </c>
      <c r="T3068" s="15">
        <f t="shared" si="238"/>
        <v>42169.804861111115</v>
      </c>
      <c r="U3068">
        <f t="shared" si="239"/>
        <v>2015</v>
      </c>
    </row>
    <row r="3069" spans="1:21" ht="48" x14ac:dyDescent="0.2">
      <c r="A3069">
        <v>3066</v>
      </c>
      <c r="B3069" s="9" t="s">
        <v>3065</v>
      </c>
      <c r="C3069" s="3" t="s">
        <v>7175</v>
      </c>
      <c r="D3069" s="5">
        <v>350000</v>
      </c>
      <c r="E3069" s="7">
        <v>125</v>
      </c>
      <c r="F3069" t="s">
        <v>8219</v>
      </c>
      <c r="G3069" t="s">
        <v>8224</v>
      </c>
      <c r="H3069" t="s">
        <v>8246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8300</v>
      </c>
      <c r="O3069">
        <f t="shared" si="235"/>
        <v>0</v>
      </c>
      <c r="P3069">
        <f t="shared" si="236"/>
        <v>8.33</v>
      </c>
      <c r="Q3069" s="11" t="s">
        <v>8307</v>
      </c>
      <c r="R3069" t="s">
        <v>8309</v>
      </c>
      <c r="S3069" s="15">
        <f t="shared" si="237"/>
        <v>42531.228437500002</v>
      </c>
      <c r="T3069" s="15">
        <f t="shared" si="238"/>
        <v>42561.228437500002</v>
      </c>
      <c r="U3069">
        <f t="shared" si="239"/>
        <v>2016</v>
      </c>
    </row>
    <row r="3070" spans="1:21" ht="48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125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62.5</v>
      </c>
      <c r="Q3070" s="11" t="s">
        <v>8307</v>
      </c>
      <c r="R3070" t="s">
        <v>8309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3071</v>
      </c>
      <c r="B3071" s="9" t="s">
        <v>3070</v>
      </c>
      <c r="C3071" s="3" t="s">
        <v>7180</v>
      </c>
      <c r="D3071" s="5">
        <v>12000</v>
      </c>
      <c r="E3071" s="7">
        <v>125</v>
      </c>
      <c r="F3071" t="s">
        <v>8219</v>
      </c>
      <c r="G3071" t="s">
        <v>8222</v>
      </c>
      <c r="H3071" t="s">
        <v>8244</v>
      </c>
      <c r="I3071">
        <v>1429595940</v>
      </c>
      <c r="J3071">
        <v>1428082481</v>
      </c>
      <c r="K3071" t="b">
        <v>0</v>
      </c>
      <c r="L3071">
        <v>117</v>
      </c>
      <c r="M3071" t="b">
        <v>0</v>
      </c>
      <c r="N3071" t="s">
        <v>8300</v>
      </c>
      <c r="O3071">
        <f t="shared" si="235"/>
        <v>1</v>
      </c>
      <c r="P3071">
        <f t="shared" si="236"/>
        <v>1.07</v>
      </c>
      <c r="Q3071" s="11" t="s">
        <v>8307</v>
      </c>
      <c r="R3071" t="s">
        <v>8309</v>
      </c>
      <c r="S3071" s="15">
        <f t="shared" si="237"/>
        <v>42097.732418981483</v>
      </c>
      <c r="T3071" s="15">
        <f t="shared" si="238"/>
        <v>42115.249305555553</v>
      </c>
      <c r="U3071">
        <f t="shared" si="239"/>
        <v>2015</v>
      </c>
    </row>
    <row r="3072" spans="1:21" ht="48" x14ac:dyDescent="0.2">
      <c r="A3072">
        <v>3072</v>
      </c>
      <c r="B3072" s="9" t="s">
        <v>3071</v>
      </c>
      <c r="C3072" s="3" t="s">
        <v>7181</v>
      </c>
      <c r="D3072" s="5">
        <v>12000</v>
      </c>
      <c r="E3072" s="7">
        <v>125</v>
      </c>
      <c r="F3072" t="s">
        <v>8219</v>
      </c>
      <c r="G3072" t="s">
        <v>8222</v>
      </c>
      <c r="H3072" t="s">
        <v>8244</v>
      </c>
      <c r="I3072">
        <v>1477791960</v>
      </c>
      <c r="J3072">
        <v>1476549262</v>
      </c>
      <c r="K3072" t="b">
        <v>0</v>
      </c>
      <c r="L3072">
        <v>2</v>
      </c>
      <c r="M3072" t="b">
        <v>0</v>
      </c>
      <c r="N3072" t="s">
        <v>8300</v>
      </c>
      <c r="O3072">
        <f t="shared" si="235"/>
        <v>1</v>
      </c>
      <c r="P3072">
        <f t="shared" si="236"/>
        <v>62.5</v>
      </c>
      <c r="Q3072" s="11" t="s">
        <v>8307</v>
      </c>
      <c r="R3072" t="s">
        <v>8309</v>
      </c>
      <c r="S3072" s="15">
        <f t="shared" si="237"/>
        <v>42658.690532407403</v>
      </c>
      <c r="T3072" s="15">
        <f t="shared" si="238"/>
        <v>42673.073611111111</v>
      </c>
      <c r="U3072">
        <f t="shared" si="239"/>
        <v>2016</v>
      </c>
    </row>
    <row r="3073" spans="1:21" ht="48" x14ac:dyDescent="0.2">
      <c r="A3073">
        <v>3070</v>
      </c>
      <c r="B3073" s="9" t="s">
        <v>3069</v>
      </c>
      <c r="C3073" s="3" t="s">
        <v>7179</v>
      </c>
      <c r="D3073" s="5">
        <v>10000</v>
      </c>
      <c r="E3073" s="7">
        <v>125</v>
      </c>
      <c r="F3073" t="s">
        <v>8219</v>
      </c>
      <c r="G3073" t="s">
        <v>8223</v>
      </c>
      <c r="H3073" t="s">
        <v>8245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8300</v>
      </c>
      <c r="O3073">
        <f t="shared" si="235"/>
        <v>1</v>
      </c>
      <c r="P3073">
        <f t="shared" si="236"/>
        <v>7.81</v>
      </c>
      <c r="Q3073" s="11" t="s">
        <v>8307</v>
      </c>
      <c r="R3073" t="s">
        <v>8309</v>
      </c>
      <c r="S3073" s="15">
        <f t="shared" si="237"/>
        <v>42690.733437499999</v>
      </c>
      <c r="T3073" s="15">
        <f t="shared" si="238"/>
        <v>42711.733437499999</v>
      </c>
      <c r="U3073">
        <f t="shared" si="239"/>
        <v>2016</v>
      </c>
    </row>
    <row r="3074" spans="1:21" ht="48" x14ac:dyDescent="0.2">
      <c r="A3074">
        <v>3067</v>
      </c>
      <c r="B3074" s="9" t="s">
        <v>3066</v>
      </c>
      <c r="C3074" s="3" t="s">
        <v>7176</v>
      </c>
      <c r="D3074" s="5">
        <v>8000</v>
      </c>
      <c r="E3074" s="7">
        <v>125</v>
      </c>
      <c r="F3074" t="s">
        <v>8219</v>
      </c>
      <c r="G3074" t="s">
        <v>8226</v>
      </c>
      <c r="H3074" t="s">
        <v>8248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t="s">
        <v>8300</v>
      </c>
      <c r="O3074">
        <f t="shared" ref="O3074:O3137" si="240">ROUND(E3074/D3074*100,0)</f>
        <v>2</v>
      </c>
      <c r="P3074">
        <f t="shared" ref="P3074:P3137" si="241">IFERROR(ROUND(E3074/L3074,2),0)</f>
        <v>125</v>
      </c>
      <c r="Q3074" s="11" t="s">
        <v>8307</v>
      </c>
      <c r="R3074" t="s">
        <v>8309</v>
      </c>
      <c r="S3074" s="15">
        <f t="shared" ref="S3074:S3137" si="242">(((J3074/60)/60)/24)+DATE(1970,1,1)</f>
        <v>42226.938414351855</v>
      </c>
      <c r="T3074" s="15">
        <f t="shared" ref="T3074:T3137" si="243">(((I3074/60)/60)/24)+DATE(1970,1,1)</f>
        <v>42256.938414351855</v>
      </c>
      <c r="U3074">
        <f t="shared" si="239"/>
        <v>2015</v>
      </c>
    </row>
    <row r="3075" spans="1:21" ht="48" x14ac:dyDescent="0.2">
      <c r="A3075">
        <v>3069</v>
      </c>
      <c r="B3075" s="9" t="s">
        <v>3068</v>
      </c>
      <c r="C3075" s="3" t="s">
        <v>7178</v>
      </c>
      <c r="D3075" s="5">
        <v>1000</v>
      </c>
      <c r="E3075" s="7">
        <v>125</v>
      </c>
      <c r="F3075" t="s">
        <v>8219</v>
      </c>
      <c r="G3075" t="s">
        <v>8222</v>
      </c>
      <c r="H3075" t="s">
        <v>8244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13</v>
      </c>
      <c r="P3075">
        <f t="shared" si="241"/>
        <v>17.86</v>
      </c>
      <c r="Q3075" s="11" t="s">
        <v>8307</v>
      </c>
      <c r="R3075" t="s">
        <v>8309</v>
      </c>
      <c r="S3075" s="15">
        <f t="shared" si="242"/>
        <v>41957.833726851852</v>
      </c>
      <c r="T3075" s="15">
        <f t="shared" si="243"/>
        <v>41987.833726851852</v>
      </c>
      <c r="U3075">
        <f t="shared" ref="U3075:U3138" si="244">YEAR(S3075)</f>
        <v>2014</v>
      </c>
    </row>
    <row r="3076" spans="1:21" ht="64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124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41.33</v>
      </c>
      <c r="Q3076" s="11" t="s">
        <v>8307</v>
      </c>
      <c r="R3076" t="s">
        <v>8309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124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1</v>
      </c>
      <c r="P3077">
        <f t="shared" si="241"/>
        <v>6.2</v>
      </c>
      <c r="Q3077" s="11" t="s">
        <v>8307</v>
      </c>
      <c r="R3077" t="s">
        <v>8309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48" x14ac:dyDescent="0.2">
      <c r="A3078">
        <v>3077</v>
      </c>
      <c r="B3078" s="9" t="s">
        <v>3076</v>
      </c>
      <c r="C3078" s="3" t="s">
        <v>7186</v>
      </c>
      <c r="D3078" s="5">
        <v>22000</v>
      </c>
      <c r="E3078" s="7">
        <v>123</v>
      </c>
      <c r="F3078" t="s">
        <v>8219</v>
      </c>
      <c r="G3078" t="s">
        <v>8227</v>
      </c>
      <c r="H3078" t="s">
        <v>8249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8300</v>
      </c>
      <c r="O3078">
        <f t="shared" si="240"/>
        <v>1</v>
      </c>
      <c r="P3078">
        <f t="shared" si="241"/>
        <v>61.5</v>
      </c>
      <c r="Q3078" s="11" t="s">
        <v>8307</v>
      </c>
      <c r="R3078" t="s">
        <v>8309</v>
      </c>
      <c r="S3078" s="15">
        <f t="shared" si="242"/>
        <v>42766.956921296296</v>
      </c>
      <c r="T3078" s="15">
        <f t="shared" si="243"/>
        <v>42796.956921296296</v>
      </c>
      <c r="U3078">
        <f t="shared" si="244"/>
        <v>2017</v>
      </c>
    </row>
    <row r="3079" spans="1:21" ht="32" x14ac:dyDescent="0.2">
      <c r="A3079">
        <v>3076</v>
      </c>
      <c r="B3079" s="9" t="s">
        <v>3075</v>
      </c>
      <c r="C3079" s="3" t="s">
        <v>7185</v>
      </c>
      <c r="D3079" s="5">
        <v>10000</v>
      </c>
      <c r="E3079" s="7">
        <v>123</v>
      </c>
      <c r="F3079" t="s">
        <v>8219</v>
      </c>
      <c r="G3079" t="s">
        <v>8222</v>
      </c>
      <c r="H3079" t="s">
        <v>8244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8300</v>
      </c>
      <c r="O3079">
        <f t="shared" si="240"/>
        <v>1</v>
      </c>
      <c r="P3079">
        <f t="shared" si="241"/>
        <v>2.46</v>
      </c>
      <c r="Q3079" s="11" t="s">
        <v>8307</v>
      </c>
      <c r="R3079" t="s">
        <v>8309</v>
      </c>
      <c r="S3079" s="15">
        <f t="shared" si="242"/>
        <v>42226.651886574073</v>
      </c>
      <c r="T3079" s="15">
        <f t="shared" si="243"/>
        <v>42286.651886574073</v>
      </c>
      <c r="U3079">
        <f t="shared" si="244"/>
        <v>2015</v>
      </c>
    </row>
    <row r="3080" spans="1:21" ht="48" x14ac:dyDescent="0.2">
      <c r="A3080">
        <v>3080</v>
      </c>
      <c r="B3080" s="9" t="s">
        <v>3079</v>
      </c>
      <c r="C3080" s="3" t="s">
        <v>7189</v>
      </c>
      <c r="D3080" s="5">
        <v>2000000</v>
      </c>
      <c r="E3080" s="7">
        <v>120</v>
      </c>
      <c r="F3080" t="s">
        <v>8219</v>
      </c>
      <c r="G3080" t="s">
        <v>8222</v>
      </c>
      <c r="H3080" t="s">
        <v>8244</v>
      </c>
      <c r="I3080">
        <v>1419644444</v>
      </c>
      <c r="J3080">
        <v>1414456844</v>
      </c>
      <c r="K3080" t="b">
        <v>0</v>
      </c>
      <c r="L3080">
        <v>7</v>
      </c>
      <c r="M3080" t="b">
        <v>0</v>
      </c>
      <c r="N3080" t="s">
        <v>8300</v>
      </c>
      <c r="O3080">
        <f t="shared" si="240"/>
        <v>0</v>
      </c>
      <c r="P3080">
        <f t="shared" si="241"/>
        <v>17.14</v>
      </c>
      <c r="Q3080" s="11" t="s">
        <v>8307</v>
      </c>
      <c r="R3080" t="s">
        <v>8309</v>
      </c>
      <c r="S3080" s="15">
        <f t="shared" si="242"/>
        <v>41940.028287037036</v>
      </c>
      <c r="T3080" s="15">
        <f t="shared" si="243"/>
        <v>42000.0699537037</v>
      </c>
      <c r="U3080">
        <f t="shared" si="244"/>
        <v>2014</v>
      </c>
    </row>
    <row r="3081" spans="1:21" ht="48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120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0</v>
      </c>
      <c r="P3081">
        <f t="shared" si="241"/>
        <v>4.4400000000000004</v>
      </c>
      <c r="Q3081" s="11" t="s">
        <v>8307</v>
      </c>
      <c r="R3081" t="s">
        <v>8309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3081</v>
      </c>
      <c r="B3082" s="9" t="s">
        <v>3080</v>
      </c>
      <c r="C3082" s="3" t="s">
        <v>7190</v>
      </c>
      <c r="D3082" s="5">
        <v>1000000</v>
      </c>
      <c r="E3082" s="7">
        <v>120</v>
      </c>
      <c r="F3082" t="s">
        <v>8219</v>
      </c>
      <c r="G3082" t="s">
        <v>8222</v>
      </c>
      <c r="H3082" t="s">
        <v>8244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8300</v>
      </c>
      <c r="O3082">
        <f t="shared" si="240"/>
        <v>0</v>
      </c>
      <c r="P3082">
        <f t="shared" si="241"/>
        <v>24</v>
      </c>
      <c r="Q3082" s="11" t="s">
        <v>8307</v>
      </c>
      <c r="R3082" t="s">
        <v>8309</v>
      </c>
      <c r="S3082" s="15">
        <f t="shared" si="242"/>
        <v>42237.181608796294</v>
      </c>
      <c r="T3082" s="15">
        <f t="shared" si="243"/>
        <v>42267.181608796294</v>
      </c>
      <c r="U3082">
        <f t="shared" si="244"/>
        <v>2015</v>
      </c>
    </row>
    <row r="3083" spans="1:21" ht="48" x14ac:dyDescent="0.2">
      <c r="A3083">
        <v>3078</v>
      </c>
      <c r="B3083" s="9" t="s">
        <v>3077</v>
      </c>
      <c r="C3083" s="3" t="s">
        <v>7187</v>
      </c>
      <c r="D3083" s="5">
        <v>60000</v>
      </c>
      <c r="E3083" s="7">
        <v>120</v>
      </c>
      <c r="F3083" t="s">
        <v>8219</v>
      </c>
      <c r="G3083" t="s">
        <v>8222</v>
      </c>
      <c r="H3083" t="s">
        <v>8244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t="s">
        <v>8300</v>
      </c>
      <c r="O3083">
        <f t="shared" si="240"/>
        <v>0</v>
      </c>
      <c r="P3083">
        <f t="shared" si="241"/>
        <v>40</v>
      </c>
      <c r="Q3083" s="11" t="s">
        <v>8307</v>
      </c>
      <c r="R3083" t="s">
        <v>8309</v>
      </c>
      <c r="S3083" s="15">
        <f t="shared" si="242"/>
        <v>42031.138831018514</v>
      </c>
      <c r="T3083" s="15">
        <f t="shared" si="243"/>
        <v>42061.138831018514</v>
      </c>
      <c r="U3083">
        <f t="shared" si="244"/>
        <v>2015</v>
      </c>
    </row>
    <row r="3084" spans="1:21" ht="64" x14ac:dyDescent="0.2">
      <c r="A3084">
        <v>3083</v>
      </c>
      <c r="B3084" s="9" t="s">
        <v>3082</v>
      </c>
      <c r="C3084" s="3" t="s">
        <v>7192</v>
      </c>
      <c r="D3084" s="5">
        <v>20000</v>
      </c>
      <c r="E3084" s="7">
        <v>120</v>
      </c>
      <c r="F3084" t="s">
        <v>8219</v>
      </c>
      <c r="G3084" t="s">
        <v>8222</v>
      </c>
      <c r="H3084" t="s">
        <v>8244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8300</v>
      </c>
      <c r="O3084">
        <f t="shared" si="240"/>
        <v>1</v>
      </c>
      <c r="P3084">
        <f t="shared" si="241"/>
        <v>40</v>
      </c>
      <c r="Q3084" s="11" t="s">
        <v>8307</v>
      </c>
      <c r="R3084" t="s">
        <v>8309</v>
      </c>
      <c r="S3084" s="15">
        <f t="shared" si="242"/>
        <v>41853.563402777778</v>
      </c>
      <c r="T3084" s="15">
        <f t="shared" si="243"/>
        <v>41883.208333333336</v>
      </c>
      <c r="U3084">
        <f t="shared" si="244"/>
        <v>2014</v>
      </c>
    </row>
    <row r="3085" spans="1:21" ht="48" x14ac:dyDescent="0.2">
      <c r="A3085">
        <v>3082</v>
      </c>
      <c r="B3085" s="9" t="s">
        <v>3081</v>
      </c>
      <c r="C3085" s="3" t="s">
        <v>7191</v>
      </c>
      <c r="D3085" s="5">
        <v>9000</v>
      </c>
      <c r="E3085" s="7">
        <v>120</v>
      </c>
      <c r="F3085" t="s">
        <v>8219</v>
      </c>
      <c r="G3085" t="s">
        <v>8222</v>
      </c>
      <c r="H3085" t="s">
        <v>8244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8300</v>
      </c>
      <c r="O3085">
        <f t="shared" si="240"/>
        <v>1</v>
      </c>
      <c r="P3085">
        <f t="shared" si="241"/>
        <v>0</v>
      </c>
      <c r="Q3085" s="11" t="s">
        <v>8307</v>
      </c>
      <c r="R3085" t="s">
        <v>8309</v>
      </c>
      <c r="S3085" s="15">
        <f t="shared" si="242"/>
        <v>42293.922986111109</v>
      </c>
      <c r="T3085" s="15">
        <f t="shared" si="243"/>
        <v>42323.96465277778</v>
      </c>
      <c r="U3085">
        <f t="shared" si="244"/>
        <v>2015</v>
      </c>
    </row>
    <row r="3086" spans="1:21" ht="48" x14ac:dyDescent="0.2">
      <c r="A3086">
        <v>3085</v>
      </c>
      <c r="B3086" s="9" t="s">
        <v>3084</v>
      </c>
      <c r="C3086" s="3" t="s">
        <v>7194</v>
      </c>
      <c r="D3086" s="5">
        <v>25000</v>
      </c>
      <c r="E3086" s="7">
        <v>118</v>
      </c>
      <c r="F3086" t="s">
        <v>8219</v>
      </c>
      <c r="G3086" t="s">
        <v>8222</v>
      </c>
      <c r="H3086" t="s">
        <v>8244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8300</v>
      </c>
      <c r="O3086">
        <f t="shared" si="240"/>
        <v>0</v>
      </c>
      <c r="P3086">
        <f t="shared" si="241"/>
        <v>13.11</v>
      </c>
      <c r="Q3086" s="11" t="s">
        <v>8307</v>
      </c>
      <c r="R3086" t="s">
        <v>8309</v>
      </c>
      <c r="S3086" s="15">
        <f t="shared" si="242"/>
        <v>42246.883784722217</v>
      </c>
      <c r="T3086" s="15">
        <f t="shared" si="243"/>
        <v>42276.883784722217</v>
      </c>
      <c r="U3086">
        <f t="shared" si="244"/>
        <v>2015</v>
      </c>
    </row>
    <row r="3087" spans="1:21" ht="48" x14ac:dyDescent="0.2">
      <c r="A3087">
        <v>3084</v>
      </c>
      <c r="B3087" s="9" t="s">
        <v>3083</v>
      </c>
      <c r="C3087" s="3" t="s">
        <v>7193</v>
      </c>
      <c r="D3087" s="5">
        <v>4059</v>
      </c>
      <c r="E3087" s="7">
        <v>118</v>
      </c>
      <c r="F3087" t="s">
        <v>8219</v>
      </c>
      <c r="G3087" t="s">
        <v>8222</v>
      </c>
      <c r="H3087" t="s">
        <v>8244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8300</v>
      </c>
      <c r="O3087">
        <f t="shared" si="240"/>
        <v>3</v>
      </c>
      <c r="P3087">
        <f t="shared" si="241"/>
        <v>19.670000000000002</v>
      </c>
      <c r="Q3087" s="11" t="s">
        <v>8307</v>
      </c>
      <c r="R3087" t="s">
        <v>8309</v>
      </c>
      <c r="S3087" s="15">
        <f t="shared" si="242"/>
        <v>42100.723738425921</v>
      </c>
      <c r="T3087" s="15">
        <f t="shared" si="243"/>
        <v>42129.783333333333</v>
      </c>
      <c r="U3087">
        <f t="shared" si="244"/>
        <v>2015</v>
      </c>
    </row>
    <row r="3088" spans="1:21" ht="32" x14ac:dyDescent="0.2">
      <c r="A3088">
        <v>3088</v>
      </c>
      <c r="B3088" s="9" t="s">
        <v>3087</v>
      </c>
      <c r="C3088" s="3" t="s">
        <v>7197</v>
      </c>
      <c r="D3088" s="5">
        <v>65000</v>
      </c>
      <c r="E3088" s="7">
        <v>116</v>
      </c>
      <c r="F3088" t="s">
        <v>8219</v>
      </c>
      <c r="G3088" t="s">
        <v>8222</v>
      </c>
      <c r="H3088" t="s">
        <v>8244</v>
      </c>
      <c r="I3088">
        <v>1420724460</v>
      </c>
      <c r="J3088">
        <v>1418046247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38.67</v>
      </c>
      <c r="Q3088" s="11" t="s">
        <v>8307</v>
      </c>
      <c r="R3088" t="s">
        <v>8309</v>
      </c>
      <c r="S3088" s="15">
        <f t="shared" si="242"/>
        <v>41981.57230324074</v>
      </c>
      <c r="T3088" s="15">
        <f t="shared" si="243"/>
        <v>42012.570138888885</v>
      </c>
      <c r="U3088">
        <f t="shared" si="244"/>
        <v>2014</v>
      </c>
    </row>
    <row r="3089" spans="1:21" ht="48" x14ac:dyDescent="0.2">
      <c r="A3089">
        <v>3086</v>
      </c>
      <c r="B3089" s="9" t="s">
        <v>3085</v>
      </c>
      <c r="C3089" s="3" t="s">
        <v>7195</v>
      </c>
      <c r="D3089" s="5">
        <v>20000</v>
      </c>
      <c r="E3089" s="7">
        <v>116</v>
      </c>
      <c r="F3089" t="s">
        <v>8219</v>
      </c>
      <c r="G3089" t="s">
        <v>8235</v>
      </c>
      <c r="H3089" t="s">
        <v>8247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8300</v>
      </c>
      <c r="O3089">
        <f t="shared" si="240"/>
        <v>1</v>
      </c>
      <c r="P3089">
        <f t="shared" si="241"/>
        <v>38.67</v>
      </c>
      <c r="Q3089" s="11" t="s">
        <v>8307</v>
      </c>
      <c r="R3089" t="s">
        <v>8309</v>
      </c>
      <c r="S3089" s="15">
        <f t="shared" si="242"/>
        <v>42173.67082175926</v>
      </c>
      <c r="T3089" s="15">
        <f t="shared" si="243"/>
        <v>42233.67082175926</v>
      </c>
      <c r="U3089">
        <f t="shared" si="244"/>
        <v>2015</v>
      </c>
    </row>
    <row r="3090" spans="1:21" ht="48" x14ac:dyDescent="0.2">
      <c r="A3090">
        <v>3087</v>
      </c>
      <c r="B3090" s="9" t="s">
        <v>3086</v>
      </c>
      <c r="C3090" s="3" t="s">
        <v>7196</v>
      </c>
      <c r="D3090" s="5">
        <v>20000</v>
      </c>
      <c r="E3090" s="7">
        <v>116</v>
      </c>
      <c r="F3090" t="s">
        <v>8219</v>
      </c>
      <c r="G3090" t="s">
        <v>8222</v>
      </c>
      <c r="H3090" t="s">
        <v>8244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8300</v>
      </c>
      <c r="O3090">
        <f t="shared" si="240"/>
        <v>1</v>
      </c>
      <c r="P3090">
        <f t="shared" si="241"/>
        <v>58</v>
      </c>
      <c r="Q3090" s="11" t="s">
        <v>8307</v>
      </c>
      <c r="R3090" t="s">
        <v>8309</v>
      </c>
      <c r="S3090" s="15">
        <f t="shared" si="242"/>
        <v>42665.150347222225</v>
      </c>
      <c r="T3090" s="15">
        <f t="shared" si="243"/>
        <v>42725.192013888889</v>
      </c>
      <c r="U3090">
        <f t="shared" si="244"/>
        <v>2016</v>
      </c>
    </row>
    <row r="3091" spans="1:21" ht="48" x14ac:dyDescent="0.2">
      <c r="A3091">
        <v>3090</v>
      </c>
      <c r="B3091" s="9" t="s">
        <v>3089</v>
      </c>
      <c r="C3091" s="3" t="s">
        <v>7199</v>
      </c>
      <c r="D3091" s="5">
        <v>225000</v>
      </c>
      <c r="E3091" s="7">
        <v>115</v>
      </c>
      <c r="F3091" t="s">
        <v>8219</v>
      </c>
      <c r="G3091" t="s">
        <v>8222</v>
      </c>
      <c r="H3091" t="s">
        <v>8244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8300</v>
      </c>
      <c r="O3091">
        <f t="shared" si="240"/>
        <v>0</v>
      </c>
      <c r="P3091">
        <f t="shared" si="241"/>
        <v>12.78</v>
      </c>
      <c r="Q3091" s="11" t="s">
        <v>8307</v>
      </c>
      <c r="R3091" t="s">
        <v>8309</v>
      </c>
      <c r="S3091" s="15">
        <f t="shared" si="242"/>
        <v>42065.818807870368</v>
      </c>
      <c r="T3091" s="15">
        <f t="shared" si="243"/>
        <v>42125.777141203704</v>
      </c>
      <c r="U3091">
        <f t="shared" si="244"/>
        <v>2015</v>
      </c>
    </row>
    <row r="3092" spans="1:21" ht="48" x14ac:dyDescent="0.2">
      <c r="A3092">
        <v>3092</v>
      </c>
      <c r="B3092" s="9" t="s">
        <v>3091</v>
      </c>
      <c r="C3092" s="3" t="s">
        <v>7201</v>
      </c>
      <c r="D3092" s="5">
        <v>100000</v>
      </c>
      <c r="E3092" s="7">
        <v>115</v>
      </c>
      <c r="F3092" t="s">
        <v>8219</v>
      </c>
      <c r="G3092" t="s">
        <v>8222</v>
      </c>
      <c r="H3092" t="s">
        <v>8244</v>
      </c>
      <c r="I3092">
        <v>1444946400</v>
      </c>
      <c r="J3092">
        <v>1441723912</v>
      </c>
      <c r="K3092" t="b">
        <v>0</v>
      </c>
      <c r="L3092">
        <v>21</v>
      </c>
      <c r="M3092" t="b">
        <v>0</v>
      </c>
      <c r="N3092" t="s">
        <v>8300</v>
      </c>
      <c r="O3092">
        <f t="shared" si="240"/>
        <v>0</v>
      </c>
      <c r="P3092">
        <f t="shared" si="241"/>
        <v>5.48</v>
      </c>
      <c r="Q3092" s="11" t="s">
        <v>8307</v>
      </c>
      <c r="R3092" t="s">
        <v>8309</v>
      </c>
      <c r="S3092" s="15">
        <f t="shared" si="242"/>
        <v>42255.619351851856</v>
      </c>
      <c r="T3092" s="15">
        <f t="shared" si="243"/>
        <v>42292.916666666672</v>
      </c>
      <c r="U3092">
        <f t="shared" si="244"/>
        <v>2015</v>
      </c>
    </row>
    <row r="3093" spans="1:21" ht="32" x14ac:dyDescent="0.2">
      <c r="A3093">
        <v>3089</v>
      </c>
      <c r="B3093" s="9" t="s">
        <v>3088</v>
      </c>
      <c r="C3093" s="3" t="s">
        <v>7198</v>
      </c>
      <c r="D3093" s="5">
        <v>25000</v>
      </c>
      <c r="E3093" s="7">
        <v>115</v>
      </c>
      <c r="F3093" t="s">
        <v>8219</v>
      </c>
      <c r="G3093" t="s">
        <v>8222</v>
      </c>
      <c r="H3093" t="s">
        <v>8244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t="s">
        <v>8300</v>
      </c>
      <c r="O3093">
        <f t="shared" si="240"/>
        <v>0</v>
      </c>
      <c r="P3093">
        <f t="shared" si="241"/>
        <v>2.56</v>
      </c>
      <c r="Q3093" s="11" t="s">
        <v>8307</v>
      </c>
      <c r="R3093" t="s">
        <v>8309</v>
      </c>
      <c r="S3093" s="15">
        <f t="shared" si="242"/>
        <v>42528.542627314819</v>
      </c>
      <c r="T3093" s="15">
        <f t="shared" si="243"/>
        <v>42560.082638888889</v>
      </c>
      <c r="U3093">
        <f t="shared" si="244"/>
        <v>2016</v>
      </c>
    </row>
    <row r="3094" spans="1:21" ht="48" x14ac:dyDescent="0.2">
      <c r="A3094">
        <v>3091</v>
      </c>
      <c r="B3094" s="9" t="s">
        <v>3090</v>
      </c>
      <c r="C3094" s="3" t="s">
        <v>7200</v>
      </c>
      <c r="D3094" s="5">
        <v>5000</v>
      </c>
      <c r="E3094" s="7">
        <v>115</v>
      </c>
      <c r="F3094" t="s">
        <v>8219</v>
      </c>
      <c r="G3094" t="s">
        <v>8222</v>
      </c>
      <c r="H3094" t="s">
        <v>8244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8300</v>
      </c>
      <c r="O3094">
        <f t="shared" si="240"/>
        <v>2</v>
      </c>
      <c r="P3094">
        <f t="shared" si="241"/>
        <v>12.78</v>
      </c>
      <c r="Q3094" s="11" t="s">
        <v>8307</v>
      </c>
      <c r="R3094" t="s">
        <v>8309</v>
      </c>
      <c r="S3094" s="15">
        <f t="shared" si="242"/>
        <v>42566.948414351849</v>
      </c>
      <c r="T3094" s="15">
        <f t="shared" si="243"/>
        <v>42596.948414351849</v>
      </c>
      <c r="U3094">
        <f t="shared" si="244"/>
        <v>2016</v>
      </c>
    </row>
    <row r="3095" spans="1:21" ht="48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114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3</v>
      </c>
      <c r="P3095">
        <f t="shared" si="241"/>
        <v>6.71</v>
      </c>
      <c r="Q3095" s="11" t="s">
        <v>8307</v>
      </c>
      <c r="R3095" t="s">
        <v>8309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113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113</v>
      </c>
      <c r="Q3096" s="11" t="s">
        <v>8307</v>
      </c>
      <c r="R3096" t="s">
        <v>8309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3098</v>
      </c>
      <c r="B3097" s="9" t="s">
        <v>3097</v>
      </c>
      <c r="C3097" s="3" t="s">
        <v>7207</v>
      </c>
      <c r="D3097" s="5">
        <v>48725</v>
      </c>
      <c r="E3097" s="7">
        <v>110</v>
      </c>
      <c r="F3097" t="s">
        <v>8219</v>
      </c>
      <c r="G3097" t="s">
        <v>8222</v>
      </c>
      <c r="H3097" t="s">
        <v>8244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t="s">
        <v>8300</v>
      </c>
      <c r="O3097">
        <f t="shared" si="240"/>
        <v>0</v>
      </c>
      <c r="P3097">
        <f t="shared" si="241"/>
        <v>4.07</v>
      </c>
      <c r="Q3097" s="11" t="s">
        <v>8307</v>
      </c>
      <c r="R3097" t="s">
        <v>8309</v>
      </c>
      <c r="S3097" s="15">
        <f t="shared" si="242"/>
        <v>42359.792233796295</v>
      </c>
      <c r="T3097" s="15">
        <f t="shared" si="243"/>
        <v>42408.01180555555</v>
      </c>
      <c r="U3097">
        <f t="shared" si="244"/>
        <v>2015</v>
      </c>
    </row>
    <row r="3098" spans="1:21" ht="48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110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1</v>
      </c>
      <c r="P3098">
        <f t="shared" si="241"/>
        <v>7.86</v>
      </c>
      <c r="Q3098" s="11" t="s">
        <v>8307</v>
      </c>
      <c r="R3098" t="s">
        <v>8309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3095</v>
      </c>
      <c r="B3099" s="9" t="s">
        <v>3094</v>
      </c>
      <c r="C3099" s="3" t="s">
        <v>7204</v>
      </c>
      <c r="D3099" s="5">
        <v>14920</v>
      </c>
      <c r="E3099" s="7">
        <v>110</v>
      </c>
      <c r="F3099" t="s">
        <v>8219</v>
      </c>
      <c r="G3099" t="s">
        <v>8222</v>
      </c>
      <c r="H3099" t="s">
        <v>8244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t="s">
        <v>8300</v>
      </c>
      <c r="O3099">
        <f t="shared" si="240"/>
        <v>1</v>
      </c>
      <c r="P3099">
        <f t="shared" si="241"/>
        <v>110</v>
      </c>
      <c r="Q3099" s="11" t="s">
        <v>8307</v>
      </c>
      <c r="R3099" t="s">
        <v>8309</v>
      </c>
      <c r="S3099" s="15">
        <f t="shared" si="242"/>
        <v>42523.025231481486</v>
      </c>
      <c r="T3099" s="15">
        <f t="shared" si="243"/>
        <v>42583.025231481486</v>
      </c>
      <c r="U3099">
        <f t="shared" si="244"/>
        <v>2016</v>
      </c>
    </row>
    <row r="3100" spans="1:21" ht="48" x14ac:dyDescent="0.2">
      <c r="A3100">
        <v>3100</v>
      </c>
      <c r="B3100" s="9" t="s">
        <v>3099</v>
      </c>
      <c r="C3100" s="3" t="s">
        <v>7209</v>
      </c>
      <c r="D3100" s="5">
        <v>12000</v>
      </c>
      <c r="E3100" s="7">
        <v>110</v>
      </c>
      <c r="F3100" t="s">
        <v>8219</v>
      </c>
      <c r="G3100" t="s">
        <v>8222</v>
      </c>
      <c r="H3100" t="s">
        <v>8244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t="s">
        <v>8300</v>
      </c>
      <c r="O3100">
        <f t="shared" si="240"/>
        <v>1</v>
      </c>
      <c r="P3100">
        <f t="shared" si="241"/>
        <v>8.4600000000000009</v>
      </c>
      <c r="Q3100" s="11" t="s">
        <v>8307</v>
      </c>
      <c r="R3100" t="s">
        <v>8309</v>
      </c>
      <c r="S3100" s="15">
        <f t="shared" si="242"/>
        <v>41902.622395833336</v>
      </c>
      <c r="T3100" s="15">
        <f t="shared" si="243"/>
        <v>41932.622395833336</v>
      </c>
      <c r="U3100">
        <f t="shared" si="244"/>
        <v>2014</v>
      </c>
    </row>
    <row r="3101" spans="1:21" ht="48" x14ac:dyDescent="0.2">
      <c r="A3101">
        <v>3097</v>
      </c>
      <c r="B3101" s="9" t="s">
        <v>3096</v>
      </c>
      <c r="C3101" s="3" t="s">
        <v>7206</v>
      </c>
      <c r="D3101" s="5">
        <v>10000</v>
      </c>
      <c r="E3101" s="7">
        <v>110</v>
      </c>
      <c r="F3101" t="s">
        <v>8219</v>
      </c>
      <c r="G3101" t="s">
        <v>8223</v>
      </c>
      <c r="H3101" t="s">
        <v>8245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t="s">
        <v>8300</v>
      </c>
      <c r="O3101">
        <f t="shared" si="240"/>
        <v>1</v>
      </c>
      <c r="P3101">
        <f t="shared" si="241"/>
        <v>2.62</v>
      </c>
      <c r="Q3101" s="11" t="s">
        <v>8307</v>
      </c>
      <c r="R3101" t="s">
        <v>8309</v>
      </c>
      <c r="S3101" s="15">
        <f t="shared" si="242"/>
        <v>42629.503483796296</v>
      </c>
      <c r="T3101" s="15">
        <f t="shared" si="243"/>
        <v>42650.583333333328</v>
      </c>
      <c r="U3101">
        <f t="shared" si="244"/>
        <v>2016</v>
      </c>
    </row>
    <row r="3102" spans="1:21" ht="48" x14ac:dyDescent="0.2">
      <c r="A3102">
        <v>3101</v>
      </c>
      <c r="B3102" s="9" t="s">
        <v>3100</v>
      </c>
      <c r="C3102" s="3" t="s">
        <v>7210</v>
      </c>
      <c r="D3102" s="5">
        <v>2500</v>
      </c>
      <c r="E3102" s="7">
        <v>110</v>
      </c>
      <c r="F3102" t="s">
        <v>8219</v>
      </c>
      <c r="G3102" t="s">
        <v>8228</v>
      </c>
      <c r="H3102" t="s">
        <v>8247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8300</v>
      </c>
      <c r="O3102">
        <f t="shared" si="240"/>
        <v>4</v>
      </c>
      <c r="P3102">
        <f t="shared" si="241"/>
        <v>9.17</v>
      </c>
      <c r="Q3102" s="11" t="s">
        <v>8307</v>
      </c>
      <c r="R3102" t="s">
        <v>8309</v>
      </c>
      <c r="S3102" s="15">
        <f t="shared" si="242"/>
        <v>42171.383530092593</v>
      </c>
      <c r="T3102" s="15">
        <f t="shared" si="243"/>
        <v>42201.330555555556</v>
      </c>
      <c r="U3102">
        <f t="shared" si="244"/>
        <v>2015</v>
      </c>
    </row>
    <row r="3103" spans="1:21" ht="48" x14ac:dyDescent="0.2">
      <c r="A3103">
        <v>3099</v>
      </c>
      <c r="B3103" s="9" t="s">
        <v>3098</v>
      </c>
      <c r="C3103" s="3" t="s">
        <v>7208</v>
      </c>
      <c r="D3103" s="5">
        <v>2000</v>
      </c>
      <c r="E3103" s="7">
        <v>110</v>
      </c>
      <c r="F3103" t="s">
        <v>8219</v>
      </c>
      <c r="G3103" t="s">
        <v>8222</v>
      </c>
      <c r="H3103" t="s">
        <v>8244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t="s">
        <v>8300</v>
      </c>
      <c r="O3103">
        <f t="shared" si="240"/>
        <v>6</v>
      </c>
      <c r="P3103">
        <f t="shared" si="241"/>
        <v>22</v>
      </c>
      <c r="Q3103" s="11" t="s">
        <v>8307</v>
      </c>
      <c r="R3103" t="s">
        <v>8309</v>
      </c>
      <c r="S3103" s="15">
        <f t="shared" si="242"/>
        <v>42382.189710648148</v>
      </c>
      <c r="T3103" s="15">
        <f t="shared" si="243"/>
        <v>42412.189710648148</v>
      </c>
      <c r="U3103">
        <f t="shared" si="244"/>
        <v>2016</v>
      </c>
    </row>
    <row r="3104" spans="1:21" ht="48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109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1</v>
      </c>
      <c r="P3104">
        <f t="shared" si="241"/>
        <v>1.21</v>
      </c>
      <c r="Q3104" s="11" t="s">
        <v>8307</v>
      </c>
      <c r="R3104" t="s">
        <v>8309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108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3</v>
      </c>
      <c r="P3105">
        <f t="shared" si="241"/>
        <v>54</v>
      </c>
      <c r="Q3105" s="11" t="s">
        <v>8307</v>
      </c>
      <c r="R3105" t="s">
        <v>8309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108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</v>
      </c>
      <c r="P3106">
        <f t="shared" si="241"/>
        <v>21.6</v>
      </c>
      <c r="Q3106" s="11" t="s">
        <v>8307</v>
      </c>
      <c r="R3106" t="s">
        <v>8309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107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2</v>
      </c>
      <c r="P3107">
        <f t="shared" si="241"/>
        <v>3.45</v>
      </c>
      <c r="Q3107" s="11" t="s">
        <v>8307</v>
      </c>
      <c r="R3107" t="s">
        <v>8309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16" x14ac:dyDescent="0.2">
      <c r="A3108">
        <v>3108</v>
      </c>
      <c r="B3108" s="9" t="s">
        <v>3107</v>
      </c>
      <c r="C3108" s="3" t="s">
        <v>7217</v>
      </c>
      <c r="D3108" s="5">
        <v>50000</v>
      </c>
      <c r="E3108" s="7">
        <v>106</v>
      </c>
      <c r="F3108" t="s">
        <v>8219</v>
      </c>
      <c r="G3108" t="s">
        <v>8222</v>
      </c>
      <c r="H3108" t="s">
        <v>8244</v>
      </c>
      <c r="I3108">
        <v>1430234394</v>
      </c>
      <c r="J3108">
        <v>1425053994</v>
      </c>
      <c r="K3108" t="b">
        <v>0</v>
      </c>
      <c r="L3108">
        <v>2</v>
      </c>
      <c r="M3108" t="b">
        <v>0</v>
      </c>
      <c r="N3108" t="s">
        <v>8300</v>
      </c>
      <c r="O3108">
        <f t="shared" si="240"/>
        <v>0</v>
      </c>
      <c r="P3108">
        <f t="shared" si="241"/>
        <v>53</v>
      </c>
      <c r="Q3108" s="11" t="s">
        <v>8307</v>
      </c>
      <c r="R3108" t="s">
        <v>8309</v>
      </c>
      <c r="S3108" s="15">
        <f t="shared" si="242"/>
        <v>42062.680486111116</v>
      </c>
      <c r="T3108" s="15">
        <f t="shared" si="243"/>
        <v>42122.638819444444</v>
      </c>
      <c r="U3108">
        <f t="shared" si="244"/>
        <v>2015</v>
      </c>
    </row>
    <row r="3109" spans="1:21" ht="48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106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0</v>
      </c>
      <c r="P3109">
        <f t="shared" si="241"/>
        <v>3.66</v>
      </c>
      <c r="Q3109" s="11" t="s">
        <v>8307</v>
      </c>
      <c r="R3109" t="s">
        <v>8309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48" x14ac:dyDescent="0.2">
      <c r="A3110">
        <v>3109</v>
      </c>
      <c r="B3110" s="9" t="s">
        <v>3108</v>
      </c>
      <c r="C3110" s="3" t="s">
        <v>7218</v>
      </c>
      <c r="D3110" s="5">
        <v>26500</v>
      </c>
      <c r="E3110" s="7">
        <v>106</v>
      </c>
      <c r="F3110" t="s">
        <v>8219</v>
      </c>
      <c r="G3110" t="s">
        <v>8222</v>
      </c>
      <c r="H3110" t="s">
        <v>8244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8300</v>
      </c>
      <c r="O3110">
        <f t="shared" si="240"/>
        <v>0</v>
      </c>
      <c r="P3110">
        <f t="shared" si="241"/>
        <v>0.93</v>
      </c>
      <c r="Q3110" s="11" t="s">
        <v>8307</v>
      </c>
      <c r="R3110" t="s">
        <v>8309</v>
      </c>
      <c r="S3110" s="15">
        <f t="shared" si="242"/>
        <v>41844.125115740739</v>
      </c>
      <c r="T3110" s="15">
        <f t="shared" si="243"/>
        <v>41879.125115740739</v>
      </c>
      <c r="U3110">
        <f t="shared" si="244"/>
        <v>2014</v>
      </c>
    </row>
    <row r="3111" spans="1:21" ht="48" x14ac:dyDescent="0.2">
      <c r="A3111">
        <v>3110</v>
      </c>
      <c r="B3111" s="9" t="s">
        <v>3109</v>
      </c>
      <c r="C3111" s="3" t="s">
        <v>7219</v>
      </c>
      <c r="D3111" s="5">
        <v>25000</v>
      </c>
      <c r="E3111" s="7">
        <v>106</v>
      </c>
      <c r="F3111" t="s">
        <v>8219</v>
      </c>
      <c r="G3111" t="s">
        <v>8222</v>
      </c>
      <c r="H3111" t="s">
        <v>8244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8300</v>
      </c>
      <c r="O3111">
        <f t="shared" si="240"/>
        <v>0</v>
      </c>
      <c r="P3111">
        <f t="shared" si="241"/>
        <v>106</v>
      </c>
      <c r="Q3111" s="11" t="s">
        <v>8307</v>
      </c>
      <c r="R3111" t="s">
        <v>8309</v>
      </c>
      <c r="S3111" s="15">
        <f t="shared" si="242"/>
        <v>42745.031469907408</v>
      </c>
      <c r="T3111" s="15">
        <f t="shared" si="243"/>
        <v>42785.031469907408</v>
      </c>
      <c r="U3111">
        <f t="shared" si="244"/>
        <v>2017</v>
      </c>
    </row>
    <row r="3112" spans="1:21" ht="32" x14ac:dyDescent="0.2">
      <c r="A3112">
        <v>3111</v>
      </c>
      <c r="B3112" s="9" t="s">
        <v>3110</v>
      </c>
      <c r="C3112" s="3" t="s">
        <v>7220</v>
      </c>
      <c r="D3112" s="5">
        <v>20000</v>
      </c>
      <c r="E3112" s="7">
        <v>106</v>
      </c>
      <c r="F3112" t="s">
        <v>8219</v>
      </c>
      <c r="G3112" t="s">
        <v>8222</v>
      </c>
      <c r="H3112" t="s">
        <v>8244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8300</v>
      </c>
      <c r="O3112">
        <f t="shared" si="240"/>
        <v>1</v>
      </c>
      <c r="P3112">
        <f t="shared" si="241"/>
        <v>1.39</v>
      </c>
      <c r="Q3112" s="11" t="s">
        <v>8307</v>
      </c>
      <c r="R3112" t="s">
        <v>8309</v>
      </c>
      <c r="S3112" s="15">
        <f t="shared" si="242"/>
        <v>41885.595138888886</v>
      </c>
      <c r="T3112" s="15">
        <f t="shared" si="243"/>
        <v>41916.595138888886</v>
      </c>
      <c r="U3112">
        <f t="shared" si="244"/>
        <v>2014</v>
      </c>
    </row>
    <row r="3113" spans="1:21" ht="48" x14ac:dyDescent="0.2">
      <c r="A3113">
        <v>3106</v>
      </c>
      <c r="B3113" s="9" t="s">
        <v>3105</v>
      </c>
      <c r="C3113" s="3" t="s">
        <v>7215</v>
      </c>
      <c r="D3113" s="5">
        <v>1000</v>
      </c>
      <c r="E3113" s="7">
        <v>106</v>
      </c>
      <c r="F3113" t="s">
        <v>8219</v>
      </c>
      <c r="G3113" t="s">
        <v>8223</v>
      </c>
      <c r="H3113" t="s">
        <v>8245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t="s">
        <v>8300</v>
      </c>
      <c r="O3113">
        <f t="shared" si="240"/>
        <v>11</v>
      </c>
      <c r="P3113">
        <f t="shared" si="241"/>
        <v>26.5</v>
      </c>
      <c r="Q3113" s="11" t="s">
        <v>8307</v>
      </c>
      <c r="R3113" t="s">
        <v>8309</v>
      </c>
      <c r="S3113" s="15">
        <f t="shared" si="242"/>
        <v>42241.429120370376</v>
      </c>
      <c r="T3113" s="15">
        <f t="shared" si="243"/>
        <v>42263.916666666672</v>
      </c>
      <c r="U3113">
        <f t="shared" si="244"/>
        <v>2015</v>
      </c>
    </row>
    <row r="3114" spans="1:21" ht="48" x14ac:dyDescent="0.2">
      <c r="A3114">
        <v>3113</v>
      </c>
      <c r="B3114" s="9" t="s">
        <v>3112</v>
      </c>
      <c r="C3114" s="3" t="s">
        <v>7222</v>
      </c>
      <c r="D3114" s="5">
        <v>109225</v>
      </c>
      <c r="E3114" s="7">
        <v>105</v>
      </c>
      <c r="F3114" t="s">
        <v>8219</v>
      </c>
      <c r="G3114" t="s">
        <v>8222</v>
      </c>
      <c r="H3114" t="s">
        <v>8244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8300</v>
      </c>
      <c r="O3114">
        <f t="shared" si="240"/>
        <v>0</v>
      </c>
      <c r="P3114">
        <f t="shared" si="241"/>
        <v>2.84</v>
      </c>
      <c r="Q3114" s="11" t="s">
        <v>8307</v>
      </c>
      <c r="R3114" t="s">
        <v>8309</v>
      </c>
      <c r="S3114" s="15">
        <f t="shared" si="242"/>
        <v>42081.731273148151</v>
      </c>
      <c r="T3114" s="15">
        <f t="shared" si="243"/>
        <v>42111.731273148151</v>
      </c>
      <c r="U3114">
        <f t="shared" si="244"/>
        <v>2015</v>
      </c>
    </row>
    <row r="3115" spans="1:21" ht="48" x14ac:dyDescent="0.2">
      <c r="A3115">
        <v>3114</v>
      </c>
      <c r="B3115" s="9" t="s">
        <v>3113</v>
      </c>
      <c r="C3115" s="3" t="s">
        <v>7223</v>
      </c>
      <c r="D3115" s="5">
        <v>75000</v>
      </c>
      <c r="E3115" s="7">
        <v>105</v>
      </c>
      <c r="F3115" t="s">
        <v>8219</v>
      </c>
      <c r="G3115" t="s">
        <v>8222</v>
      </c>
      <c r="H3115" t="s">
        <v>8244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8300</v>
      </c>
      <c r="O3115">
        <f t="shared" si="240"/>
        <v>0</v>
      </c>
      <c r="P3115">
        <f t="shared" si="241"/>
        <v>0</v>
      </c>
      <c r="Q3115" s="11" t="s">
        <v>8307</v>
      </c>
      <c r="R3115" t="s">
        <v>8309</v>
      </c>
      <c r="S3115" s="15">
        <f t="shared" si="242"/>
        <v>41843.632523148146</v>
      </c>
      <c r="T3115" s="15">
        <f t="shared" si="243"/>
        <v>41903.632523148146</v>
      </c>
      <c r="U3115">
        <f t="shared" si="244"/>
        <v>2014</v>
      </c>
    </row>
    <row r="3116" spans="1:21" ht="48" x14ac:dyDescent="0.2">
      <c r="A3116">
        <v>3112</v>
      </c>
      <c r="B3116" s="9" t="s">
        <v>3111</v>
      </c>
      <c r="C3116" s="3" t="s">
        <v>7221</v>
      </c>
      <c r="D3116" s="5">
        <v>11000</v>
      </c>
      <c r="E3116" s="7">
        <v>105</v>
      </c>
      <c r="F3116" t="s">
        <v>8219</v>
      </c>
      <c r="G3116" t="s">
        <v>8222</v>
      </c>
      <c r="H3116" t="s">
        <v>8244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t="s">
        <v>8300</v>
      </c>
      <c r="O3116">
        <f t="shared" si="240"/>
        <v>1</v>
      </c>
      <c r="P3116">
        <f t="shared" si="241"/>
        <v>11.67</v>
      </c>
      <c r="Q3116" s="11" t="s">
        <v>8307</v>
      </c>
      <c r="R3116" t="s">
        <v>8309</v>
      </c>
      <c r="S3116" s="15">
        <f t="shared" si="242"/>
        <v>42615.121921296297</v>
      </c>
      <c r="T3116" s="15">
        <f t="shared" si="243"/>
        <v>42675.121921296297</v>
      </c>
      <c r="U3116">
        <f t="shared" si="244"/>
        <v>2016</v>
      </c>
    </row>
    <row r="3117" spans="1:21" ht="48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105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1</v>
      </c>
      <c r="P3117">
        <f t="shared" si="241"/>
        <v>105</v>
      </c>
      <c r="Q3117" s="11" t="s">
        <v>8307</v>
      </c>
      <c r="R3117" t="s">
        <v>8309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3117</v>
      </c>
      <c r="B3118" s="9" t="s">
        <v>3116</v>
      </c>
      <c r="C3118" s="3" t="s">
        <v>7226</v>
      </c>
      <c r="D3118" s="5">
        <v>1000</v>
      </c>
      <c r="E3118" s="7">
        <v>105</v>
      </c>
      <c r="F3118" t="s">
        <v>8219</v>
      </c>
      <c r="G3118" t="s">
        <v>8223</v>
      </c>
      <c r="H3118" t="s">
        <v>8245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8300</v>
      </c>
      <c r="O3118">
        <f t="shared" si="240"/>
        <v>11</v>
      </c>
      <c r="P3118">
        <f t="shared" si="241"/>
        <v>105</v>
      </c>
      <c r="Q3118" s="11" t="s">
        <v>8307</v>
      </c>
      <c r="R3118" t="s">
        <v>8309</v>
      </c>
      <c r="S3118" s="15">
        <f t="shared" si="242"/>
        <v>42509.374537037031</v>
      </c>
      <c r="T3118" s="15">
        <f t="shared" si="243"/>
        <v>42517.55</v>
      </c>
      <c r="U3118">
        <f t="shared" si="244"/>
        <v>2016</v>
      </c>
    </row>
    <row r="3119" spans="1:21" ht="48" x14ac:dyDescent="0.2">
      <c r="A3119">
        <v>3116</v>
      </c>
      <c r="B3119" s="9" t="s">
        <v>3115</v>
      </c>
      <c r="C3119" s="3" t="s">
        <v>7225</v>
      </c>
      <c r="D3119" s="5">
        <v>750</v>
      </c>
      <c r="E3119" s="7">
        <v>105</v>
      </c>
      <c r="F3119" t="s">
        <v>8219</v>
      </c>
      <c r="G3119" t="s">
        <v>8222</v>
      </c>
      <c r="H3119" t="s">
        <v>8244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8300</v>
      </c>
      <c r="O3119">
        <f t="shared" si="240"/>
        <v>14</v>
      </c>
      <c r="P3119">
        <f t="shared" si="241"/>
        <v>10.5</v>
      </c>
      <c r="Q3119" s="11" t="s">
        <v>8307</v>
      </c>
      <c r="R3119" t="s">
        <v>8309</v>
      </c>
      <c r="S3119" s="15">
        <f t="shared" si="242"/>
        <v>42081.515335648146</v>
      </c>
      <c r="T3119" s="15">
        <f t="shared" si="243"/>
        <v>42095.515335648146</v>
      </c>
      <c r="U3119">
        <f t="shared" si="244"/>
        <v>2015</v>
      </c>
    </row>
    <row r="3120" spans="1:21" ht="32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104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52</v>
      </c>
      <c r="Q3120" s="11" t="s">
        <v>8307</v>
      </c>
      <c r="R3120" t="s">
        <v>8309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3120</v>
      </c>
      <c r="B3121" s="9" t="s">
        <v>3119</v>
      </c>
      <c r="C3121" s="3" t="s">
        <v>7229</v>
      </c>
      <c r="D3121" s="5">
        <v>1300000</v>
      </c>
      <c r="E3121" s="7">
        <v>102</v>
      </c>
      <c r="F3121" t="s">
        <v>8219</v>
      </c>
      <c r="G3121" t="s">
        <v>8231</v>
      </c>
      <c r="H3121" t="s">
        <v>8247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8300</v>
      </c>
      <c r="O3121">
        <f t="shared" si="240"/>
        <v>0</v>
      </c>
      <c r="P3121">
        <f t="shared" si="241"/>
        <v>10.199999999999999</v>
      </c>
      <c r="Q3121" s="11" t="s">
        <v>8307</v>
      </c>
      <c r="R3121" t="s">
        <v>8309</v>
      </c>
      <c r="S3121" s="15">
        <f t="shared" si="242"/>
        <v>42435.942083333335</v>
      </c>
      <c r="T3121" s="15">
        <f t="shared" si="243"/>
        <v>42495.900416666671</v>
      </c>
      <c r="U3121">
        <f t="shared" si="244"/>
        <v>2016</v>
      </c>
    </row>
    <row r="3122" spans="1:21" ht="48" x14ac:dyDescent="0.2">
      <c r="A3122">
        <v>3119</v>
      </c>
      <c r="B3122" s="9" t="s">
        <v>3118</v>
      </c>
      <c r="C3122" s="3" t="s">
        <v>7228</v>
      </c>
      <c r="D3122" s="5">
        <v>10000</v>
      </c>
      <c r="E3122" s="7">
        <v>102</v>
      </c>
      <c r="F3122" t="s">
        <v>8219</v>
      </c>
      <c r="G3122" t="s">
        <v>8222</v>
      </c>
      <c r="H3122" t="s">
        <v>8244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8300</v>
      </c>
      <c r="O3122">
        <f t="shared" si="240"/>
        <v>1</v>
      </c>
      <c r="P3122">
        <f t="shared" si="241"/>
        <v>102</v>
      </c>
      <c r="Q3122" s="11" t="s">
        <v>8307</v>
      </c>
      <c r="R3122" t="s">
        <v>8309</v>
      </c>
      <c r="S3122" s="15">
        <f t="shared" si="242"/>
        <v>42060.04550925926</v>
      </c>
      <c r="T3122" s="15">
        <f t="shared" si="243"/>
        <v>42090.003842592589</v>
      </c>
      <c r="U3122">
        <f t="shared" si="244"/>
        <v>2015</v>
      </c>
    </row>
    <row r="3123" spans="1:21" ht="32" x14ac:dyDescent="0.2">
      <c r="A3123">
        <v>3124</v>
      </c>
      <c r="B3123" s="9" t="s">
        <v>3123</v>
      </c>
      <c r="C3123" s="3" t="s">
        <v>7233</v>
      </c>
      <c r="D3123" s="5">
        <v>800000</v>
      </c>
      <c r="E3123" s="7">
        <v>101</v>
      </c>
      <c r="F3123" t="s">
        <v>8218</v>
      </c>
      <c r="G3123" t="s">
        <v>8222</v>
      </c>
      <c r="H3123" t="s">
        <v>8244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t="s">
        <v>8300</v>
      </c>
      <c r="O3123">
        <f t="shared" si="240"/>
        <v>0</v>
      </c>
      <c r="P3123">
        <f t="shared" si="241"/>
        <v>25.25</v>
      </c>
      <c r="Q3123" s="11" t="s">
        <v>8307</v>
      </c>
      <c r="R3123" t="s">
        <v>8309</v>
      </c>
      <c r="S3123" s="15">
        <f t="shared" si="242"/>
        <v>41977.780104166668</v>
      </c>
      <c r="T3123" s="15">
        <f t="shared" si="243"/>
        <v>42037.780104166668</v>
      </c>
      <c r="U3123">
        <f t="shared" si="244"/>
        <v>2014</v>
      </c>
    </row>
    <row r="3124" spans="1:21" ht="48" x14ac:dyDescent="0.2">
      <c r="A3124">
        <v>3123</v>
      </c>
      <c r="B3124" s="9" t="s">
        <v>3122</v>
      </c>
      <c r="C3124" s="3" t="s">
        <v>7232</v>
      </c>
      <c r="D3124" s="5">
        <v>125000</v>
      </c>
      <c r="E3124" s="7">
        <v>101</v>
      </c>
      <c r="F3124" t="s">
        <v>8218</v>
      </c>
      <c r="G3124" t="s">
        <v>8222</v>
      </c>
      <c r="H3124" t="s">
        <v>8244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8300</v>
      </c>
      <c r="O3124">
        <f t="shared" si="240"/>
        <v>0</v>
      </c>
      <c r="P3124">
        <f t="shared" si="241"/>
        <v>0.28999999999999998</v>
      </c>
      <c r="Q3124" s="11" t="s">
        <v>8307</v>
      </c>
      <c r="R3124" t="s">
        <v>8309</v>
      </c>
      <c r="S3124" s="15">
        <f t="shared" si="242"/>
        <v>42530.993032407408</v>
      </c>
      <c r="T3124" s="15">
        <f t="shared" si="243"/>
        <v>42560.993032407408</v>
      </c>
      <c r="U3124">
        <f t="shared" si="244"/>
        <v>2016</v>
      </c>
    </row>
    <row r="3125" spans="1:21" ht="32" x14ac:dyDescent="0.2">
      <c r="A3125">
        <v>3121</v>
      </c>
      <c r="B3125" s="9" t="s">
        <v>3120</v>
      </c>
      <c r="C3125" s="3" t="s">
        <v>7230</v>
      </c>
      <c r="D3125" s="5">
        <v>1500</v>
      </c>
      <c r="E3125" s="7">
        <v>101</v>
      </c>
      <c r="F3125" t="s">
        <v>8218</v>
      </c>
      <c r="G3125" t="s">
        <v>8227</v>
      </c>
      <c r="H3125" t="s">
        <v>8249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t="s">
        <v>8300</v>
      </c>
      <c r="O3125">
        <f t="shared" si="240"/>
        <v>7</v>
      </c>
      <c r="P3125">
        <f t="shared" si="241"/>
        <v>101</v>
      </c>
      <c r="Q3125" s="11" t="s">
        <v>8307</v>
      </c>
      <c r="R3125" t="s">
        <v>8309</v>
      </c>
      <c r="S3125" s="15">
        <f t="shared" si="242"/>
        <v>41848.679803240739</v>
      </c>
      <c r="T3125" s="15">
        <f t="shared" si="243"/>
        <v>41908.679803240739</v>
      </c>
      <c r="U3125">
        <f t="shared" si="244"/>
        <v>2014</v>
      </c>
    </row>
    <row r="3126" spans="1:21" ht="16" x14ac:dyDescent="0.2">
      <c r="A3126">
        <v>3122</v>
      </c>
      <c r="B3126" s="9" t="s">
        <v>3121</v>
      </c>
      <c r="C3126" s="3" t="s">
        <v>7231</v>
      </c>
      <c r="D3126" s="5">
        <v>199</v>
      </c>
      <c r="E3126" s="7">
        <v>101</v>
      </c>
      <c r="F3126" t="s">
        <v>8218</v>
      </c>
      <c r="G3126" t="s">
        <v>8222</v>
      </c>
      <c r="H3126" t="s">
        <v>8244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t="s">
        <v>8300</v>
      </c>
      <c r="O3126">
        <f t="shared" si="240"/>
        <v>51</v>
      </c>
      <c r="P3126">
        <f t="shared" si="241"/>
        <v>50.5</v>
      </c>
      <c r="Q3126" s="11" t="s">
        <v>8307</v>
      </c>
      <c r="R3126" t="s">
        <v>8309</v>
      </c>
      <c r="S3126" s="15">
        <f t="shared" si="242"/>
        <v>42678.932083333333</v>
      </c>
      <c r="T3126" s="15">
        <f t="shared" si="243"/>
        <v>42683.973750000005</v>
      </c>
      <c r="U3126">
        <f t="shared" si="244"/>
        <v>2016</v>
      </c>
    </row>
    <row r="3127" spans="1:21" ht="16" x14ac:dyDescent="0.2">
      <c r="A3127">
        <v>3125</v>
      </c>
      <c r="B3127" s="9" t="s">
        <v>3124</v>
      </c>
      <c r="C3127" s="3" t="s">
        <v>7234</v>
      </c>
      <c r="D3127" s="5">
        <v>1500000</v>
      </c>
      <c r="E3127" s="7">
        <v>100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1" t="s">
        <v>8307</v>
      </c>
      <c r="R3127" t="s">
        <v>8309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48" x14ac:dyDescent="0.2">
      <c r="A3128">
        <v>3127</v>
      </c>
      <c r="B3128" s="9" t="s">
        <v>3126</v>
      </c>
      <c r="C3128" s="3" t="s">
        <v>7236</v>
      </c>
      <c r="D3128" s="5">
        <v>100000</v>
      </c>
      <c r="E3128" s="7">
        <v>100</v>
      </c>
      <c r="F3128" t="s">
        <v>8218</v>
      </c>
      <c r="G3128" t="s">
        <v>8222</v>
      </c>
      <c r="H3128" t="s">
        <v>8244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8300</v>
      </c>
      <c r="O3128">
        <f t="shared" si="240"/>
        <v>0</v>
      </c>
      <c r="P3128">
        <f t="shared" si="241"/>
        <v>0</v>
      </c>
      <c r="Q3128" s="11" t="s">
        <v>8307</v>
      </c>
      <c r="R3128" t="s">
        <v>8309</v>
      </c>
      <c r="S3128" s="15">
        <f t="shared" si="242"/>
        <v>42034.856817129628</v>
      </c>
      <c r="T3128" s="15">
        <f t="shared" si="243"/>
        <v>42064.856817129628</v>
      </c>
      <c r="U3128">
        <f t="shared" si="244"/>
        <v>2015</v>
      </c>
    </row>
    <row r="3129" spans="1:21" ht="48" x14ac:dyDescent="0.2">
      <c r="A3129">
        <v>3139</v>
      </c>
      <c r="B3129" s="9" t="s">
        <v>3138</v>
      </c>
      <c r="C3129" s="3" t="s">
        <v>7248</v>
      </c>
      <c r="D3129" s="5">
        <v>50000</v>
      </c>
      <c r="E3129" s="7">
        <v>100</v>
      </c>
      <c r="F3129" t="s">
        <v>8220</v>
      </c>
      <c r="G3129" t="s">
        <v>8236</v>
      </c>
      <c r="H3129" t="s">
        <v>8254</v>
      </c>
      <c r="I3129">
        <v>1490416380</v>
      </c>
      <c r="J3129">
        <v>1487485760</v>
      </c>
      <c r="K3129" t="b">
        <v>0</v>
      </c>
      <c r="L3129">
        <v>6</v>
      </c>
      <c r="M3129" t="b">
        <v>0</v>
      </c>
      <c r="N3129" t="s">
        <v>8268</v>
      </c>
      <c r="O3129">
        <f t="shared" si="240"/>
        <v>0</v>
      </c>
      <c r="P3129">
        <f t="shared" si="241"/>
        <v>16.670000000000002</v>
      </c>
      <c r="Q3129" s="11" t="s">
        <v>8307</v>
      </c>
      <c r="R3129" t="s">
        <v>8308</v>
      </c>
      <c r="S3129" s="15">
        <f t="shared" si="242"/>
        <v>42785.270370370374</v>
      </c>
      <c r="T3129" s="15">
        <f t="shared" si="243"/>
        <v>42819.189583333333</v>
      </c>
      <c r="U3129">
        <f t="shared" si="244"/>
        <v>2017</v>
      </c>
    </row>
    <row r="3130" spans="1:21" ht="32" x14ac:dyDescent="0.2">
      <c r="A3130">
        <v>3146</v>
      </c>
      <c r="B3130" s="9" t="s">
        <v>3145</v>
      </c>
      <c r="C3130" s="3" t="s">
        <v>7255</v>
      </c>
      <c r="D3130" s="5">
        <v>50000</v>
      </c>
      <c r="E3130" s="7">
        <v>100</v>
      </c>
      <c r="F3130" t="s">
        <v>8220</v>
      </c>
      <c r="G3130" t="s">
        <v>8236</v>
      </c>
      <c r="H3130" t="s">
        <v>8254</v>
      </c>
      <c r="I3130">
        <v>1492356166</v>
      </c>
      <c r="J3130">
        <v>1488471766</v>
      </c>
      <c r="K3130" t="b">
        <v>0</v>
      </c>
      <c r="L3130">
        <v>12</v>
      </c>
      <c r="M3130" t="b">
        <v>0</v>
      </c>
      <c r="N3130" t="s">
        <v>8268</v>
      </c>
      <c r="O3130">
        <f t="shared" si="240"/>
        <v>0</v>
      </c>
      <c r="P3130">
        <f t="shared" si="241"/>
        <v>8.33</v>
      </c>
      <c r="Q3130" s="11" t="s">
        <v>8307</v>
      </c>
      <c r="R3130" t="s">
        <v>8308</v>
      </c>
      <c r="S3130" s="15">
        <f t="shared" si="242"/>
        <v>42796.682476851856</v>
      </c>
      <c r="T3130" s="15">
        <f t="shared" si="243"/>
        <v>42841.640810185185</v>
      </c>
      <c r="U3130">
        <f t="shared" si="244"/>
        <v>2017</v>
      </c>
    </row>
    <row r="3131" spans="1:21" ht="32" x14ac:dyDescent="0.2">
      <c r="A3131">
        <v>3132</v>
      </c>
      <c r="B3131" s="9" t="s">
        <v>3131</v>
      </c>
      <c r="C3131" s="3" t="s">
        <v>7241</v>
      </c>
      <c r="D3131" s="5">
        <v>30000</v>
      </c>
      <c r="E3131" s="7">
        <v>100</v>
      </c>
      <c r="F3131" t="s">
        <v>8220</v>
      </c>
      <c r="G3131" t="s">
        <v>8222</v>
      </c>
      <c r="H3131" t="s">
        <v>8244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0</v>
      </c>
      <c r="P3131">
        <f t="shared" si="241"/>
        <v>100</v>
      </c>
      <c r="Q3131" s="11" t="s">
        <v>8307</v>
      </c>
      <c r="R3131" t="s">
        <v>8308</v>
      </c>
      <c r="S3131" s="15">
        <f t="shared" si="242"/>
        <v>42786.350231481483</v>
      </c>
      <c r="T3131" s="15">
        <f t="shared" si="243"/>
        <v>42846.308564814812</v>
      </c>
      <c r="U3131">
        <f t="shared" si="244"/>
        <v>2017</v>
      </c>
    </row>
    <row r="3132" spans="1:21" ht="80" x14ac:dyDescent="0.2">
      <c r="A3132">
        <v>3126</v>
      </c>
      <c r="B3132" s="9" t="s">
        <v>3125</v>
      </c>
      <c r="C3132" s="3" t="s">
        <v>7235</v>
      </c>
      <c r="D3132" s="5">
        <v>25000</v>
      </c>
      <c r="E3132" s="7">
        <v>100</v>
      </c>
      <c r="F3132" t="s">
        <v>8218</v>
      </c>
      <c r="G3132" t="s">
        <v>8222</v>
      </c>
      <c r="H3132" t="s">
        <v>8244</v>
      </c>
      <c r="I3132">
        <v>1459121162</v>
      </c>
      <c r="J3132">
        <v>1456532762</v>
      </c>
      <c r="K3132" t="b">
        <v>0</v>
      </c>
      <c r="L3132">
        <v>17</v>
      </c>
      <c r="M3132" t="b">
        <v>0</v>
      </c>
      <c r="N3132" t="s">
        <v>8300</v>
      </c>
      <c r="O3132">
        <f t="shared" si="240"/>
        <v>0</v>
      </c>
      <c r="P3132">
        <f t="shared" si="241"/>
        <v>5.88</v>
      </c>
      <c r="Q3132" s="11" t="s">
        <v>8307</v>
      </c>
      <c r="R3132" t="s">
        <v>8309</v>
      </c>
      <c r="S3132" s="15">
        <f t="shared" si="242"/>
        <v>42427.01807870371</v>
      </c>
      <c r="T3132" s="15">
        <f t="shared" si="243"/>
        <v>42456.976412037038</v>
      </c>
      <c r="U3132">
        <f t="shared" si="244"/>
        <v>2016</v>
      </c>
    </row>
    <row r="3133" spans="1:21" ht="32" x14ac:dyDescent="0.2">
      <c r="A3133">
        <v>3145</v>
      </c>
      <c r="B3133" s="9" t="s">
        <v>3144</v>
      </c>
      <c r="C3133" s="3" t="s">
        <v>7254</v>
      </c>
      <c r="D3133" s="5">
        <v>25000</v>
      </c>
      <c r="E3133" s="7">
        <v>100</v>
      </c>
      <c r="F3133" t="s">
        <v>8220</v>
      </c>
      <c r="G3133" t="s">
        <v>8222</v>
      </c>
      <c r="H3133" t="s">
        <v>8244</v>
      </c>
      <c r="I3133">
        <v>1490659134</v>
      </c>
      <c r="J3133">
        <v>1485478734</v>
      </c>
      <c r="K3133" t="b">
        <v>0</v>
      </c>
      <c r="L3133">
        <v>0</v>
      </c>
      <c r="M3133" t="b">
        <v>0</v>
      </c>
      <c r="N3133" t="s">
        <v>8268</v>
      </c>
      <c r="O3133">
        <f t="shared" si="240"/>
        <v>0</v>
      </c>
      <c r="P3133">
        <f t="shared" si="241"/>
        <v>0</v>
      </c>
      <c r="Q3133" s="11" t="s">
        <v>8307</v>
      </c>
      <c r="R3133" t="s">
        <v>8308</v>
      </c>
      <c r="S3133" s="15">
        <f t="shared" si="242"/>
        <v>42762.040902777779</v>
      </c>
      <c r="T3133" s="15">
        <f t="shared" si="243"/>
        <v>42821.999236111107</v>
      </c>
      <c r="U3133">
        <f t="shared" si="244"/>
        <v>2017</v>
      </c>
    </row>
    <row r="3134" spans="1:21" ht="48" x14ac:dyDescent="0.2">
      <c r="A3134">
        <v>3147</v>
      </c>
      <c r="B3134" s="9" t="s">
        <v>3146</v>
      </c>
      <c r="C3134" s="3" t="s">
        <v>7256</v>
      </c>
      <c r="D3134" s="5">
        <v>20000</v>
      </c>
      <c r="E3134" s="7">
        <v>100</v>
      </c>
      <c r="F3134" t="s">
        <v>8217</v>
      </c>
      <c r="G3134" t="s">
        <v>8222</v>
      </c>
      <c r="H3134" t="s">
        <v>8244</v>
      </c>
      <c r="I3134">
        <v>1415319355</v>
      </c>
      <c r="J3134">
        <v>1411859755</v>
      </c>
      <c r="K3134" t="b">
        <v>1</v>
      </c>
      <c r="L3134">
        <v>213</v>
      </c>
      <c r="M3134" t="b">
        <v>1</v>
      </c>
      <c r="N3134" t="s">
        <v>8268</v>
      </c>
      <c r="O3134">
        <f t="shared" si="240"/>
        <v>1</v>
      </c>
      <c r="P3134">
        <f t="shared" si="241"/>
        <v>0.47</v>
      </c>
      <c r="Q3134" s="11" t="s">
        <v>8307</v>
      </c>
      <c r="R3134" t="s">
        <v>8308</v>
      </c>
      <c r="S3134" s="15">
        <f t="shared" si="242"/>
        <v>41909.969386574077</v>
      </c>
      <c r="T3134" s="15">
        <f t="shared" si="243"/>
        <v>41950.011053240742</v>
      </c>
      <c r="U3134">
        <f t="shared" si="244"/>
        <v>2014</v>
      </c>
    </row>
    <row r="3135" spans="1:21" ht="48" x14ac:dyDescent="0.2">
      <c r="A3135">
        <v>3128</v>
      </c>
      <c r="B3135" s="9" t="s">
        <v>3127</v>
      </c>
      <c r="C3135" s="3" t="s">
        <v>7237</v>
      </c>
      <c r="D3135" s="5">
        <v>15000</v>
      </c>
      <c r="E3135" s="7">
        <v>100</v>
      </c>
      <c r="F3135" t="s">
        <v>8220</v>
      </c>
      <c r="G3135" t="s">
        <v>8222</v>
      </c>
      <c r="H3135" t="s">
        <v>8244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t="s">
        <v>8268</v>
      </c>
      <c r="O3135">
        <f t="shared" si="240"/>
        <v>1</v>
      </c>
      <c r="P3135">
        <f t="shared" si="241"/>
        <v>0.85</v>
      </c>
      <c r="Q3135" s="11" t="s">
        <v>8307</v>
      </c>
      <c r="R3135" t="s">
        <v>8308</v>
      </c>
      <c r="S3135" s="15">
        <f t="shared" si="242"/>
        <v>42780.825706018513</v>
      </c>
      <c r="T3135" s="15">
        <f t="shared" si="243"/>
        <v>42810.784039351856</v>
      </c>
      <c r="U3135">
        <f t="shared" si="244"/>
        <v>2017</v>
      </c>
    </row>
    <row r="3136" spans="1:21" ht="32" x14ac:dyDescent="0.2">
      <c r="A3136">
        <v>3130</v>
      </c>
      <c r="B3136" s="9" t="s">
        <v>3129</v>
      </c>
      <c r="C3136" s="3" t="s">
        <v>7239</v>
      </c>
      <c r="D3136" s="5">
        <v>10000</v>
      </c>
      <c r="E3136" s="7">
        <v>100</v>
      </c>
      <c r="F3136" t="s">
        <v>8220</v>
      </c>
      <c r="G3136" t="s">
        <v>8222</v>
      </c>
      <c r="H3136" t="s">
        <v>8244</v>
      </c>
      <c r="I3136">
        <v>1492145940</v>
      </c>
      <c r="J3136">
        <v>1489504916</v>
      </c>
      <c r="K3136" t="b">
        <v>0</v>
      </c>
      <c r="L3136">
        <v>4</v>
      </c>
      <c r="M3136" t="b">
        <v>0</v>
      </c>
      <c r="N3136" t="s">
        <v>8268</v>
      </c>
      <c r="O3136">
        <f t="shared" si="240"/>
        <v>1</v>
      </c>
      <c r="P3136">
        <f t="shared" si="241"/>
        <v>25</v>
      </c>
      <c r="Q3136" s="11" t="s">
        <v>8307</v>
      </c>
      <c r="R3136" t="s">
        <v>8308</v>
      </c>
      <c r="S3136" s="15">
        <f t="shared" si="242"/>
        <v>42808.640231481477</v>
      </c>
      <c r="T3136" s="15">
        <f t="shared" si="243"/>
        <v>42839.207638888889</v>
      </c>
      <c r="U3136">
        <f t="shared" si="244"/>
        <v>2017</v>
      </c>
    </row>
    <row r="3137" spans="1:21" ht="48" x14ac:dyDescent="0.2">
      <c r="A3137">
        <v>3140</v>
      </c>
      <c r="B3137" s="9" t="s">
        <v>3139</v>
      </c>
      <c r="C3137" s="3" t="s">
        <v>7249</v>
      </c>
      <c r="D3137" s="5">
        <v>10000</v>
      </c>
      <c r="E3137" s="7">
        <v>100</v>
      </c>
      <c r="F3137" t="s">
        <v>8220</v>
      </c>
      <c r="G3137" t="s">
        <v>8228</v>
      </c>
      <c r="H3137" t="s">
        <v>8247</v>
      </c>
      <c r="I3137">
        <v>1491581703</v>
      </c>
      <c r="J3137">
        <v>1488993303</v>
      </c>
      <c r="K3137" t="b">
        <v>0</v>
      </c>
      <c r="L3137">
        <v>4</v>
      </c>
      <c r="M3137" t="b">
        <v>0</v>
      </c>
      <c r="N3137" t="s">
        <v>8268</v>
      </c>
      <c r="O3137">
        <f t="shared" si="240"/>
        <v>1</v>
      </c>
      <c r="P3137">
        <f t="shared" si="241"/>
        <v>25</v>
      </c>
      <c r="Q3137" s="11" t="s">
        <v>8307</v>
      </c>
      <c r="R3137" t="s">
        <v>8308</v>
      </c>
      <c r="S3137" s="15">
        <f t="shared" si="242"/>
        <v>42802.718784722223</v>
      </c>
      <c r="T3137" s="15">
        <f t="shared" si="243"/>
        <v>42832.677118055552</v>
      </c>
      <c r="U3137">
        <f t="shared" si="244"/>
        <v>2017</v>
      </c>
    </row>
    <row r="3138" spans="1:21" ht="64" x14ac:dyDescent="0.2">
      <c r="A3138">
        <v>3144</v>
      </c>
      <c r="B3138" s="9" t="s">
        <v>3143</v>
      </c>
      <c r="C3138" s="3" t="s">
        <v>7253</v>
      </c>
      <c r="D3138" s="5">
        <v>10000</v>
      </c>
      <c r="E3138" s="7">
        <v>100</v>
      </c>
      <c r="F3138" t="s">
        <v>8220</v>
      </c>
      <c r="G3138" t="s">
        <v>8222</v>
      </c>
      <c r="H3138" t="s">
        <v>8244</v>
      </c>
      <c r="I3138">
        <v>1489903200</v>
      </c>
      <c r="J3138">
        <v>1488459307</v>
      </c>
      <c r="K3138" t="b">
        <v>0</v>
      </c>
      <c r="L3138">
        <v>30</v>
      </c>
      <c r="M3138" t="b">
        <v>0</v>
      </c>
      <c r="N3138" t="s">
        <v>8268</v>
      </c>
      <c r="O3138">
        <f t="shared" ref="O3138:O3201" si="245">ROUND(E3138/D3138*100,0)</f>
        <v>1</v>
      </c>
      <c r="P3138">
        <f t="shared" ref="P3138:P3201" si="246">IFERROR(ROUND(E3138/L3138,2),0)</f>
        <v>3.33</v>
      </c>
      <c r="Q3138" s="11" t="s">
        <v>8307</v>
      </c>
      <c r="R3138" t="s">
        <v>8308</v>
      </c>
      <c r="S3138" s="15">
        <f t="shared" ref="S3138:S3201" si="247">(((J3138/60)/60)/24)+DATE(1970,1,1)</f>
        <v>42796.538275462968</v>
      </c>
      <c r="T3138" s="15">
        <f t="shared" ref="T3138:T3201" si="248">(((I3138/60)/60)/24)+DATE(1970,1,1)</f>
        <v>42813.25</v>
      </c>
      <c r="U3138">
        <f t="shared" si="244"/>
        <v>2017</v>
      </c>
    </row>
    <row r="3139" spans="1:21" ht="32" x14ac:dyDescent="0.2">
      <c r="A3139">
        <v>3131</v>
      </c>
      <c r="B3139" s="9" t="s">
        <v>3130</v>
      </c>
      <c r="C3139" s="3" t="s">
        <v>7240</v>
      </c>
      <c r="D3139" s="5">
        <v>4100</v>
      </c>
      <c r="E3139" s="7">
        <v>100</v>
      </c>
      <c r="F3139" t="s">
        <v>8220</v>
      </c>
      <c r="G3139" t="s">
        <v>8222</v>
      </c>
      <c r="H3139" t="s">
        <v>8244</v>
      </c>
      <c r="I3139">
        <v>1491656045</v>
      </c>
      <c r="J3139">
        <v>1489067645</v>
      </c>
      <c r="K3139" t="b">
        <v>0</v>
      </c>
      <c r="L3139">
        <v>12</v>
      </c>
      <c r="M3139" t="b">
        <v>0</v>
      </c>
      <c r="N3139" t="s">
        <v>8268</v>
      </c>
      <c r="O3139">
        <f t="shared" si="245"/>
        <v>2</v>
      </c>
      <c r="P3139">
        <f t="shared" si="246"/>
        <v>8.33</v>
      </c>
      <c r="Q3139" s="11" t="s">
        <v>8307</v>
      </c>
      <c r="R3139" t="s">
        <v>8308</v>
      </c>
      <c r="S3139" s="15">
        <f t="shared" si="247"/>
        <v>42803.579224537039</v>
      </c>
      <c r="T3139" s="15">
        <f t="shared" si="248"/>
        <v>42833.537557870368</v>
      </c>
      <c r="U3139">
        <f t="shared" ref="U3139:U3202" si="249">YEAR(S3139)</f>
        <v>2017</v>
      </c>
    </row>
    <row r="3140" spans="1:21" ht="48" x14ac:dyDescent="0.2">
      <c r="A3140">
        <v>3142</v>
      </c>
      <c r="B3140" s="9" t="s">
        <v>3141</v>
      </c>
      <c r="C3140" s="3" t="s">
        <v>7251</v>
      </c>
      <c r="D3140" s="5">
        <v>2750</v>
      </c>
      <c r="E3140" s="7">
        <v>100</v>
      </c>
      <c r="F3140" t="s">
        <v>8220</v>
      </c>
      <c r="G3140" t="s">
        <v>8223</v>
      </c>
      <c r="H3140" t="s">
        <v>8245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t="s">
        <v>8268</v>
      </c>
      <c r="O3140">
        <f t="shared" si="245"/>
        <v>4</v>
      </c>
      <c r="P3140">
        <f t="shared" si="246"/>
        <v>33.33</v>
      </c>
      <c r="Q3140" s="11" t="s">
        <v>8307</v>
      </c>
      <c r="R3140" t="s">
        <v>8308</v>
      </c>
      <c r="S3140" s="15">
        <f t="shared" si="247"/>
        <v>42783.513182870374</v>
      </c>
      <c r="T3140" s="15">
        <f t="shared" si="248"/>
        <v>42813.471516203703</v>
      </c>
      <c r="U3140">
        <f t="shared" si="249"/>
        <v>2017</v>
      </c>
    </row>
    <row r="3141" spans="1:21" ht="32" x14ac:dyDescent="0.2">
      <c r="A3141">
        <v>3148</v>
      </c>
      <c r="B3141" s="9" t="s">
        <v>3147</v>
      </c>
      <c r="C3141" s="3" t="s">
        <v>7257</v>
      </c>
      <c r="D3141" s="5">
        <v>1800</v>
      </c>
      <c r="E3141" s="7">
        <v>100</v>
      </c>
      <c r="F3141" t="s">
        <v>8217</v>
      </c>
      <c r="G3141" t="s">
        <v>8222</v>
      </c>
      <c r="H3141" t="s">
        <v>8244</v>
      </c>
      <c r="I3141">
        <v>1412136000</v>
      </c>
      <c r="J3141">
        <v>1410278284</v>
      </c>
      <c r="K3141" t="b">
        <v>1</v>
      </c>
      <c r="L3141">
        <v>57</v>
      </c>
      <c r="M3141" t="b">
        <v>1</v>
      </c>
      <c r="N3141" t="s">
        <v>8268</v>
      </c>
      <c r="O3141">
        <f t="shared" si="245"/>
        <v>6</v>
      </c>
      <c r="P3141">
        <f t="shared" si="246"/>
        <v>1.75</v>
      </c>
      <c r="Q3141" s="11" t="s">
        <v>8307</v>
      </c>
      <c r="R3141" t="s">
        <v>8308</v>
      </c>
      <c r="S3141" s="15">
        <f t="shared" si="247"/>
        <v>41891.665324074071</v>
      </c>
      <c r="T3141" s="15">
        <f t="shared" si="248"/>
        <v>41913.166666666664</v>
      </c>
      <c r="U3141">
        <f t="shared" si="249"/>
        <v>2014</v>
      </c>
    </row>
    <row r="3142" spans="1:21" ht="32" x14ac:dyDescent="0.2">
      <c r="A3142">
        <v>3137</v>
      </c>
      <c r="B3142" s="9" t="s">
        <v>3136</v>
      </c>
      <c r="C3142" s="3" t="s">
        <v>7246</v>
      </c>
      <c r="D3142" s="5">
        <v>1500</v>
      </c>
      <c r="E3142" s="7">
        <v>100</v>
      </c>
      <c r="F3142" t="s">
        <v>8220</v>
      </c>
      <c r="G3142" t="s">
        <v>8222</v>
      </c>
      <c r="H3142" t="s">
        <v>8244</v>
      </c>
      <c r="I3142">
        <v>1493838720</v>
      </c>
      <c r="J3142">
        <v>1489439669</v>
      </c>
      <c r="K3142" t="b">
        <v>0</v>
      </c>
      <c r="L3142">
        <v>1</v>
      </c>
      <c r="M3142" t="b">
        <v>0</v>
      </c>
      <c r="N3142" t="s">
        <v>8268</v>
      </c>
      <c r="O3142">
        <f t="shared" si="245"/>
        <v>7</v>
      </c>
      <c r="P3142">
        <f t="shared" si="246"/>
        <v>100</v>
      </c>
      <c r="Q3142" s="11" t="s">
        <v>8307</v>
      </c>
      <c r="R3142" t="s">
        <v>8308</v>
      </c>
      <c r="S3142" s="15">
        <f t="shared" si="247"/>
        <v>42807.885057870371</v>
      </c>
      <c r="T3142" s="15">
        <f t="shared" si="248"/>
        <v>42858.8</v>
      </c>
      <c r="U3142">
        <f t="shared" si="249"/>
        <v>2017</v>
      </c>
    </row>
    <row r="3143" spans="1:21" ht="48" x14ac:dyDescent="0.2">
      <c r="A3143">
        <v>3129</v>
      </c>
      <c r="B3143" s="9" t="s">
        <v>3128</v>
      </c>
      <c r="C3143" s="3" t="s">
        <v>7238</v>
      </c>
      <c r="D3143" s="5">
        <v>1250</v>
      </c>
      <c r="E3143" s="7">
        <v>100</v>
      </c>
      <c r="F3143" t="s">
        <v>8220</v>
      </c>
      <c r="G3143" t="s">
        <v>8222</v>
      </c>
      <c r="H3143" t="s">
        <v>8244</v>
      </c>
      <c r="I3143">
        <v>1492542819</v>
      </c>
      <c r="J3143">
        <v>1489090419</v>
      </c>
      <c r="K3143" t="b">
        <v>0</v>
      </c>
      <c r="L3143">
        <v>1</v>
      </c>
      <c r="M3143" t="b">
        <v>0</v>
      </c>
      <c r="N3143" t="s">
        <v>8268</v>
      </c>
      <c r="O3143">
        <f t="shared" si="245"/>
        <v>8</v>
      </c>
      <c r="P3143">
        <f t="shared" si="246"/>
        <v>100</v>
      </c>
      <c r="Q3143" s="11" t="s">
        <v>8307</v>
      </c>
      <c r="R3143" t="s">
        <v>8308</v>
      </c>
      <c r="S3143" s="15">
        <f t="shared" si="247"/>
        <v>42803.842812499999</v>
      </c>
      <c r="T3143" s="15">
        <f t="shared" si="248"/>
        <v>42843.801145833335</v>
      </c>
      <c r="U3143">
        <f t="shared" si="249"/>
        <v>2017</v>
      </c>
    </row>
    <row r="3144" spans="1:21" ht="48" x14ac:dyDescent="0.2">
      <c r="A3144">
        <v>3149</v>
      </c>
      <c r="B3144" s="9" t="s">
        <v>3148</v>
      </c>
      <c r="C3144" s="3" t="s">
        <v>7258</v>
      </c>
      <c r="D3144" s="5">
        <v>1250</v>
      </c>
      <c r="E3144" s="7">
        <v>100</v>
      </c>
      <c r="F3144" t="s">
        <v>8217</v>
      </c>
      <c r="G3144" t="s">
        <v>8222</v>
      </c>
      <c r="H3144" t="s">
        <v>8244</v>
      </c>
      <c r="I3144">
        <v>1354845600</v>
      </c>
      <c r="J3144">
        <v>1352766300</v>
      </c>
      <c r="K3144" t="b">
        <v>1</v>
      </c>
      <c r="L3144">
        <v>25</v>
      </c>
      <c r="M3144" t="b">
        <v>1</v>
      </c>
      <c r="N3144" t="s">
        <v>8268</v>
      </c>
      <c r="O3144">
        <f t="shared" si="245"/>
        <v>8</v>
      </c>
      <c r="P3144">
        <f t="shared" si="246"/>
        <v>4</v>
      </c>
      <c r="Q3144" s="11" t="s">
        <v>8307</v>
      </c>
      <c r="R3144" t="s">
        <v>8308</v>
      </c>
      <c r="S3144" s="15">
        <f t="shared" si="247"/>
        <v>41226.017361111109</v>
      </c>
      <c r="T3144" s="15">
        <f t="shared" si="248"/>
        <v>41250.083333333336</v>
      </c>
      <c r="U3144">
        <f t="shared" si="249"/>
        <v>2012</v>
      </c>
    </row>
    <row r="3145" spans="1:21" ht="48" x14ac:dyDescent="0.2">
      <c r="A3145">
        <v>3134</v>
      </c>
      <c r="B3145" s="9" t="s">
        <v>3133</v>
      </c>
      <c r="C3145" s="3" t="s">
        <v>7243</v>
      </c>
      <c r="D3145" s="5">
        <v>1000</v>
      </c>
      <c r="E3145" s="7">
        <v>100</v>
      </c>
      <c r="F3145" t="s">
        <v>8220</v>
      </c>
      <c r="G3145" t="s">
        <v>8223</v>
      </c>
      <c r="H3145" t="s">
        <v>8245</v>
      </c>
      <c r="I3145">
        <v>1490631419</v>
      </c>
      <c r="J3145">
        <v>1488820619</v>
      </c>
      <c r="K3145" t="b">
        <v>0</v>
      </c>
      <c r="L3145">
        <v>12</v>
      </c>
      <c r="M3145" t="b">
        <v>0</v>
      </c>
      <c r="N3145" t="s">
        <v>8268</v>
      </c>
      <c r="O3145">
        <f t="shared" si="245"/>
        <v>10</v>
      </c>
      <c r="P3145">
        <f t="shared" si="246"/>
        <v>8.33</v>
      </c>
      <c r="Q3145" s="11" t="s">
        <v>8307</v>
      </c>
      <c r="R3145" t="s">
        <v>8308</v>
      </c>
      <c r="S3145" s="15">
        <f t="shared" si="247"/>
        <v>42800.720127314817</v>
      </c>
      <c r="T3145" s="15">
        <f t="shared" si="248"/>
        <v>42821.678460648152</v>
      </c>
      <c r="U3145">
        <f t="shared" si="249"/>
        <v>2017</v>
      </c>
    </row>
    <row r="3146" spans="1:21" ht="48" x14ac:dyDescent="0.2">
      <c r="A3146">
        <v>3135</v>
      </c>
      <c r="B3146" s="9" t="s">
        <v>3134</v>
      </c>
      <c r="C3146" s="3" t="s">
        <v>7244</v>
      </c>
      <c r="D3146" s="5">
        <v>777</v>
      </c>
      <c r="E3146" s="7">
        <v>100</v>
      </c>
      <c r="F3146" t="s">
        <v>8220</v>
      </c>
      <c r="G3146" t="s">
        <v>8222</v>
      </c>
      <c r="H3146" t="s">
        <v>8244</v>
      </c>
      <c r="I3146">
        <v>1491277121</v>
      </c>
      <c r="J3146">
        <v>1489376321</v>
      </c>
      <c r="K3146" t="b">
        <v>0</v>
      </c>
      <c r="L3146">
        <v>7</v>
      </c>
      <c r="M3146" t="b">
        <v>0</v>
      </c>
      <c r="N3146" t="s">
        <v>8268</v>
      </c>
      <c r="O3146">
        <f t="shared" si="245"/>
        <v>13</v>
      </c>
      <c r="P3146">
        <f t="shared" si="246"/>
        <v>14.29</v>
      </c>
      <c r="Q3146" s="11" t="s">
        <v>8307</v>
      </c>
      <c r="R3146" t="s">
        <v>8308</v>
      </c>
      <c r="S3146" s="15">
        <f t="shared" si="247"/>
        <v>42807.151863425926</v>
      </c>
      <c r="T3146" s="15">
        <f t="shared" si="248"/>
        <v>42829.151863425926</v>
      </c>
      <c r="U3146">
        <f t="shared" si="249"/>
        <v>2017</v>
      </c>
    </row>
    <row r="3147" spans="1:21" ht="64" x14ac:dyDescent="0.2">
      <c r="A3147">
        <v>3143</v>
      </c>
      <c r="B3147" s="9" t="s">
        <v>3142</v>
      </c>
      <c r="C3147" s="3" t="s">
        <v>7252</v>
      </c>
      <c r="D3147" s="5">
        <v>700</v>
      </c>
      <c r="E3147" s="7">
        <v>100</v>
      </c>
      <c r="F3147" t="s">
        <v>8220</v>
      </c>
      <c r="G3147" t="s">
        <v>8223</v>
      </c>
      <c r="H3147" t="s">
        <v>8245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14</v>
      </c>
      <c r="P3147">
        <f t="shared" si="246"/>
        <v>0</v>
      </c>
      <c r="Q3147" s="11" t="s">
        <v>8307</v>
      </c>
      <c r="R3147" t="s">
        <v>8308</v>
      </c>
      <c r="S3147" s="15">
        <f t="shared" si="247"/>
        <v>42808.358287037037</v>
      </c>
      <c r="T3147" s="15">
        <f t="shared" si="248"/>
        <v>42834.358287037037</v>
      </c>
      <c r="U3147">
        <f t="shared" si="249"/>
        <v>2017</v>
      </c>
    </row>
    <row r="3148" spans="1:21" ht="48" x14ac:dyDescent="0.2">
      <c r="A3148">
        <v>3133</v>
      </c>
      <c r="B3148" s="9" t="s">
        <v>3132</v>
      </c>
      <c r="C3148" s="3" t="s">
        <v>7242</v>
      </c>
      <c r="D3148" s="5">
        <v>500</v>
      </c>
      <c r="E3148" s="7">
        <v>100</v>
      </c>
      <c r="F3148" t="s">
        <v>8220</v>
      </c>
      <c r="G3148" t="s">
        <v>8223</v>
      </c>
      <c r="H3148" t="s">
        <v>8245</v>
      </c>
      <c r="I3148">
        <v>1490358834</v>
      </c>
      <c r="J3148">
        <v>1487770434</v>
      </c>
      <c r="K3148" t="b">
        <v>0</v>
      </c>
      <c r="L3148">
        <v>16</v>
      </c>
      <c r="M3148" t="b">
        <v>0</v>
      </c>
      <c r="N3148" t="s">
        <v>8268</v>
      </c>
      <c r="O3148">
        <f t="shared" si="245"/>
        <v>20</v>
      </c>
      <c r="P3148">
        <f t="shared" si="246"/>
        <v>6.25</v>
      </c>
      <c r="Q3148" s="11" t="s">
        <v>8307</v>
      </c>
      <c r="R3148" t="s">
        <v>8308</v>
      </c>
      <c r="S3148" s="15">
        <f t="shared" si="247"/>
        <v>42788.565208333333</v>
      </c>
      <c r="T3148" s="15">
        <f t="shared" si="248"/>
        <v>42818.523541666669</v>
      </c>
      <c r="U3148">
        <f t="shared" si="249"/>
        <v>2017</v>
      </c>
    </row>
    <row r="3149" spans="1:21" ht="48" x14ac:dyDescent="0.2">
      <c r="A3149">
        <v>3136</v>
      </c>
      <c r="B3149" s="9" t="s">
        <v>3135</v>
      </c>
      <c r="C3149" s="3" t="s">
        <v>7245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1491001140</v>
      </c>
      <c r="J3149">
        <v>1487847954</v>
      </c>
      <c r="K3149" t="b">
        <v>0</v>
      </c>
      <c r="L3149">
        <v>22</v>
      </c>
      <c r="M3149" t="b">
        <v>0</v>
      </c>
      <c r="N3149" t="s">
        <v>8268</v>
      </c>
      <c r="O3149">
        <f t="shared" si="245"/>
        <v>20</v>
      </c>
      <c r="P3149">
        <f t="shared" si="246"/>
        <v>4.55</v>
      </c>
      <c r="Q3149" s="11" t="s">
        <v>8307</v>
      </c>
      <c r="R3149" t="s">
        <v>8308</v>
      </c>
      <c r="S3149" s="15">
        <f t="shared" si="247"/>
        <v>42789.462430555555</v>
      </c>
      <c r="T3149" s="15">
        <f t="shared" si="248"/>
        <v>42825.957638888889</v>
      </c>
      <c r="U3149">
        <f t="shared" si="249"/>
        <v>2017</v>
      </c>
    </row>
    <row r="3150" spans="1:21" ht="64" x14ac:dyDescent="0.2">
      <c r="A3150">
        <v>3141</v>
      </c>
      <c r="B3150" s="9" t="s">
        <v>3140</v>
      </c>
      <c r="C3150" s="3" t="s">
        <v>7250</v>
      </c>
      <c r="D3150" s="5">
        <v>500</v>
      </c>
      <c r="E3150" s="7">
        <v>100</v>
      </c>
      <c r="F3150" t="s">
        <v>8220</v>
      </c>
      <c r="G3150" t="s">
        <v>8231</v>
      </c>
      <c r="H3150" t="s">
        <v>8247</v>
      </c>
      <c r="I3150">
        <v>1492372800</v>
      </c>
      <c r="J3150">
        <v>1488823488</v>
      </c>
      <c r="K3150" t="b">
        <v>0</v>
      </c>
      <c r="L3150">
        <v>8</v>
      </c>
      <c r="M3150" t="b">
        <v>0</v>
      </c>
      <c r="N3150" t="s">
        <v>8268</v>
      </c>
      <c r="O3150">
        <f t="shared" si="245"/>
        <v>20</v>
      </c>
      <c r="P3150">
        <f t="shared" si="246"/>
        <v>12.5</v>
      </c>
      <c r="Q3150" s="11" t="s">
        <v>8307</v>
      </c>
      <c r="R3150" t="s">
        <v>8308</v>
      </c>
      <c r="S3150" s="15">
        <f t="shared" si="247"/>
        <v>42800.753333333334</v>
      </c>
      <c r="T3150" s="15">
        <f t="shared" si="248"/>
        <v>42841.833333333328</v>
      </c>
      <c r="U3150">
        <f t="shared" si="249"/>
        <v>2017</v>
      </c>
    </row>
    <row r="3151" spans="1:21" ht="64" x14ac:dyDescent="0.2">
      <c r="A3151">
        <v>3138</v>
      </c>
      <c r="B3151" s="9" t="s">
        <v>3137</v>
      </c>
      <c r="C3151" s="3" t="s">
        <v>7247</v>
      </c>
      <c r="D3151" s="5">
        <v>200</v>
      </c>
      <c r="E3151" s="7">
        <v>100</v>
      </c>
      <c r="F3151" t="s">
        <v>8220</v>
      </c>
      <c r="G3151" t="s">
        <v>8223</v>
      </c>
      <c r="H3151" t="s">
        <v>8245</v>
      </c>
      <c r="I3151">
        <v>1491233407</v>
      </c>
      <c r="J3151">
        <v>1489591807</v>
      </c>
      <c r="K3151" t="b">
        <v>0</v>
      </c>
      <c r="L3151">
        <v>0</v>
      </c>
      <c r="M3151" t="b">
        <v>0</v>
      </c>
      <c r="N3151" t="s">
        <v>8268</v>
      </c>
      <c r="O3151">
        <f t="shared" si="245"/>
        <v>50</v>
      </c>
      <c r="P3151">
        <f t="shared" si="246"/>
        <v>0</v>
      </c>
      <c r="Q3151" s="11" t="s">
        <v>8307</v>
      </c>
      <c r="R3151" t="s">
        <v>8308</v>
      </c>
      <c r="S3151" s="15">
        <f t="shared" si="247"/>
        <v>42809.645914351851</v>
      </c>
      <c r="T3151" s="15">
        <f t="shared" si="248"/>
        <v>42828.645914351851</v>
      </c>
      <c r="U3151">
        <f t="shared" si="249"/>
        <v>2017</v>
      </c>
    </row>
    <row r="3152" spans="1:21" ht="64" x14ac:dyDescent="0.2">
      <c r="A3152">
        <v>3150</v>
      </c>
      <c r="B3152" s="9" t="s">
        <v>3149</v>
      </c>
      <c r="C3152" s="3" t="s">
        <v>7259</v>
      </c>
      <c r="D3152" s="5">
        <v>3500</v>
      </c>
      <c r="E3152" s="7">
        <v>96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3</v>
      </c>
      <c r="P3152">
        <f t="shared" si="246"/>
        <v>0.92</v>
      </c>
      <c r="Q3152" s="11" t="s">
        <v>8307</v>
      </c>
      <c r="R3152" t="s">
        <v>8308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8" x14ac:dyDescent="0.2">
      <c r="A3153">
        <v>3154</v>
      </c>
      <c r="B3153" s="9" t="s">
        <v>3153</v>
      </c>
      <c r="C3153" s="3" t="s">
        <v>7263</v>
      </c>
      <c r="D3153" s="5">
        <v>7000</v>
      </c>
      <c r="E3153" s="7">
        <v>95</v>
      </c>
      <c r="F3153" t="s">
        <v>8217</v>
      </c>
      <c r="G3153" t="s">
        <v>8222</v>
      </c>
      <c r="H3153" t="s">
        <v>8244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t="s">
        <v>8268</v>
      </c>
      <c r="O3153">
        <f t="shared" si="245"/>
        <v>1</v>
      </c>
      <c r="P3153">
        <f t="shared" si="246"/>
        <v>0.77</v>
      </c>
      <c r="Q3153" s="11" t="s">
        <v>8307</v>
      </c>
      <c r="R3153" t="s">
        <v>8308</v>
      </c>
      <c r="S3153" s="15">
        <f t="shared" si="247"/>
        <v>40970.875671296293</v>
      </c>
      <c r="T3153" s="15">
        <f t="shared" si="248"/>
        <v>41000.834004629629</v>
      </c>
      <c r="U3153">
        <f t="shared" si="249"/>
        <v>2012</v>
      </c>
    </row>
    <row r="3154" spans="1:21" ht="32" x14ac:dyDescent="0.2">
      <c r="A3154">
        <v>3151</v>
      </c>
      <c r="B3154" s="9" t="s">
        <v>3150</v>
      </c>
      <c r="C3154" s="3" t="s">
        <v>7260</v>
      </c>
      <c r="D3154" s="5">
        <v>3500</v>
      </c>
      <c r="E3154" s="7">
        <v>95</v>
      </c>
      <c r="F3154" t="s">
        <v>8217</v>
      </c>
      <c r="G3154" t="s">
        <v>8222</v>
      </c>
      <c r="H3154" t="s">
        <v>8244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8268</v>
      </c>
      <c r="O3154">
        <f t="shared" si="245"/>
        <v>3</v>
      </c>
      <c r="P3154">
        <f t="shared" si="246"/>
        <v>2.79</v>
      </c>
      <c r="Q3154" s="11" t="s">
        <v>8307</v>
      </c>
      <c r="R3154" t="s">
        <v>8308</v>
      </c>
      <c r="S3154" s="15">
        <f t="shared" si="247"/>
        <v>41862.83997685185</v>
      </c>
      <c r="T3154" s="15">
        <f t="shared" si="248"/>
        <v>41892.83997685185</v>
      </c>
      <c r="U3154">
        <f t="shared" si="249"/>
        <v>2014</v>
      </c>
    </row>
    <row r="3155" spans="1:21" ht="48" x14ac:dyDescent="0.2">
      <c r="A3155">
        <v>3153</v>
      </c>
      <c r="B3155" s="9" t="s">
        <v>3152</v>
      </c>
      <c r="C3155" s="3" t="s">
        <v>7262</v>
      </c>
      <c r="D3155" s="5">
        <v>3000</v>
      </c>
      <c r="E3155" s="7">
        <v>95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</v>
      </c>
      <c r="P3155">
        <f t="shared" si="246"/>
        <v>0.39</v>
      </c>
      <c r="Q3155" s="11" t="s">
        <v>8307</v>
      </c>
      <c r="R3155" t="s">
        <v>8308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3152</v>
      </c>
      <c r="B3156" s="9" t="s">
        <v>3151</v>
      </c>
      <c r="C3156" s="3" t="s">
        <v>7261</v>
      </c>
      <c r="D3156" s="5">
        <v>2200</v>
      </c>
      <c r="E3156" s="7">
        <v>95</v>
      </c>
      <c r="F3156" t="s">
        <v>8217</v>
      </c>
      <c r="G3156" t="s">
        <v>8223</v>
      </c>
      <c r="H3156" t="s">
        <v>8245</v>
      </c>
      <c r="I3156">
        <v>1383425367</v>
      </c>
      <c r="J3156">
        <v>1380833367</v>
      </c>
      <c r="K3156" t="b">
        <v>1</v>
      </c>
      <c r="L3156">
        <v>67</v>
      </c>
      <c r="M3156" t="b">
        <v>1</v>
      </c>
      <c r="N3156" t="s">
        <v>8268</v>
      </c>
      <c r="O3156">
        <f t="shared" si="245"/>
        <v>4</v>
      </c>
      <c r="P3156">
        <f t="shared" si="246"/>
        <v>1.42</v>
      </c>
      <c r="Q3156" s="11" t="s">
        <v>8307</v>
      </c>
      <c r="R3156" t="s">
        <v>8308</v>
      </c>
      <c r="S3156" s="15">
        <f t="shared" si="247"/>
        <v>41550.867673611108</v>
      </c>
      <c r="T3156" s="15">
        <f t="shared" si="248"/>
        <v>41580.867673611108</v>
      </c>
      <c r="U3156">
        <f t="shared" si="249"/>
        <v>2013</v>
      </c>
    </row>
    <row r="3157" spans="1:21" ht="48" x14ac:dyDescent="0.2">
      <c r="A3157">
        <v>3156</v>
      </c>
      <c r="B3157" s="9" t="s">
        <v>3155</v>
      </c>
      <c r="C3157" s="3" t="s">
        <v>7265</v>
      </c>
      <c r="D3157" s="5">
        <v>5500</v>
      </c>
      <c r="E3157" s="7">
        <v>94</v>
      </c>
      <c r="F3157" t="s">
        <v>8217</v>
      </c>
      <c r="G3157" t="s">
        <v>8222</v>
      </c>
      <c r="H3157" t="s">
        <v>8244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8268</v>
      </c>
      <c r="O3157">
        <f t="shared" si="245"/>
        <v>2</v>
      </c>
      <c r="P3157">
        <f t="shared" si="246"/>
        <v>1.06</v>
      </c>
      <c r="Q3157" s="11" t="s">
        <v>8307</v>
      </c>
      <c r="R3157" t="s">
        <v>8308</v>
      </c>
      <c r="S3157" s="15">
        <f t="shared" si="247"/>
        <v>41026.953055555554</v>
      </c>
      <c r="T3157" s="15">
        <f t="shared" si="248"/>
        <v>41061.953055555554</v>
      </c>
      <c r="U3157">
        <f t="shared" si="249"/>
        <v>2012</v>
      </c>
    </row>
    <row r="3158" spans="1:21" ht="48" x14ac:dyDescent="0.2">
      <c r="A3158">
        <v>3155</v>
      </c>
      <c r="B3158" s="9" t="s">
        <v>3154</v>
      </c>
      <c r="C3158" s="3" t="s">
        <v>7264</v>
      </c>
      <c r="D3158" s="5">
        <v>5000</v>
      </c>
      <c r="E3158" s="7">
        <v>94</v>
      </c>
      <c r="F3158" t="s">
        <v>8217</v>
      </c>
      <c r="G3158" t="s">
        <v>8223</v>
      </c>
      <c r="H3158" t="s">
        <v>8245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8268</v>
      </c>
      <c r="O3158">
        <f t="shared" si="245"/>
        <v>2</v>
      </c>
      <c r="P3158">
        <f t="shared" si="246"/>
        <v>0.31</v>
      </c>
      <c r="Q3158" s="11" t="s">
        <v>8307</v>
      </c>
      <c r="R3158" t="s">
        <v>8308</v>
      </c>
      <c r="S3158" s="15">
        <f t="shared" si="247"/>
        <v>41233.499131944445</v>
      </c>
      <c r="T3158" s="15">
        <f t="shared" si="248"/>
        <v>41263.499131944445</v>
      </c>
      <c r="U3158">
        <f t="shared" si="249"/>
        <v>2012</v>
      </c>
    </row>
    <row r="3159" spans="1:21" ht="32" x14ac:dyDescent="0.2">
      <c r="A3159">
        <v>3157</v>
      </c>
      <c r="B3159" s="9" t="s">
        <v>3156</v>
      </c>
      <c r="C3159" s="3" t="s">
        <v>7266</v>
      </c>
      <c r="D3159" s="5">
        <v>4000</v>
      </c>
      <c r="E3159" s="7">
        <v>93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2</v>
      </c>
      <c r="P3159">
        <f t="shared" si="246"/>
        <v>2.27</v>
      </c>
      <c r="Q3159" s="11" t="s">
        <v>8307</v>
      </c>
      <c r="R3159" t="s">
        <v>8308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3157</v>
      </c>
      <c r="C3160" s="3" t="s">
        <v>7267</v>
      </c>
      <c r="D3160" s="5">
        <v>5000</v>
      </c>
      <c r="E3160" s="7">
        <v>92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2</v>
      </c>
      <c r="P3160">
        <f t="shared" si="246"/>
        <v>1.33</v>
      </c>
      <c r="Q3160" s="11" t="s">
        <v>8307</v>
      </c>
      <c r="R3160" t="s">
        <v>8308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3158</v>
      </c>
      <c r="C3161" s="3" t="s">
        <v>7268</v>
      </c>
      <c r="D3161" s="5">
        <v>1500</v>
      </c>
      <c r="E3161" s="7">
        <v>91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6</v>
      </c>
      <c r="P3161">
        <f t="shared" si="246"/>
        <v>1.75</v>
      </c>
      <c r="Q3161" s="11" t="s">
        <v>8307</v>
      </c>
      <c r="R3161" t="s">
        <v>8308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3166</v>
      </c>
      <c r="B3162" s="9" t="s">
        <v>3165</v>
      </c>
      <c r="C3162" s="3" t="s">
        <v>7275</v>
      </c>
      <c r="D3162" s="5">
        <v>35000</v>
      </c>
      <c r="E3162" s="7">
        <v>90</v>
      </c>
      <c r="F3162" t="s">
        <v>8217</v>
      </c>
      <c r="G3162" t="s">
        <v>8222</v>
      </c>
      <c r="H3162" t="s">
        <v>8244</v>
      </c>
      <c r="I3162">
        <v>1416988740</v>
      </c>
      <c r="J3162">
        <v>1414514153</v>
      </c>
      <c r="K3162" t="b">
        <v>1</v>
      </c>
      <c r="L3162">
        <v>930</v>
      </c>
      <c r="M3162" t="b">
        <v>1</v>
      </c>
      <c r="N3162" t="s">
        <v>8268</v>
      </c>
      <c r="O3162">
        <f t="shared" si="245"/>
        <v>0</v>
      </c>
      <c r="P3162">
        <f t="shared" si="246"/>
        <v>0.1</v>
      </c>
      <c r="Q3162" s="11" t="s">
        <v>8307</v>
      </c>
      <c r="R3162" t="s">
        <v>8308</v>
      </c>
      <c r="S3162" s="15">
        <f t="shared" si="247"/>
        <v>41940.69158564815</v>
      </c>
      <c r="T3162" s="15">
        <f t="shared" si="248"/>
        <v>41969.332638888889</v>
      </c>
      <c r="U3162">
        <f t="shared" si="249"/>
        <v>2014</v>
      </c>
    </row>
    <row r="3163" spans="1:21" ht="48" x14ac:dyDescent="0.2">
      <c r="A3163">
        <v>3163</v>
      </c>
      <c r="B3163" s="9" t="s">
        <v>3162</v>
      </c>
      <c r="C3163" s="3" t="s">
        <v>7272</v>
      </c>
      <c r="D3163" s="5">
        <v>13000</v>
      </c>
      <c r="E3163" s="7">
        <v>90</v>
      </c>
      <c r="F3163" t="s">
        <v>8217</v>
      </c>
      <c r="G3163" t="s">
        <v>8222</v>
      </c>
      <c r="H3163" t="s">
        <v>8244</v>
      </c>
      <c r="I3163">
        <v>1402855525</v>
      </c>
      <c r="J3163">
        <v>1400263525</v>
      </c>
      <c r="K3163" t="b">
        <v>1</v>
      </c>
      <c r="L3163">
        <v>72</v>
      </c>
      <c r="M3163" t="b">
        <v>1</v>
      </c>
      <c r="N3163" t="s">
        <v>8268</v>
      </c>
      <c r="O3163">
        <f t="shared" si="245"/>
        <v>1</v>
      </c>
      <c r="P3163">
        <f t="shared" si="246"/>
        <v>1.25</v>
      </c>
      <c r="Q3163" s="11" t="s">
        <v>8307</v>
      </c>
      <c r="R3163" t="s">
        <v>8308</v>
      </c>
      <c r="S3163" s="15">
        <f t="shared" si="247"/>
        <v>41775.753761574073</v>
      </c>
      <c r="T3163" s="15">
        <f t="shared" si="248"/>
        <v>41805.753761574073</v>
      </c>
      <c r="U3163">
        <f t="shared" si="249"/>
        <v>2014</v>
      </c>
    </row>
    <row r="3164" spans="1:21" ht="48" x14ac:dyDescent="0.2">
      <c r="A3164">
        <v>3160</v>
      </c>
      <c r="B3164" s="9" t="s">
        <v>3159</v>
      </c>
      <c r="C3164" s="3" t="s">
        <v>7269</v>
      </c>
      <c r="D3164" s="5">
        <v>4500</v>
      </c>
      <c r="E3164" s="7">
        <v>90</v>
      </c>
      <c r="F3164" t="s">
        <v>8217</v>
      </c>
      <c r="G3164" t="s">
        <v>8222</v>
      </c>
      <c r="H3164" t="s">
        <v>8244</v>
      </c>
      <c r="I3164">
        <v>1407905940</v>
      </c>
      <c r="J3164">
        <v>1405923687</v>
      </c>
      <c r="K3164" t="b">
        <v>1</v>
      </c>
      <c r="L3164">
        <v>57</v>
      </c>
      <c r="M3164" t="b">
        <v>1</v>
      </c>
      <c r="N3164" t="s">
        <v>8268</v>
      </c>
      <c r="O3164">
        <f t="shared" si="245"/>
        <v>2</v>
      </c>
      <c r="P3164">
        <f t="shared" si="246"/>
        <v>1.58</v>
      </c>
      <c r="Q3164" s="11" t="s">
        <v>8307</v>
      </c>
      <c r="R3164" t="s">
        <v>8308</v>
      </c>
      <c r="S3164" s="15">
        <f t="shared" si="247"/>
        <v>41841.26489583333</v>
      </c>
      <c r="T3164" s="15">
        <f t="shared" si="248"/>
        <v>41864.207638888889</v>
      </c>
      <c r="U3164">
        <f t="shared" si="249"/>
        <v>2014</v>
      </c>
    </row>
    <row r="3165" spans="1:21" ht="48" x14ac:dyDescent="0.2">
      <c r="A3165">
        <v>3162</v>
      </c>
      <c r="B3165" s="9" t="s">
        <v>3161</v>
      </c>
      <c r="C3165" s="3" t="s">
        <v>7271</v>
      </c>
      <c r="D3165" s="5">
        <v>4000</v>
      </c>
      <c r="E3165" s="7">
        <v>90</v>
      </c>
      <c r="F3165" t="s">
        <v>8217</v>
      </c>
      <c r="G3165" t="s">
        <v>8222</v>
      </c>
      <c r="H3165" t="s">
        <v>8244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8268</v>
      </c>
      <c r="O3165">
        <f t="shared" si="245"/>
        <v>2</v>
      </c>
      <c r="P3165">
        <f t="shared" si="246"/>
        <v>1.43</v>
      </c>
      <c r="Q3165" s="11" t="s">
        <v>8307</v>
      </c>
      <c r="R3165" t="s">
        <v>8308</v>
      </c>
      <c r="S3165" s="15">
        <f t="shared" si="247"/>
        <v>41799.685902777775</v>
      </c>
      <c r="T3165" s="15">
        <f t="shared" si="248"/>
        <v>41827.083333333336</v>
      </c>
      <c r="U3165">
        <f t="shared" si="249"/>
        <v>2014</v>
      </c>
    </row>
    <row r="3166" spans="1:21" ht="48" x14ac:dyDescent="0.2">
      <c r="A3166">
        <v>3164</v>
      </c>
      <c r="B3166" s="9" t="s">
        <v>3163</v>
      </c>
      <c r="C3166" s="3" t="s">
        <v>7273</v>
      </c>
      <c r="D3166" s="5">
        <v>2500</v>
      </c>
      <c r="E3166" s="7">
        <v>90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4</v>
      </c>
      <c r="P3166">
        <f t="shared" si="246"/>
        <v>1.27</v>
      </c>
      <c r="Q3166" s="11" t="s">
        <v>8307</v>
      </c>
      <c r="R3166" t="s">
        <v>8308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3161</v>
      </c>
      <c r="B3167" s="9" t="s">
        <v>3160</v>
      </c>
      <c r="C3167" s="3" t="s">
        <v>7270</v>
      </c>
      <c r="D3167" s="5">
        <v>2000</v>
      </c>
      <c r="E3167" s="7">
        <v>90</v>
      </c>
      <c r="F3167" t="s">
        <v>8217</v>
      </c>
      <c r="G3167" t="s">
        <v>8223</v>
      </c>
      <c r="H3167" t="s">
        <v>8245</v>
      </c>
      <c r="I3167">
        <v>1413377522</v>
      </c>
      <c r="J3167">
        <v>1410785522</v>
      </c>
      <c r="K3167" t="b">
        <v>1</v>
      </c>
      <c r="L3167">
        <v>74</v>
      </c>
      <c r="M3167" t="b">
        <v>1</v>
      </c>
      <c r="N3167" t="s">
        <v>8268</v>
      </c>
      <c r="O3167">
        <f t="shared" si="245"/>
        <v>5</v>
      </c>
      <c r="P3167">
        <f t="shared" si="246"/>
        <v>1.22</v>
      </c>
      <c r="Q3167" s="11" t="s">
        <v>8307</v>
      </c>
      <c r="R3167" t="s">
        <v>8308</v>
      </c>
      <c r="S3167" s="15">
        <f t="shared" si="247"/>
        <v>41897.536134259259</v>
      </c>
      <c r="T3167" s="15">
        <f t="shared" si="248"/>
        <v>41927.536134259259</v>
      </c>
      <c r="U3167">
        <f t="shared" si="249"/>
        <v>2014</v>
      </c>
    </row>
    <row r="3168" spans="1:21" ht="48" x14ac:dyDescent="0.2">
      <c r="A3168">
        <v>3165</v>
      </c>
      <c r="B3168" s="9" t="s">
        <v>3164</v>
      </c>
      <c r="C3168" s="3" t="s">
        <v>7274</v>
      </c>
      <c r="D3168" s="5">
        <v>750</v>
      </c>
      <c r="E3168" s="7">
        <v>90</v>
      </c>
      <c r="F3168" t="s">
        <v>8217</v>
      </c>
      <c r="G3168" t="s">
        <v>8222</v>
      </c>
      <c r="H3168" t="s">
        <v>8244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8268</v>
      </c>
      <c r="O3168">
        <f t="shared" si="245"/>
        <v>12</v>
      </c>
      <c r="P3168">
        <f t="shared" si="246"/>
        <v>4.29</v>
      </c>
      <c r="Q3168" s="11" t="s">
        <v>8307</v>
      </c>
      <c r="R3168" t="s">
        <v>8308</v>
      </c>
      <c r="S3168" s="15">
        <f t="shared" si="247"/>
        <v>40644.159259259257</v>
      </c>
      <c r="T3168" s="15">
        <f t="shared" si="248"/>
        <v>40666.165972222225</v>
      </c>
      <c r="U3168">
        <f t="shared" si="249"/>
        <v>2011</v>
      </c>
    </row>
    <row r="3169" spans="1:21" ht="32" x14ac:dyDescent="0.2">
      <c r="A3169">
        <v>3167</v>
      </c>
      <c r="B3169" s="9" t="s">
        <v>3166</v>
      </c>
      <c r="C3169" s="3" t="s">
        <v>7276</v>
      </c>
      <c r="D3169" s="5">
        <v>3000</v>
      </c>
      <c r="E3169" s="7">
        <v>86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3</v>
      </c>
      <c r="P3169">
        <f t="shared" si="246"/>
        <v>1.56</v>
      </c>
      <c r="Q3169" s="11" t="s">
        <v>8307</v>
      </c>
      <c r="R3169" t="s">
        <v>8308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3167</v>
      </c>
      <c r="C3170" s="3" t="s">
        <v>7277</v>
      </c>
      <c r="D3170" s="5">
        <v>2500</v>
      </c>
      <c r="E3170" s="7">
        <v>86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3</v>
      </c>
      <c r="P3170">
        <f t="shared" si="246"/>
        <v>1.41</v>
      </c>
      <c r="Q3170" s="11" t="s">
        <v>8307</v>
      </c>
      <c r="R3170" t="s">
        <v>8308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48" x14ac:dyDescent="0.2">
      <c r="A3171">
        <v>3173</v>
      </c>
      <c r="B3171" s="9" t="s">
        <v>3172</v>
      </c>
      <c r="C3171" s="3" t="s">
        <v>7282</v>
      </c>
      <c r="D3171" s="5">
        <v>10000</v>
      </c>
      <c r="E3171" s="7">
        <v>85</v>
      </c>
      <c r="F3171" t="s">
        <v>8217</v>
      </c>
      <c r="G3171" t="s">
        <v>8222</v>
      </c>
      <c r="H3171" t="s">
        <v>8244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t="s">
        <v>8268</v>
      </c>
      <c r="O3171">
        <f t="shared" si="245"/>
        <v>1</v>
      </c>
      <c r="P3171">
        <f t="shared" si="246"/>
        <v>1.1499999999999999</v>
      </c>
      <c r="Q3171" s="11" t="s">
        <v>8307</v>
      </c>
      <c r="R3171" t="s">
        <v>8308</v>
      </c>
      <c r="S3171" s="15">
        <f t="shared" si="247"/>
        <v>41878.878379629627</v>
      </c>
      <c r="T3171" s="15">
        <f t="shared" si="248"/>
        <v>41908.878379629627</v>
      </c>
      <c r="U3171">
        <f t="shared" si="249"/>
        <v>2014</v>
      </c>
    </row>
    <row r="3172" spans="1:21" ht="32" x14ac:dyDescent="0.2">
      <c r="A3172">
        <v>3169</v>
      </c>
      <c r="B3172" s="9" t="s">
        <v>3168</v>
      </c>
      <c r="C3172" s="3" t="s">
        <v>7278</v>
      </c>
      <c r="D3172" s="5">
        <v>8000</v>
      </c>
      <c r="E3172" s="7">
        <v>85</v>
      </c>
      <c r="F3172" t="s">
        <v>8217</v>
      </c>
      <c r="G3172" t="s">
        <v>8222</v>
      </c>
      <c r="H3172" t="s">
        <v>8244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8268</v>
      </c>
      <c r="O3172">
        <f t="shared" si="245"/>
        <v>1</v>
      </c>
      <c r="P3172">
        <f t="shared" si="246"/>
        <v>1.04</v>
      </c>
      <c r="Q3172" s="11" t="s">
        <v>8307</v>
      </c>
      <c r="R3172" t="s">
        <v>8308</v>
      </c>
      <c r="S3172" s="15">
        <f t="shared" si="247"/>
        <v>41591.737974537034</v>
      </c>
      <c r="T3172" s="15">
        <f t="shared" si="248"/>
        <v>41621.207638888889</v>
      </c>
      <c r="U3172">
        <f t="shared" si="249"/>
        <v>2013</v>
      </c>
    </row>
    <row r="3173" spans="1:21" ht="48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85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</v>
      </c>
      <c r="P3173">
        <f t="shared" si="246"/>
        <v>0.73</v>
      </c>
      <c r="Q3173" s="11" t="s">
        <v>8307</v>
      </c>
      <c r="R3173" t="s">
        <v>8308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3175</v>
      </c>
      <c r="B3174" s="9" t="s">
        <v>3174</v>
      </c>
      <c r="C3174" s="3" t="s">
        <v>7284</v>
      </c>
      <c r="D3174" s="5">
        <v>5000</v>
      </c>
      <c r="E3174" s="7">
        <v>85</v>
      </c>
      <c r="F3174" t="s">
        <v>8217</v>
      </c>
      <c r="G3174" t="s">
        <v>8222</v>
      </c>
      <c r="H3174" t="s">
        <v>8244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t="s">
        <v>8268</v>
      </c>
      <c r="O3174">
        <f t="shared" si="245"/>
        <v>2</v>
      </c>
      <c r="P3174">
        <f t="shared" si="246"/>
        <v>1.42</v>
      </c>
      <c r="Q3174" s="11" t="s">
        <v>8307</v>
      </c>
      <c r="R3174" t="s">
        <v>8308</v>
      </c>
      <c r="S3174" s="15">
        <f t="shared" si="247"/>
        <v>40531.886886574073</v>
      </c>
      <c r="T3174" s="15">
        <f t="shared" si="248"/>
        <v>40591.886886574073</v>
      </c>
      <c r="U3174">
        <f t="shared" si="249"/>
        <v>2010</v>
      </c>
    </row>
    <row r="3175" spans="1:21" ht="48" x14ac:dyDescent="0.2">
      <c r="A3175">
        <v>3174</v>
      </c>
      <c r="B3175" s="9" t="s">
        <v>3173</v>
      </c>
      <c r="C3175" s="3" t="s">
        <v>7283</v>
      </c>
      <c r="D3175" s="5">
        <v>3000</v>
      </c>
      <c r="E3175" s="7">
        <v>85</v>
      </c>
      <c r="F3175" t="s">
        <v>8217</v>
      </c>
      <c r="G3175" t="s">
        <v>8222</v>
      </c>
      <c r="H3175" t="s">
        <v>8244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8268</v>
      </c>
      <c r="O3175">
        <f t="shared" si="245"/>
        <v>3</v>
      </c>
      <c r="P3175">
        <f t="shared" si="246"/>
        <v>3.7</v>
      </c>
      <c r="Q3175" s="11" t="s">
        <v>8307</v>
      </c>
      <c r="R3175" t="s">
        <v>8308</v>
      </c>
      <c r="S3175" s="15">
        <f t="shared" si="247"/>
        <v>41862.864675925928</v>
      </c>
      <c r="T3175" s="15">
        <f t="shared" si="248"/>
        <v>41876.864675925928</v>
      </c>
      <c r="U3175">
        <f t="shared" si="249"/>
        <v>2014</v>
      </c>
    </row>
    <row r="3176" spans="1:21" ht="32" x14ac:dyDescent="0.2">
      <c r="A3176">
        <v>3170</v>
      </c>
      <c r="B3176" s="9" t="s">
        <v>3169</v>
      </c>
      <c r="C3176" s="3" t="s">
        <v>7279</v>
      </c>
      <c r="D3176" s="5">
        <v>2000</v>
      </c>
      <c r="E3176" s="7">
        <v>85</v>
      </c>
      <c r="F3176" t="s">
        <v>8217</v>
      </c>
      <c r="G3176" t="s">
        <v>8222</v>
      </c>
      <c r="H3176" t="s">
        <v>8244</v>
      </c>
      <c r="I3176">
        <v>1404273600</v>
      </c>
      <c r="J3176">
        <v>1401414944</v>
      </c>
      <c r="K3176" t="b">
        <v>1</v>
      </c>
      <c r="L3176">
        <v>71</v>
      </c>
      <c r="M3176" t="b">
        <v>1</v>
      </c>
      <c r="N3176" t="s">
        <v>8268</v>
      </c>
      <c r="O3176">
        <f t="shared" si="245"/>
        <v>4</v>
      </c>
      <c r="P3176">
        <f t="shared" si="246"/>
        <v>1.2</v>
      </c>
      <c r="Q3176" s="11" t="s">
        <v>8307</v>
      </c>
      <c r="R3176" t="s">
        <v>8308</v>
      </c>
      <c r="S3176" s="15">
        <f t="shared" si="247"/>
        <v>41789.080370370371</v>
      </c>
      <c r="T3176" s="15">
        <f t="shared" si="248"/>
        <v>41822.166666666664</v>
      </c>
      <c r="U3176">
        <f t="shared" si="249"/>
        <v>2014</v>
      </c>
    </row>
    <row r="3177" spans="1:21" ht="48" x14ac:dyDescent="0.2">
      <c r="A3177">
        <v>3172</v>
      </c>
      <c r="B3177" s="9" t="s">
        <v>3171</v>
      </c>
      <c r="C3177" s="3" t="s">
        <v>7281</v>
      </c>
      <c r="D3177" s="5">
        <v>2000</v>
      </c>
      <c r="E3177" s="7">
        <v>85</v>
      </c>
      <c r="F3177" t="s">
        <v>8217</v>
      </c>
      <c r="G3177" t="s">
        <v>8222</v>
      </c>
      <c r="H3177" t="s">
        <v>8244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t="s">
        <v>8268</v>
      </c>
      <c r="O3177">
        <f t="shared" si="245"/>
        <v>4</v>
      </c>
      <c r="P3177">
        <f t="shared" si="246"/>
        <v>2.93</v>
      </c>
      <c r="Q3177" s="11" t="s">
        <v>8307</v>
      </c>
      <c r="R3177" t="s">
        <v>8308</v>
      </c>
      <c r="S3177" s="15">
        <f t="shared" si="247"/>
        <v>40923.729953703703</v>
      </c>
      <c r="T3177" s="15">
        <f t="shared" si="248"/>
        <v>40953.729953703703</v>
      </c>
      <c r="U3177">
        <f t="shared" si="249"/>
        <v>2012</v>
      </c>
    </row>
    <row r="3178" spans="1:21" ht="48" x14ac:dyDescent="0.2">
      <c r="A3178">
        <v>3176</v>
      </c>
      <c r="B3178" s="9" t="s">
        <v>3175</v>
      </c>
      <c r="C3178" s="3" t="s">
        <v>7285</v>
      </c>
      <c r="D3178" s="5">
        <v>1900</v>
      </c>
      <c r="E3178" s="7">
        <v>83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4</v>
      </c>
      <c r="P3178">
        <f t="shared" si="246"/>
        <v>1.51</v>
      </c>
      <c r="Q3178" s="11" t="s">
        <v>8307</v>
      </c>
      <c r="R3178" t="s">
        <v>8308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3176</v>
      </c>
      <c r="C3179" s="3" t="s">
        <v>7286</v>
      </c>
      <c r="D3179" s="5">
        <v>2500</v>
      </c>
      <c r="E3179" s="7">
        <v>82.01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3</v>
      </c>
      <c r="P3179">
        <f t="shared" si="246"/>
        <v>1.61</v>
      </c>
      <c r="Q3179" s="11" t="s">
        <v>8307</v>
      </c>
      <c r="R3179" t="s">
        <v>8308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32" x14ac:dyDescent="0.2">
      <c r="A3180">
        <v>3179</v>
      </c>
      <c r="B3180" s="9" t="s">
        <v>3178</v>
      </c>
      <c r="C3180" s="3" t="s">
        <v>7288</v>
      </c>
      <c r="D3180" s="5">
        <v>4200</v>
      </c>
      <c r="E3180" s="7">
        <v>82</v>
      </c>
      <c r="F3180" t="s">
        <v>8217</v>
      </c>
      <c r="G3180" t="s">
        <v>8222</v>
      </c>
      <c r="H3180" t="s">
        <v>8244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8268</v>
      </c>
      <c r="O3180">
        <f t="shared" si="245"/>
        <v>2</v>
      </c>
      <c r="P3180">
        <f t="shared" si="246"/>
        <v>1.32</v>
      </c>
      <c r="Q3180" s="11" t="s">
        <v>8307</v>
      </c>
      <c r="R3180" t="s">
        <v>8308</v>
      </c>
      <c r="S3180" s="15">
        <f t="shared" si="247"/>
        <v>41375.702210648145</v>
      </c>
      <c r="T3180" s="15">
        <f t="shared" si="248"/>
        <v>41400.702210648145</v>
      </c>
      <c r="U3180">
        <f t="shared" si="249"/>
        <v>2013</v>
      </c>
    </row>
    <row r="3181" spans="1:21" ht="48" x14ac:dyDescent="0.2">
      <c r="A3181">
        <v>3178</v>
      </c>
      <c r="B3181" s="9" t="s">
        <v>3177</v>
      </c>
      <c r="C3181" s="3" t="s">
        <v>7287</v>
      </c>
      <c r="D3181" s="5">
        <v>1500</v>
      </c>
      <c r="E3181" s="7">
        <v>82</v>
      </c>
      <c r="F3181" t="s">
        <v>8217</v>
      </c>
      <c r="G3181" t="s">
        <v>8223</v>
      </c>
      <c r="H3181" t="s">
        <v>8245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8268</v>
      </c>
      <c r="O3181">
        <f t="shared" si="245"/>
        <v>5</v>
      </c>
      <c r="P3181">
        <f t="shared" si="246"/>
        <v>1.05</v>
      </c>
      <c r="Q3181" s="11" t="s">
        <v>8307</v>
      </c>
      <c r="R3181" t="s">
        <v>8308</v>
      </c>
      <c r="S3181" s="15">
        <f t="shared" si="247"/>
        <v>41806.605034722219</v>
      </c>
      <c r="T3181" s="15">
        <f t="shared" si="248"/>
        <v>41836.605034722219</v>
      </c>
      <c r="U3181">
        <f t="shared" si="249"/>
        <v>2014</v>
      </c>
    </row>
    <row r="3182" spans="1:21" ht="48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81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7</v>
      </c>
      <c r="P3182">
        <f t="shared" si="246"/>
        <v>1.8</v>
      </c>
      <c r="Q3182" s="11" t="s">
        <v>8307</v>
      </c>
      <c r="R3182" t="s">
        <v>8308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81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16</v>
      </c>
      <c r="P3183">
        <f t="shared" si="246"/>
        <v>5.4</v>
      </c>
      <c r="Q3183" s="11" t="s">
        <v>8307</v>
      </c>
      <c r="R3183" t="s">
        <v>8308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3181</v>
      </c>
      <c r="C3184" s="3" t="s">
        <v>7291</v>
      </c>
      <c r="D3184" s="5">
        <v>7000</v>
      </c>
      <c r="E3184" s="7">
        <v>80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</v>
      </c>
      <c r="P3184">
        <f t="shared" si="246"/>
        <v>0.53</v>
      </c>
      <c r="Q3184" s="11" t="s">
        <v>8307</v>
      </c>
      <c r="R3184" t="s">
        <v>8308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3184</v>
      </c>
      <c r="B3185" s="9" t="s">
        <v>3183</v>
      </c>
      <c r="C3185" s="3" t="s">
        <v>7293</v>
      </c>
      <c r="D3185" s="5">
        <v>4300</v>
      </c>
      <c r="E3185" s="7">
        <v>80</v>
      </c>
      <c r="F3185" t="s">
        <v>8217</v>
      </c>
      <c r="G3185" t="s">
        <v>8222</v>
      </c>
      <c r="H3185" t="s">
        <v>8244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8268</v>
      </c>
      <c r="O3185">
        <f t="shared" si="245"/>
        <v>2</v>
      </c>
      <c r="P3185">
        <f t="shared" si="246"/>
        <v>1.74</v>
      </c>
      <c r="Q3185" s="11" t="s">
        <v>8307</v>
      </c>
      <c r="R3185" t="s">
        <v>8308</v>
      </c>
      <c r="S3185" s="15">
        <f t="shared" si="247"/>
        <v>41791.993414351848</v>
      </c>
      <c r="T3185" s="15">
        <f t="shared" si="248"/>
        <v>41821.993414351848</v>
      </c>
      <c r="U3185">
        <f t="shared" si="249"/>
        <v>2014</v>
      </c>
    </row>
    <row r="3186" spans="1:21" ht="48" x14ac:dyDescent="0.2">
      <c r="A3186">
        <v>3186</v>
      </c>
      <c r="B3186" s="9" t="s">
        <v>3185</v>
      </c>
      <c r="C3186" s="3" t="s">
        <v>7295</v>
      </c>
      <c r="D3186" s="5">
        <v>3200</v>
      </c>
      <c r="E3186" s="7">
        <v>80</v>
      </c>
      <c r="F3186" t="s">
        <v>8217</v>
      </c>
      <c r="G3186" t="s">
        <v>8223</v>
      </c>
      <c r="H3186" t="s">
        <v>8245</v>
      </c>
      <c r="I3186">
        <v>1410901200</v>
      </c>
      <c r="J3186">
        <v>1408313438</v>
      </c>
      <c r="K3186" t="b">
        <v>1</v>
      </c>
      <c r="L3186">
        <v>70</v>
      </c>
      <c r="M3186" t="b">
        <v>1</v>
      </c>
      <c r="N3186" t="s">
        <v>8268</v>
      </c>
      <c r="O3186">
        <f t="shared" si="245"/>
        <v>3</v>
      </c>
      <c r="P3186">
        <f t="shared" si="246"/>
        <v>1.1399999999999999</v>
      </c>
      <c r="Q3186" s="11" t="s">
        <v>8307</v>
      </c>
      <c r="R3186" t="s">
        <v>8308</v>
      </c>
      <c r="S3186" s="15">
        <f t="shared" si="247"/>
        <v>41868.924050925925</v>
      </c>
      <c r="T3186" s="15">
        <f t="shared" si="248"/>
        <v>41898.875</v>
      </c>
      <c r="U3186">
        <f t="shared" si="249"/>
        <v>2014</v>
      </c>
    </row>
    <row r="3187" spans="1:21" ht="48" x14ac:dyDescent="0.2">
      <c r="A3187">
        <v>3183</v>
      </c>
      <c r="B3187" s="9" t="s">
        <v>3182</v>
      </c>
      <c r="C3187" s="3" t="s">
        <v>7292</v>
      </c>
      <c r="D3187" s="5">
        <v>2500</v>
      </c>
      <c r="E3187" s="7">
        <v>80</v>
      </c>
      <c r="F3187" t="s">
        <v>8217</v>
      </c>
      <c r="G3187" t="s">
        <v>8222</v>
      </c>
      <c r="H3187" t="s">
        <v>8244</v>
      </c>
      <c r="I3187">
        <v>1377284669</v>
      </c>
      <c r="J3187">
        <v>1375729469</v>
      </c>
      <c r="K3187" t="b">
        <v>1</v>
      </c>
      <c r="L3187">
        <v>68</v>
      </c>
      <c r="M3187" t="b">
        <v>1</v>
      </c>
      <c r="N3187" t="s">
        <v>8268</v>
      </c>
      <c r="O3187">
        <f t="shared" si="245"/>
        <v>3</v>
      </c>
      <c r="P3187">
        <f t="shared" si="246"/>
        <v>1.18</v>
      </c>
      <c r="Q3187" s="11" t="s">
        <v>8307</v>
      </c>
      <c r="R3187" t="s">
        <v>8308</v>
      </c>
      <c r="S3187" s="15">
        <f t="shared" si="247"/>
        <v>41491.79478009259</v>
      </c>
      <c r="T3187" s="15">
        <f t="shared" si="248"/>
        <v>41509.79478009259</v>
      </c>
      <c r="U3187">
        <f t="shared" si="249"/>
        <v>2013</v>
      </c>
    </row>
    <row r="3188" spans="1:21" ht="48" x14ac:dyDescent="0.2">
      <c r="A3188">
        <v>3185</v>
      </c>
      <c r="B3188" s="9" t="s">
        <v>3184</v>
      </c>
      <c r="C3188" s="3" t="s">
        <v>7294</v>
      </c>
      <c r="D3188" s="5">
        <v>1000</v>
      </c>
      <c r="E3188" s="7">
        <v>80</v>
      </c>
      <c r="F3188" t="s">
        <v>8217</v>
      </c>
      <c r="G3188" t="s">
        <v>8223</v>
      </c>
      <c r="H3188" t="s">
        <v>8245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8268</v>
      </c>
      <c r="O3188">
        <f t="shared" si="245"/>
        <v>8</v>
      </c>
      <c r="P3188">
        <f t="shared" si="246"/>
        <v>3.33</v>
      </c>
      <c r="Q3188" s="11" t="s">
        <v>8307</v>
      </c>
      <c r="R3188" t="s">
        <v>8308</v>
      </c>
      <c r="S3188" s="15">
        <f t="shared" si="247"/>
        <v>41829.977326388893</v>
      </c>
      <c r="T3188" s="15">
        <f t="shared" si="248"/>
        <v>41836.977326388893</v>
      </c>
      <c r="U3188">
        <f t="shared" si="249"/>
        <v>2014</v>
      </c>
    </row>
    <row r="3189" spans="1:21" ht="48" x14ac:dyDescent="0.2">
      <c r="A3189">
        <v>3187</v>
      </c>
      <c r="B3189" s="9" t="s">
        <v>3186</v>
      </c>
      <c r="C3189" s="3" t="s">
        <v>7296</v>
      </c>
      <c r="D3189" s="5">
        <v>15000</v>
      </c>
      <c r="E3189" s="7">
        <v>78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</v>
      </c>
      <c r="P3189">
        <f t="shared" si="246"/>
        <v>0.32</v>
      </c>
      <c r="Q3189" s="11" t="s">
        <v>8307</v>
      </c>
      <c r="R3189" t="s">
        <v>8308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77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39</v>
      </c>
      <c r="P3190">
        <f t="shared" si="246"/>
        <v>8.56</v>
      </c>
      <c r="Q3190" s="11" t="s">
        <v>8307</v>
      </c>
      <c r="R3190" t="s">
        <v>8310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76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0</v>
      </c>
      <c r="P3191">
        <f t="shared" si="246"/>
        <v>4</v>
      </c>
      <c r="Q3191" s="11" t="s">
        <v>8307</v>
      </c>
      <c r="R3191" t="s">
        <v>8310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76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2</v>
      </c>
      <c r="P3192">
        <f t="shared" si="246"/>
        <v>0</v>
      </c>
      <c r="Q3192" s="11" t="s">
        <v>8307</v>
      </c>
      <c r="R3192" t="s">
        <v>8310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3196</v>
      </c>
      <c r="B3193" s="9" t="s">
        <v>3195</v>
      </c>
      <c r="C3193" s="3" t="s">
        <v>7305</v>
      </c>
      <c r="D3193" s="5">
        <v>3000000</v>
      </c>
      <c r="E3193" s="7">
        <v>75</v>
      </c>
      <c r="F3193" t="s">
        <v>8219</v>
      </c>
      <c r="G3193" t="s">
        <v>8222</v>
      </c>
      <c r="H3193" t="s">
        <v>8244</v>
      </c>
      <c r="I3193">
        <v>1438437600</v>
      </c>
      <c r="J3193">
        <v>1433254875</v>
      </c>
      <c r="K3193" t="b">
        <v>0</v>
      </c>
      <c r="L3193">
        <v>6</v>
      </c>
      <c r="M3193" t="b">
        <v>0</v>
      </c>
      <c r="N3193" t="s">
        <v>8302</v>
      </c>
      <c r="O3193">
        <f t="shared" si="245"/>
        <v>0</v>
      </c>
      <c r="P3193">
        <f t="shared" si="246"/>
        <v>12.5</v>
      </c>
      <c r="Q3193" s="11" t="s">
        <v>8307</v>
      </c>
      <c r="R3193" t="s">
        <v>8310</v>
      </c>
      <c r="S3193" s="15">
        <f t="shared" si="247"/>
        <v>42157.598090277781</v>
      </c>
      <c r="T3193" s="15">
        <f t="shared" si="248"/>
        <v>42217.583333333328</v>
      </c>
      <c r="U3193">
        <f t="shared" si="249"/>
        <v>2015</v>
      </c>
    </row>
    <row r="3194" spans="1:21" ht="48" x14ac:dyDescent="0.2">
      <c r="A3194">
        <v>3200</v>
      </c>
      <c r="B3194" s="9" t="s">
        <v>3199</v>
      </c>
      <c r="C3194" s="3" t="s">
        <v>7309</v>
      </c>
      <c r="D3194" s="5">
        <v>50000</v>
      </c>
      <c r="E3194" s="7">
        <v>75</v>
      </c>
      <c r="F3194" t="s">
        <v>8219</v>
      </c>
      <c r="G3194" t="s">
        <v>8222</v>
      </c>
      <c r="H3194" t="s">
        <v>8244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t="s">
        <v>8302</v>
      </c>
      <c r="O3194">
        <f t="shared" si="245"/>
        <v>0</v>
      </c>
      <c r="P3194">
        <f t="shared" si="246"/>
        <v>75</v>
      </c>
      <c r="Q3194" s="11" t="s">
        <v>8307</v>
      </c>
      <c r="R3194" t="s">
        <v>8310</v>
      </c>
      <c r="S3194" s="15">
        <f t="shared" si="247"/>
        <v>42460.320613425924</v>
      </c>
      <c r="T3194" s="15">
        <f t="shared" si="248"/>
        <v>42490.231944444444</v>
      </c>
      <c r="U3194">
        <f t="shared" si="249"/>
        <v>2016</v>
      </c>
    </row>
    <row r="3195" spans="1:21" ht="48" x14ac:dyDescent="0.2">
      <c r="A3195">
        <v>3198</v>
      </c>
      <c r="B3195" s="9" t="s">
        <v>3197</v>
      </c>
      <c r="C3195" s="3" t="s">
        <v>7307</v>
      </c>
      <c r="D3195" s="5">
        <v>30000</v>
      </c>
      <c r="E3195" s="7">
        <v>75</v>
      </c>
      <c r="F3195" t="s">
        <v>8219</v>
      </c>
      <c r="G3195" t="s">
        <v>8230</v>
      </c>
      <c r="H3195" t="s">
        <v>8251</v>
      </c>
      <c r="I3195">
        <v>1424081477</v>
      </c>
      <c r="J3195">
        <v>1420798277</v>
      </c>
      <c r="K3195" t="b">
        <v>0</v>
      </c>
      <c r="L3195">
        <v>3</v>
      </c>
      <c r="M3195" t="b">
        <v>0</v>
      </c>
      <c r="N3195" t="s">
        <v>8302</v>
      </c>
      <c r="O3195">
        <f t="shared" si="245"/>
        <v>0</v>
      </c>
      <c r="P3195">
        <f t="shared" si="246"/>
        <v>25</v>
      </c>
      <c r="Q3195" s="11" t="s">
        <v>8307</v>
      </c>
      <c r="R3195" t="s">
        <v>8310</v>
      </c>
      <c r="S3195" s="15">
        <f t="shared" si="247"/>
        <v>42013.424502314811</v>
      </c>
      <c r="T3195" s="15">
        <f t="shared" si="248"/>
        <v>42051.424502314811</v>
      </c>
      <c r="U3195">
        <f t="shared" si="249"/>
        <v>2015</v>
      </c>
    </row>
    <row r="3196" spans="1:21" ht="48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75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1</v>
      </c>
      <c r="P3196">
        <f t="shared" si="246"/>
        <v>0</v>
      </c>
      <c r="Q3196" s="11" t="s">
        <v>8307</v>
      </c>
      <c r="R3196" t="s">
        <v>8310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3192</v>
      </c>
      <c r="B3197" s="9" t="s">
        <v>3191</v>
      </c>
      <c r="C3197" s="3" t="s">
        <v>7301</v>
      </c>
      <c r="D3197" s="5">
        <v>10000</v>
      </c>
      <c r="E3197" s="7">
        <v>75</v>
      </c>
      <c r="F3197" t="s">
        <v>8219</v>
      </c>
      <c r="G3197" t="s">
        <v>8223</v>
      </c>
      <c r="H3197" t="s">
        <v>8245</v>
      </c>
      <c r="I3197">
        <v>1425160800</v>
      </c>
      <c r="J3197">
        <v>1421274859</v>
      </c>
      <c r="K3197" t="b">
        <v>0</v>
      </c>
      <c r="L3197">
        <v>8</v>
      </c>
      <c r="M3197" t="b">
        <v>0</v>
      </c>
      <c r="N3197" t="s">
        <v>8302</v>
      </c>
      <c r="O3197">
        <f t="shared" si="245"/>
        <v>1</v>
      </c>
      <c r="P3197">
        <f t="shared" si="246"/>
        <v>9.3800000000000008</v>
      </c>
      <c r="Q3197" s="11" t="s">
        <v>8307</v>
      </c>
      <c r="R3197" t="s">
        <v>8310</v>
      </c>
      <c r="S3197" s="15">
        <f t="shared" si="247"/>
        <v>42018.94049768518</v>
      </c>
      <c r="T3197" s="15">
        <f t="shared" si="248"/>
        <v>42063.916666666672</v>
      </c>
      <c r="U3197">
        <f t="shared" si="249"/>
        <v>2015</v>
      </c>
    </row>
    <row r="3198" spans="1:21" ht="32" x14ac:dyDescent="0.2">
      <c r="A3198">
        <v>3197</v>
      </c>
      <c r="B3198" s="9" t="s">
        <v>3196</v>
      </c>
      <c r="C3198" s="3" t="s">
        <v>7306</v>
      </c>
      <c r="D3198" s="5">
        <v>10000</v>
      </c>
      <c r="E3198" s="7">
        <v>75</v>
      </c>
      <c r="F3198" t="s">
        <v>8219</v>
      </c>
      <c r="G3198" t="s">
        <v>8232</v>
      </c>
      <c r="H3198" t="s">
        <v>8252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8302</v>
      </c>
      <c r="O3198">
        <f t="shared" si="245"/>
        <v>1</v>
      </c>
      <c r="P3198">
        <f t="shared" si="246"/>
        <v>18.75</v>
      </c>
      <c r="Q3198" s="11" t="s">
        <v>8307</v>
      </c>
      <c r="R3198" t="s">
        <v>8310</v>
      </c>
      <c r="S3198" s="15">
        <f t="shared" si="247"/>
        <v>42009.493263888886</v>
      </c>
      <c r="T3198" s="15">
        <f t="shared" si="248"/>
        <v>42039.493263888886</v>
      </c>
      <c r="U3198">
        <f t="shared" si="249"/>
        <v>2015</v>
      </c>
    </row>
    <row r="3199" spans="1:21" ht="48" x14ac:dyDescent="0.2">
      <c r="A3199">
        <v>3193</v>
      </c>
      <c r="B3199" s="9" t="s">
        <v>3192</v>
      </c>
      <c r="C3199" s="3" t="s">
        <v>7302</v>
      </c>
      <c r="D3199" s="5">
        <v>5000</v>
      </c>
      <c r="E3199" s="7">
        <v>75</v>
      </c>
      <c r="F3199" t="s">
        <v>8219</v>
      </c>
      <c r="G3199" t="s">
        <v>8223</v>
      </c>
      <c r="H3199" t="s">
        <v>8245</v>
      </c>
      <c r="I3199">
        <v>1424474056</v>
      </c>
      <c r="J3199">
        <v>1420586056</v>
      </c>
      <c r="K3199" t="b">
        <v>0</v>
      </c>
      <c r="L3199">
        <v>24</v>
      </c>
      <c r="M3199" t="b">
        <v>0</v>
      </c>
      <c r="N3199" t="s">
        <v>8302</v>
      </c>
      <c r="O3199">
        <f t="shared" si="245"/>
        <v>2</v>
      </c>
      <c r="P3199">
        <f t="shared" si="246"/>
        <v>3.13</v>
      </c>
      <c r="Q3199" s="11" t="s">
        <v>8307</v>
      </c>
      <c r="R3199" t="s">
        <v>8310</v>
      </c>
      <c r="S3199" s="15">
        <f t="shared" si="247"/>
        <v>42010.968240740738</v>
      </c>
      <c r="T3199" s="15">
        <f t="shared" si="248"/>
        <v>42055.968240740738</v>
      </c>
      <c r="U3199">
        <f t="shared" si="249"/>
        <v>2015</v>
      </c>
    </row>
    <row r="3200" spans="1:21" ht="48" x14ac:dyDescent="0.2">
      <c r="A3200">
        <v>3199</v>
      </c>
      <c r="B3200" s="9" t="s">
        <v>3198</v>
      </c>
      <c r="C3200" s="3" t="s">
        <v>7308</v>
      </c>
      <c r="D3200" s="5">
        <v>5000</v>
      </c>
      <c r="E3200" s="7">
        <v>75</v>
      </c>
      <c r="F3200" t="s">
        <v>8219</v>
      </c>
      <c r="G3200" t="s">
        <v>8222</v>
      </c>
      <c r="H3200" t="s">
        <v>8244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8302</v>
      </c>
      <c r="O3200">
        <f t="shared" si="245"/>
        <v>2</v>
      </c>
      <c r="P3200">
        <f t="shared" si="246"/>
        <v>1.42</v>
      </c>
      <c r="Q3200" s="11" t="s">
        <v>8307</v>
      </c>
      <c r="R3200" t="s">
        <v>8310</v>
      </c>
      <c r="S3200" s="15">
        <f t="shared" si="247"/>
        <v>41858.761782407404</v>
      </c>
      <c r="T3200" s="15">
        <f t="shared" si="248"/>
        <v>41888.875</v>
      </c>
      <c r="U3200">
        <f t="shared" si="249"/>
        <v>2014</v>
      </c>
    </row>
    <row r="3201" spans="1:21" ht="48" x14ac:dyDescent="0.2">
      <c r="A3201">
        <v>3202</v>
      </c>
      <c r="B3201" s="9" t="s">
        <v>3201</v>
      </c>
      <c r="C3201" s="3" t="s">
        <v>7311</v>
      </c>
      <c r="D3201" s="5">
        <v>5000</v>
      </c>
      <c r="E3201" s="7">
        <v>75</v>
      </c>
      <c r="F3201" t="s">
        <v>8219</v>
      </c>
      <c r="G3201" t="s">
        <v>8222</v>
      </c>
      <c r="H3201" t="s">
        <v>8244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t="s">
        <v>8302</v>
      </c>
      <c r="O3201">
        <f t="shared" si="245"/>
        <v>2</v>
      </c>
      <c r="P3201">
        <f t="shared" si="246"/>
        <v>3</v>
      </c>
      <c r="Q3201" s="11" t="s">
        <v>8307</v>
      </c>
      <c r="R3201" t="s">
        <v>8310</v>
      </c>
      <c r="S3201" s="15">
        <f t="shared" si="247"/>
        <v>42293.853541666671</v>
      </c>
      <c r="T3201" s="15">
        <f t="shared" si="248"/>
        <v>42352.249305555553</v>
      </c>
      <c r="U3201">
        <f t="shared" si="249"/>
        <v>2015</v>
      </c>
    </row>
    <row r="3202" spans="1:21" ht="48" x14ac:dyDescent="0.2">
      <c r="A3202">
        <v>3191</v>
      </c>
      <c r="B3202" s="9" t="s">
        <v>3190</v>
      </c>
      <c r="C3202" s="3" t="s">
        <v>7300</v>
      </c>
      <c r="D3202" s="5">
        <v>3750</v>
      </c>
      <c r="E3202" s="7">
        <v>75</v>
      </c>
      <c r="F3202" t="s">
        <v>8219</v>
      </c>
      <c r="G3202" t="s">
        <v>8222</v>
      </c>
      <c r="H3202" t="s">
        <v>8244</v>
      </c>
      <c r="I3202">
        <v>1471370869</v>
      </c>
      <c r="J3202">
        <v>1466186869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50">ROUND(E3202/D3202*100,0)</f>
        <v>2</v>
      </c>
      <c r="P3202">
        <f t="shared" ref="P3202:P3265" si="251">IFERROR(ROUND(E3202/L3202,2),0)</f>
        <v>18.75</v>
      </c>
      <c r="Q3202" s="11" t="s">
        <v>8307</v>
      </c>
      <c r="R3202" t="s">
        <v>8310</v>
      </c>
      <c r="S3202" s="15">
        <f t="shared" ref="S3202:S3265" si="252">(((J3202/60)/60)/24)+DATE(1970,1,1)</f>
        <v>42538.755428240736</v>
      </c>
      <c r="T3202" s="15">
        <f t="shared" ref="T3202:T3265" si="253">(((I3202/60)/60)/24)+DATE(1970,1,1)</f>
        <v>42598.755428240736</v>
      </c>
      <c r="U3202">
        <f t="shared" si="249"/>
        <v>2016</v>
      </c>
    </row>
    <row r="3203" spans="1:21" ht="48" x14ac:dyDescent="0.2">
      <c r="A3203">
        <v>3195</v>
      </c>
      <c r="B3203" s="9" t="s">
        <v>3194</v>
      </c>
      <c r="C3203" s="3" t="s">
        <v>7304</v>
      </c>
      <c r="D3203" s="5">
        <v>3500</v>
      </c>
      <c r="E3203" s="7">
        <v>75</v>
      </c>
      <c r="F3203" t="s">
        <v>8219</v>
      </c>
      <c r="G3203" t="s">
        <v>8222</v>
      </c>
      <c r="H3203" t="s">
        <v>8244</v>
      </c>
      <c r="I3203">
        <v>1423750542</v>
      </c>
      <c r="J3203">
        <v>1421158542</v>
      </c>
      <c r="K3203" t="b">
        <v>0</v>
      </c>
      <c r="L3203">
        <v>39</v>
      </c>
      <c r="M3203" t="b">
        <v>0</v>
      </c>
      <c r="N3203" t="s">
        <v>8302</v>
      </c>
      <c r="O3203">
        <f t="shared" si="250"/>
        <v>2</v>
      </c>
      <c r="P3203">
        <f t="shared" si="251"/>
        <v>1.92</v>
      </c>
      <c r="Q3203" s="11" t="s">
        <v>8307</v>
      </c>
      <c r="R3203" t="s">
        <v>8310</v>
      </c>
      <c r="S3203" s="15">
        <f t="shared" si="252"/>
        <v>42017.594236111108</v>
      </c>
      <c r="T3203" s="15">
        <f t="shared" si="253"/>
        <v>42047.594236111108</v>
      </c>
      <c r="U3203">
        <f t="shared" ref="U3203:U3266" si="254">YEAR(S3203)</f>
        <v>2015</v>
      </c>
    </row>
    <row r="3204" spans="1:21" ht="48" x14ac:dyDescent="0.2">
      <c r="A3204">
        <v>3201</v>
      </c>
      <c r="B3204" s="9" t="s">
        <v>3200</v>
      </c>
      <c r="C3204" s="3" t="s">
        <v>7310</v>
      </c>
      <c r="D3204" s="5">
        <v>2000</v>
      </c>
      <c r="E3204" s="7">
        <v>75</v>
      </c>
      <c r="F3204" t="s">
        <v>8219</v>
      </c>
      <c r="G3204" t="s">
        <v>8223</v>
      </c>
      <c r="H3204" t="s">
        <v>8245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8302</v>
      </c>
      <c r="O3204">
        <f t="shared" si="250"/>
        <v>4</v>
      </c>
      <c r="P3204">
        <f t="shared" si="251"/>
        <v>37.5</v>
      </c>
      <c r="Q3204" s="11" t="s">
        <v>8307</v>
      </c>
      <c r="R3204" t="s">
        <v>8310</v>
      </c>
      <c r="S3204" s="15">
        <f t="shared" si="252"/>
        <v>41861.767094907409</v>
      </c>
      <c r="T3204" s="15">
        <f t="shared" si="253"/>
        <v>41882.767094907409</v>
      </c>
      <c r="U3204">
        <f t="shared" si="254"/>
        <v>2014</v>
      </c>
    </row>
    <row r="3205" spans="1:21" ht="32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74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7</v>
      </c>
      <c r="P3205">
        <f t="shared" si="251"/>
        <v>12.33</v>
      </c>
      <c r="Q3205" s="11" t="s">
        <v>8307</v>
      </c>
      <c r="R3205" t="s">
        <v>8310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73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15</v>
      </c>
      <c r="P3206">
        <f t="shared" si="251"/>
        <v>0</v>
      </c>
      <c r="Q3206" s="11" t="s">
        <v>8307</v>
      </c>
      <c r="R3206" t="s">
        <v>8310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72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1</v>
      </c>
      <c r="P3207">
        <f t="shared" si="251"/>
        <v>6</v>
      </c>
      <c r="Q3207" s="11" t="s">
        <v>8307</v>
      </c>
      <c r="R3207" t="s">
        <v>8310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72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1</v>
      </c>
      <c r="P3208">
        <f t="shared" si="251"/>
        <v>0</v>
      </c>
      <c r="Q3208" s="11" t="s">
        <v>8307</v>
      </c>
      <c r="R3208" t="s">
        <v>8310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71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1</v>
      </c>
      <c r="P3209">
        <f t="shared" si="251"/>
        <v>1.97</v>
      </c>
      <c r="Q3209" s="11" t="s">
        <v>8307</v>
      </c>
      <c r="R3209" t="s">
        <v>8310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3207</v>
      </c>
      <c r="C3210" s="3" t="s">
        <v>7317</v>
      </c>
      <c r="D3210" s="5">
        <v>5000</v>
      </c>
      <c r="E3210" s="7">
        <v>71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</v>
      </c>
      <c r="P3210">
        <f t="shared" si="251"/>
        <v>0.87</v>
      </c>
      <c r="Q3210" s="11" t="s">
        <v>8307</v>
      </c>
      <c r="R3210" t="s">
        <v>8308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64" x14ac:dyDescent="0.2">
      <c r="A3211">
        <v>3215</v>
      </c>
      <c r="B3211" s="9" t="s">
        <v>3214</v>
      </c>
      <c r="C3211" s="3" t="s">
        <v>7324</v>
      </c>
      <c r="D3211" s="5">
        <v>35000</v>
      </c>
      <c r="E3211" s="7">
        <v>70</v>
      </c>
      <c r="F3211" t="s">
        <v>8217</v>
      </c>
      <c r="G3211" t="s">
        <v>8222</v>
      </c>
      <c r="H3211" t="s">
        <v>8244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t="s">
        <v>8268</v>
      </c>
      <c r="O3211">
        <f t="shared" si="250"/>
        <v>0</v>
      </c>
      <c r="P3211">
        <f t="shared" si="251"/>
        <v>0.52</v>
      </c>
      <c r="Q3211" s="11" t="s">
        <v>8307</v>
      </c>
      <c r="R3211" t="s">
        <v>8308</v>
      </c>
      <c r="S3211" s="15">
        <f t="shared" si="252"/>
        <v>42219.665173611109</v>
      </c>
      <c r="T3211" s="15">
        <f t="shared" si="253"/>
        <v>42257.165972222225</v>
      </c>
      <c r="U3211">
        <f t="shared" si="254"/>
        <v>2015</v>
      </c>
    </row>
    <row r="3212" spans="1:21" ht="48" x14ac:dyDescent="0.2">
      <c r="A3212">
        <v>3211</v>
      </c>
      <c r="B3212" s="9" t="s">
        <v>3210</v>
      </c>
      <c r="C3212" s="3" t="s">
        <v>7320</v>
      </c>
      <c r="D3212" s="5">
        <v>23000</v>
      </c>
      <c r="E3212" s="7">
        <v>70</v>
      </c>
      <c r="F3212" t="s">
        <v>8217</v>
      </c>
      <c r="G3212" t="s">
        <v>8222</v>
      </c>
      <c r="H3212" t="s">
        <v>8244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8268</v>
      </c>
      <c r="O3212">
        <f t="shared" si="250"/>
        <v>0</v>
      </c>
      <c r="P3212">
        <f t="shared" si="251"/>
        <v>0.22</v>
      </c>
      <c r="Q3212" s="11" t="s">
        <v>8307</v>
      </c>
      <c r="R3212" t="s">
        <v>8308</v>
      </c>
      <c r="S3212" s="15">
        <f t="shared" si="252"/>
        <v>41834.586574074077</v>
      </c>
      <c r="T3212" s="15">
        <f t="shared" si="253"/>
        <v>41866.083333333336</v>
      </c>
      <c r="U3212">
        <f t="shared" si="254"/>
        <v>2014</v>
      </c>
    </row>
    <row r="3213" spans="1:21" ht="48" x14ac:dyDescent="0.2">
      <c r="A3213">
        <v>3214</v>
      </c>
      <c r="B3213" s="9" t="s">
        <v>3213</v>
      </c>
      <c r="C3213" s="3" t="s">
        <v>7323</v>
      </c>
      <c r="D3213" s="5">
        <v>12000</v>
      </c>
      <c r="E3213" s="7">
        <v>70</v>
      </c>
      <c r="F3213" t="s">
        <v>8217</v>
      </c>
      <c r="G3213" t="s">
        <v>8223</v>
      </c>
      <c r="H3213" t="s">
        <v>8245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t="s">
        <v>8268</v>
      </c>
      <c r="O3213">
        <f t="shared" si="250"/>
        <v>1</v>
      </c>
      <c r="P3213">
        <f t="shared" si="251"/>
        <v>0.61</v>
      </c>
      <c r="Q3213" s="11" t="s">
        <v>8307</v>
      </c>
      <c r="R3213" t="s">
        <v>8308</v>
      </c>
      <c r="S3213" s="15">
        <f t="shared" si="252"/>
        <v>42337.792511574073</v>
      </c>
      <c r="T3213" s="15">
        <f t="shared" si="253"/>
        <v>42374.996527777781</v>
      </c>
      <c r="U3213">
        <f t="shared" si="254"/>
        <v>2015</v>
      </c>
    </row>
    <row r="3214" spans="1:21" ht="48" x14ac:dyDescent="0.2">
      <c r="A3214">
        <v>3209</v>
      </c>
      <c r="B3214" s="9" t="s">
        <v>3208</v>
      </c>
      <c r="C3214" s="3" t="s">
        <v>7318</v>
      </c>
      <c r="D3214" s="5">
        <v>9500</v>
      </c>
      <c r="E3214" s="7">
        <v>70</v>
      </c>
      <c r="F3214" t="s">
        <v>8217</v>
      </c>
      <c r="G3214" t="s">
        <v>8222</v>
      </c>
      <c r="H3214" t="s">
        <v>8244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t="s">
        <v>8268</v>
      </c>
      <c r="O3214">
        <f t="shared" si="250"/>
        <v>1</v>
      </c>
      <c r="P3214">
        <f t="shared" si="251"/>
        <v>0.31</v>
      </c>
      <c r="Q3214" s="11" t="s">
        <v>8307</v>
      </c>
      <c r="R3214" t="s">
        <v>8308</v>
      </c>
      <c r="S3214" s="15">
        <f t="shared" si="252"/>
        <v>41778.637245370373</v>
      </c>
      <c r="T3214" s="15">
        <f t="shared" si="253"/>
        <v>41810.958333333336</v>
      </c>
      <c r="U3214">
        <f t="shared" si="254"/>
        <v>2014</v>
      </c>
    </row>
    <row r="3215" spans="1:21" ht="48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70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</v>
      </c>
      <c r="P3215">
        <f t="shared" si="251"/>
        <v>1.49</v>
      </c>
      <c r="Q3215" s="11" t="s">
        <v>8307</v>
      </c>
      <c r="R3215" t="s">
        <v>8308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32" x14ac:dyDescent="0.2">
      <c r="A3216">
        <v>3217</v>
      </c>
      <c r="B3216" s="9" t="s">
        <v>3216</v>
      </c>
      <c r="C3216" s="3" t="s">
        <v>7326</v>
      </c>
      <c r="D3216" s="5">
        <v>4500</v>
      </c>
      <c r="E3216" s="7">
        <v>70</v>
      </c>
      <c r="F3216" t="s">
        <v>8217</v>
      </c>
      <c r="G3216" t="s">
        <v>8222</v>
      </c>
      <c r="H3216" t="s">
        <v>8244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t="s">
        <v>8268</v>
      </c>
      <c r="O3216">
        <f t="shared" si="250"/>
        <v>2</v>
      </c>
      <c r="P3216">
        <f t="shared" si="251"/>
        <v>0.67</v>
      </c>
      <c r="Q3216" s="11" t="s">
        <v>8307</v>
      </c>
      <c r="R3216" t="s">
        <v>8308</v>
      </c>
      <c r="S3216" s="15">
        <f t="shared" si="252"/>
        <v>42648.546111111107</v>
      </c>
      <c r="T3216" s="15">
        <f t="shared" si="253"/>
        <v>42678.546111111107</v>
      </c>
      <c r="U3216">
        <f t="shared" si="254"/>
        <v>2016</v>
      </c>
    </row>
    <row r="3217" spans="1:21" ht="32" x14ac:dyDescent="0.2">
      <c r="A3217">
        <v>3212</v>
      </c>
      <c r="B3217" s="9" t="s">
        <v>3211</v>
      </c>
      <c r="C3217" s="3" t="s">
        <v>7321</v>
      </c>
      <c r="D3217" s="5">
        <v>4000</v>
      </c>
      <c r="E3217" s="7">
        <v>70</v>
      </c>
      <c r="F3217" t="s">
        <v>8217</v>
      </c>
      <c r="G3217" t="s">
        <v>8222</v>
      </c>
      <c r="H3217" t="s">
        <v>8244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t="s">
        <v>8268</v>
      </c>
      <c r="O3217">
        <f t="shared" si="250"/>
        <v>2</v>
      </c>
      <c r="P3217">
        <f t="shared" si="251"/>
        <v>0.74</v>
      </c>
      <c r="Q3217" s="11" t="s">
        <v>8307</v>
      </c>
      <c r="R3217" t="s">
        <v>8308</v>
      </c>
      <c r="S3217" s="15">
        <f t="shared" si="252"/>
        <v>41829.795729166668</v>
      </c>
      <c r="T3217" s="15">
        <f t="shared" si="253"/>
        <v>41859.795729166668</v>
      </c>
      <c r="U3217">
        <f t="shared" si="254"/>
        <v>2014</v>
      </c>
    </row>
    <row r="3218" spans="1:21" ht="48" x14ac:dyDescent="0.2">
      <c r="A3218">
        <v>3210</v>
      </c>
      <c r="B3218" s="9" t="s">
        <v>3209</v>
      </c>
      <c r="C3218" s="3" t="s">
        <v>7319</v>
      </c>
      <c r="D3218" s="5">
        <v>3000</v>
      </c>
      <c r="E3218" s="7">
        <v>70</v>
      </c>
      <c r="F3218" t="s">
        <v>8217</v>
      </c>
      <c r="G3218" t="s">
        <v>8222</v>
      </c>
      <c r="H3218" t="s">
        <v>8244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t="s">
        <v>8268</v>
      </c>
      <c r="O3218">
        <f t="shared" si="250"/>
        <v>2</v>
      </c>
      <c r="P3218">
        <f t="shared" si="251"/>
        <v>1.17</v>
      </c>
      <c r="Q3218" s="11" t="s">
        <v>8307</v>
      </c>
      <c r="R3218" t="s">
        <v>8308</v>
      </c>
      <c r="S3218" s="15">
        <f t="shared" si="252"/>
        <v>41013.936562499999</v>
      </c>
      <c r="T3218" s="15">
        <f t="shared" si="253"/>
        <v>41061.165972222225</v>
      </c>
      <c r="U3218">
        <f t="shared" si="254"/>
        <v>2012</v>
      </c>
    </row>
    <row r="3219" spans="1:21" ht="48" x14ac:dyDescent="0.2">
      <c r="A3219">
        <v>3216</v>
      </c>
      <c r="B3219" s="9" t="s">
        <v>3215</v>
      </c>
      <c r="C3219" s="3" t="s">
        <v>7325</v>
      </c>
      <c r="D3219" s="5">
        <v>2000</v>
      </c>
      <c r="E3219" s="7">
        <v>70</v>
      </c>
      <c r="F3219" t="s">
        <v>8217</v>
      </c>
      <c r="G3219" t="s">
        <v>8223</v>
      </c>
      <c r="H3219" t="s">
        <v>8245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8268</v>
      </c>
      <c r="O3219">
        <f t="shared" si="250"/>
        <v>4</v>
      </c>
      <c r="P3219">
        <f t="shared" si="251"/>
        <v>2</v>
      </c>
      <c r="Q3219" s="11" t="s">
        <v>8307</v>
      </c>
      <c r="R3219" t="s">
        <v>8308</v>
      </c>
      <c r="S3219" s="15">
        <f t="shared" si="252"/>
        <v>42165.462627314817</v>
      </c>
      <c r="T3219" s="15">
        <f t="shared" si="253"/>
        <v>42196.604166666672</v>
      </c>
      <c r="U3219">
        <f t="shared" si="254"/>
        <v>2015</v>
      </c>
    </row>
    <row r="3220" spans="1:21" ht="48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69.83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</v>
      </c>
      <c r="P3220">
        <f t="shared" si="251"/>
        <v>0.38</v>
      </c>
      <c r="Q3220" s="11" t="s">
        <v>8307</v>
      </c>
      <c r="R3220" t="s">
        <v>8308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3218</v>
      </c>
      <c r="C3221" s="3" t="s">
        <v>7328</v>
      </c>
      <c r="D3221" s="5">
        <v>20000</v>
      </c>
      <c r="E3221" s="7">
        <v>69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0</v>
      </c>
      <c r="P3221">
        <f t="shared" si="251"/>
        <v>0.57999999999999996</v>
      </c>
      <c r="Q3221" s="11" t="s">
        <v>8307</v>
      </c>
      <c r="R3221" t="s">
        <v>8308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3219</v>
      </c>
      <c r="C3222" s="3" t="s">
        <v>7329</v>
      </c>
      <c r="D3222" s="5">
        <v>15000</v>
      </c>
      <c r="E3222" s="7">
        <v>68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0</v>
      </c>
      <c r="P3222">
        <f t="shared" si="251"/>
        <v>1.1499999999999999</v>
      </c>
      <c r="Q3222" s="11" t="s">
        <v>8307</v>
      </c>
      <c r="R3222" t="s">
        <v>8308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68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2</v>
      </c>
      <c r="P3223">
        <f t="shared" si="251"/>
        <v>0.6</v>
      </c>
      <c r="Q3223" s="11" t="s">
        <v>8307</v>
      </c>
      <c r="R3223" t="s">
        <v>8308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3221</v>
      </c>
      <c r="C3224" s="3" t="s">
        <v>7331</v>
      </c>
      <c r="D3224" s="5">
        <v>2500</v>
      </c>
      <c r="E3224" s="7">
        <v>67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3</v>
      </c>
      <c r="P3224">
        <f t="shared" si="251"/>
        <v>0.8</v>
      </c>
      <c r="Q3224" s="11" t="s">
        <v>8307</v>
      </c>
      <c r="R3224" t="s">
        <v>8308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48" x14ac:dyDescent="0.2">
      <c r="A3225">
        <v>3224</v>
      </c>
      <c r="B3225" s="9" t="s">
        <v>3223</v>
      </c>
      <c r="C3225" s="3" t="s">
        <v>7333</v>
      </c>
      <c r="D3225" s="5">
        <v>30000</v>
      </c>
      <c r="E3225" s="7">
        <v>65</v>
      </c>
      <c r="F3225" t="s">
        <v>8217</v>
      </c>
      <c r="G3225" t="s">
        <v>8222</v>
      </c>
      <c r="H3225" t="s">
        <v>8244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8268</v>
      </c>
      <c r="O3225">
        <f t="shared" si="250"/>
        <v>0</v>
      </c>
      <c r="P3225">
        <f t="shared" si="251"/>
        <v>0.3</v>
      </c>
      <c r="Q3225" s="11" t="s">
        <v>8307</v>
      </c>
      <c r="R3225" t="s">
        <v>8308</v>
      </c>
      <c r="S3225" s="15">
        <f t="shared" si="252"/>
        <v>42697.850844907407</v>
      </c>
      <c r="T3225" s="15">
        <f t="shared" si="253"/>
        <v>42745.208333333328</v>
      </c>
      <c r="U3225">
        <f t="shared" si="254"/>
        <v>2016</v>
      </c>
    </row>
    <row r="3226" spans="1:21" ht="48" x14ac:dyDescent="0.2">
      <c r="A3226">
        <v>3229</v>
      </c>
      <c r="B3226" s="9" t="s">
        <v>3228</v>
      </c>
      <c r="C3226" s="3" t="s">
        <v>7338</v>
      </c>
      <c r="D3226" s="5">
        <v>20000</v>
      </c>
      <c r="E3226" s="7">
        <v>65</v>
      </c>
      <c r="F3226" t="s">
        <v>8217</v>
      </c>
      <c r="G3226" t="s">
        <v>8222</v>
      </c>
      <c r="H3226" t="s">
        <v>8244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t="s">
        <v>8268</v>
      </c>
      <c r="O3226">
        <f t="shared" si="250"/>
        <v>0</v>
      </c>
      <c r="P3226">
        <f t="shared" si="251"/>
        <v>0.32</v>
      </c>
      <c r="Q3226" s="11" t="s">
        <v>8307</v>
      </c>
      <c r="R3226" t="s">
        <v>8308</v>
      </c>
      <c r="S3226" s="15">
        <f t="shared" si="252"/>
        <v>41933.291643518518</v>
      </c>
      <c r="T3226" s="15">
        <f t="shared" si="253"/>
        <v>41963.333310185189</v>
      </c>
      <c r="U3226">
        <f t="shared" si="254"/>
        <v>2014</v>
      </c>
    </row>
    <row r="3227" spans="1:21" ht="16" x14ac:dyDescent="0.2">
      <c r="A3227">
        <v>3228</v>
      </c>
      <c r="B3227" s="9" t="s">
        <v>3227</v>
      </c>
      <c r="C3227" s="3" t="s">
        <v>7337</v>
      </c>
      <c r="D3227" s="5">
        <v>7000</v>
      </c>
      <c r="E3227" s="7">
        <v>65</v>
      </c>
      <c r="F3227" t="s">
        <v>8217</v>
      </c>
      <c r="G3227" t="s">
        <v>8222</v>
      </c>
      <c r="H3227" t="s">
        <v>8244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t="s">
        <v>8268</v>
      </c>
      <c r="O3227">
        <f t="shared" si="250"/>
        <v>1</v>
      </c>
      <c r="P3227">
        <f t="shared" si="251"/>
        <v>1.76</v>
      </c>
      <c r="Q3227" s="11" t="s">
        <v>8307</v>
      </c>
      <c r="R3227" t="s">
        <v>8308</v>
      </c>
      <c r="S3227" s="15">
        <f t="shared" si="252"/>
        <v>42323.70930555556</v>
      </c>
      <c r="T3227" s="15">
        <f t="shared" si="253"/>
        <v>42355.207638888889</v>
      </c>
      <c r="U3227">
        <f t="shared" si="254"/>
        <v>2015</v>
      </c>
    </row>
    <row r="3228" spans="1:21" ht="32" x14ac:dyDescent="0.2">
      <c r="A3228">
        <v>3223</v>
      </c>
      <c r="B3228" s="9" t="s">
        <v>3222</v>
      </c>
      <c r="C3228" s="3" t="s">
        <v>7332</v>
      </c>
      <c r="D3228" s="5">
        <v>3100</v>
      </c>
      <c r="E3228" s="7">
        <v>65</v>
      </c>
      <c r="F3228" t="s">
        <v>8217</v>
      </c>
      <c r="G3228" t="s">
        <v>8222</v>
      </c>
      <c r="H3228" t="s">
        <v>8244</v>
      </c>
      <c r="I3228">
        <v>1440100976</v>
      </c>
      <c r="J3228">
        <v>1437508976</v>
      </c>
      <c r="K3228" t="b">
        <v>1</v>
      </c>
      <c r="L3228">
        <v>74</v>
      </c>
      <c r="M3228" t="b">
        <v>1</v>
      </c>
      <c r="N3228" t="s">
        <v>8268</v>
      </c>
      <c r="O3228">
        <f t="shared" si="250"/>
        <v>2</v>
      </c>
      <c r="P3228">
        <f t="shared" si="251"/>
        <v>0.88</v>
      </c>
      <c r="Q3228" s="11" t="s">
        <v>8307</v>
      </c>
      <c r="R3228" t="s">
        <v>8308</v>
      </c>
      <c r="S3228" s="15">
        <f t="shared" si="252"/>
        <v>42206.835370370376</v>
      </c>
      <c r="T3228" s="15">
        <f t="shared" si="253"/>
        <v>42236.835370370376</v>
      </c>
      <c r="U3228">
        <f t="shared" si="254"/>
        <v>2015</v>
      </c>
    </row>
    <row r="3229" spans="1:21" ht="48" x14ac:dyDescent="0.2">
      <c r="A3229">
        <v>3225</v>
      </c>
      <c r="B3229" s="9" t="s">
        <v>3224</v>
      </c>
      <c r="C3229" s="3" t="s">
        <v>7334</v>
      </c>
      <c r="D3229" s="5">
        <v>2000</v>
      </c>
      <c r="E3229" s="7">
        <v>65</v>
      </c>
      <c r="F3229" t="s">
        <v>8217</v>
      </c>
      <c r="G3229" t="s">
        <v>8222</v>
      </c>
      <c r="H3229" t="s">
        <v>8244</v>
      </c>
      <c r="I3229">
        <v>1464987600</v>
      </c>
      <c r="J3229">
        <v>1463145938</v>
      </c>
      <c r="K3229" t="b">
        <v>1</v>
      </c>
      <c r="L3229">
        <v>39</v>
      </c>
      <c r="M3229" t="b">
        <v>1</v>
      </c>
      <c r="N3229" t="s">
        <v>8268</v>
      </c>
      <c r="O3229">
        <f t="shared" si="250"/>
        <v>3</v>
      </c>
      <c r="P3229">
        <f t="shared" si="251"/>
        <v>1.67</v>
      </c>
      <c r="Q3229" s="11" t="s">
        <v>8307</v>
      </c>
      <c r="R3229" t="s">
        <v>8308</v>
      </c>
      <c r="S3229" s="15">
        <f t="shared" si="252"/>
        <v>42503.559467592597</v>
      </c>
      <c r="T3229" s="15">
        <f t="shared" si="253"/>
        <v>42524.875</v>
      </c>
      <c r="U3229">
        <f t="shared" si="254"/>
        <v>2016</v>
      </c>
    </row>
    <row r="3230" spans="1:21" ht="48" x14ac:dyDescent="0.2">
      <c r="A3230">
        <v>3226</v>
      </c>
      <c r="B3230" s="9" t="s">
        <v>3225</v>
      </c>
      <c r="C3230" s="3" t="s">
        <v>7335</v>
      </c>
      <c r="D3230" s="5">
        <v>1200</v>
      </c>
      <c r="E3230" s="7">
        <v>65</v>
      </c>
      <c r="F3230" t="s">
        <v>8217</v>
      </c>
      <c r="G3230" t="s">
        <v>8223</v>
      </c>
      <c r="H3230" t="s">
        <v>8245</v>
      </c>
      <c r="I3230">
        <v>1446213612</v>
      </c>
      <c r="J3230">
        <v>1443621612</v>
      </c>
      <c r="K3230" t="b">
        <v>1</v>
      </c>
      <c r="L3230">
        <v>21</v>
      </c>
      <c r="M3230" t="b">
        <v>1</v>
      </c>
      <c r="N3230" t="s">
        <v>8268</v>
      </c>
      <c r="O3230">
        <f t="shared" si="250"/>
        <v>5</v>
      </c>
      <c r="P3230">
        <f t="shared" si="251"/>
        <v>3.1</v>
      </c>
      <c r="Q3230" s="11" t="s">
        <v>8307</v>
      </c>
      <c r="R3230" t="s">
        <v>8308</v>
      </c>
      <c r="S3230" s="15">
        <f t="shared" si="252"/>
        <v>42277.583472222221</v>
      </c>
      <c r="T3230" s="15">
        <f t="shared" si="253"/>
        <v>42307.583472222221</v>
      </c>
      <c r="U3230">
        <f t="shared" si="254"/>
        <v>2015</v>
      </c>
    </row>
    <row r="3231" spans="1:21" ht="48" x14ac:dyDescent="0.2">
      <c r="A3231">
        <v>3227</v>
      </c>
      <c r="B3231" s="9" t="s">
        <v>3226</v>
      </c>
      <c r="C3231" s="3" t="s">
        <v>7336</v>
      </c>
      <c r="D3231" s="5">
        <v>1200</v>
      </c>
      <c r="E3231" s="7">
        <v>65</v>
      </c>
      <c r="F3231" t="s">
        <v>8217</v>
      </c>
      <c r="G3231" t="s">
        <v>8223</v>
      </c>
      <c r="H3231" t="s">
        <v>8245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t="s">
        <v>8268</v>
      </c>
      <c r="O3231">
        <f t="shared" si="250"/>
        <v>5</v>
      </c>
      <c r="P3231">
        <f t="shared" si="251"/>
        <v>2.17</v>
      </c>
      <c r="Q3231" s="11" t="s">
        <v>8307</v>
      </c>
      <c r="R3231" t="s">
        <v>8308</v>
      </c>
      <c r="S3231" s="15">
        <f t="shared" si="252"/>
        <v>42722.882361111115</v>
      </c>
      <c r="T3231" s="15">
        <f t="shared" si="253"/>
        <v>42752.882361111115</v>
      </c>
      <c r="U3231">
        <f t="shared" si="254"/>
        <v>2016</v>
      </c>
    </row>
    <row r="3232" spans="1:21" ht="48" x14ac:dyDescent="0.2">
      <c r="A3232">
        <v>3230</v>
      </c>
      <c r="B3232" s="9" t="s">
        <v>3229</v>
      </c>
      <c r="C3232" s="3" t="s">
        <v>7339</v>
      </c>
      <c r="D3232" s="5">
        <v>2600</v>
      </c>
      <c r="E3232" s="7">
        <v>64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2</v>
      </c>
      <c r="P3232">
        <f t="shared" si="251"/>
        <v>1.73</v>
      </c>
      <c r="Q3232" s="11" t="s">
        <v>8307</v>
      </c>
      <c r="R3232" t="s">
        <v>8308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3230</v>
      </c>
      <c r="C3233" s="3" t="s">
        <v>7340</v>
      </c>
      <c r="D3233" s="5">
        <v>1000</v>
      </c>
      <c r="E3233" s="7">
        <v>63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6</v>
      </c>
      <c r="P3233">
        <f t="shared" si="251"/>
        <v>2.25</v>
      </c>
      <c r="Q3233" s="11" t="s">
        <v>8307</v>
      </c>
      <c r="R3233" t="s">
        <v>8308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3231</v>
      </c>
      <c r="C3234" s="3" t="s">
        <v>7341</v>
      </c>
      <c r="D3234" s="5">
        <v>1000</v>
      </c>
      <c r="E3234" s="7">
        <v>62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6</v>
      </c>
      <c r="P3234">
        <f t="shared" si="251"/>
        <v>2.38</v>
      </c>
      <c r="Q3234" s="11" t="s">
        <v>8307</v>
      </c>
      <c r="R3234" t="s">
        <v>8308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3236</v>
      </c>
      <c r="B3235" s="9" t="s">
        <v>3235</v>
      </c>
      <c r="C3235" s="3" t="s">
        <v>7345</v>
      </c>
      <c r="D3235" s="5">
        <v>20000</v>
      </c>
      <c r="E3235" s="7">
        <v>61</v>
      </c>
      <c r="F3235" t="s">
        <v>8217</v>
      </c>
      <c r="G3235" t="s">
        <v>8222</v>
      </c>
      <c r="H3235" t="s">
        <v>8244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t="s">
        <v>8268</v>
      </c>
      <c r="O3235">
        <f t="shared" si="250"/>
        <v>0</v>
      </c>
      <c r="P3235">
        <f t="shared" si="251"/>
        <v>0.55000000000000004</v>
      </c>
      <c r="Q3235" s="11" t="s">
        <v>8307</v>
      </c>
      <c r="R3235" t="s">
        <v>8308</v>
      </c>
      <c r="S3235" s="15">
        <f t="shared" si="252"/>
        <v>42702.917048611111</v>
      </c>
      <c r="T3235" s="15">
        <f t="shared" si="253"/>
        <v>42732.917048611111</v>
      </c>
      <c r="U3235">
        <f t="shared" si="254"/>
        <v>2016</v>
      </c>
    </row>
    <row r="3236" spans="1:21" ht="48" x14ac:dyDescent="0.2">
      <c r="A3236">
        <v>3235</v>
      </c>
      <c r="B3236" s="9" t="s">
        <v>3234</v>
      </c>
      <c r="C3236" s="3" t="s">
        <v>7344</v>
      </c>
      <c r="D3236" s="5">
        <v>15000</v>
      </c>
      <c r="E3236" s="7">
        <v>61</v>
      </c>
      <c r="F3236" t="s">
        <v>8217</v>
      </c>
      <c r="G3236" t="s">
        <v>8222</v>
      </c>
      <c r="H3236" t="s">
        <v>8244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8268</v>
      </c>
      <c r="O3236">
        <f t="shared" si="250"/>
        <v>0</v>
      </c>
      <c r="P3236">
        <f t="shared" si="251"/>
        <v>0.34</v>
      </c>
      <c r="Q3236" s="11" t="s">
        <v>8307</v>
      </c>
      <c r="R3236" t="s">
        <v>8308</v>
      </c>
      <c r="S3236" s="15">
        <f t="shared" si="252"/>
        <v>42522.347812499997</v>
      </c>
      <c r="T3236" s="15">
        <f t="shared" si="253"/>
        <v>42552.347812499997</v>
      </c>
      <c r="U3236">
        <f t="shared" si="254"/>
        <v>2016</v>
      </c>
    </row>
    <row r="3237" spans="1:21" ht="48" x14ac:dyDescent="0.2">
      <c r="A3237">
        <v>3233</v>
      </c>
      <c r="B3237" s="9" t="s">
        <v>3232</v>
      </c>
      <c r="C3237" s="3" t="s">
        <v>7342</v>
      </c>
      <c r="D3237" s="5">
        <v>5000</v>
      </c>
      <c r="E3237" s="7">
        <v>61</v>
      </c>
      <c r="F3237" t="s">
        <v>8217</v>
      </c>
      <c r="G3237" t="s">
        <v>8222</v>
      </c>
      <c r="H3237" t="s">
        <v>8244</v>
      </c>
      <c r="I3237">
        <v>1488482355</v>
      </c>
      <c r="J3237">
        <v>1485890355</v>
      </c>
      <c r="K3237" t="b">
        <v>0</v>
      </c>
      <c r="L3237">
        <v>61</v>
      </c>
      <c r="M3237" t="b">
        <v>1</v>
      </c>
      <c r="N3237" t="s">
        <v>8268</v>
      </c>
      <c r="O3237">
        <f t="shared" si="250"/>
        <v>1</v>
      </c>
      <c r="P3237">
        <f t="shared" si="251"/>
        <v>1</v>
      </c>
      <c r="Q3237" s="11" t="s">
        <v>8307</v>
      </c>
      <c r="R3237" t="s">
        <v>8308</v>
      </c>
      <c r="S3237" s="15">
        <f t="shared" si="252"/>
        <v>42766.805034722223</v>
      </c>
      <c r="T3237" s="15">
        <f t="shared" si="253"/>
        <v>42796.805034722223</v>
      </c>
      <c r="U3237">
        <f t="shared" si="254"/>
        <v>2017</v>
      </c>
    </row>
    <row r="3238" spans="1:21" ht="48" x14ac:dyDescent="0.2">
      <c r="A3238">
        <v>3234</v>
      </c>
      <c r="B3238" s="9" t="s">
        <v>3233</v>
      </c>
      <c r="C3238" s="3" t="s">
        <v>7343</v>
      </c>
      <c r="D3238" s="5">
        <v>4000</v>
      </c>
      <c r="E3238" s="7">
        <v>61</v>
      </c>
      <c r="F3238" t="s">
        <v>8217</v>
      </c>
      <c r="G3238" t="s">
        <v>8223</v>
      </c>
      <c r="H3238" t="s">
        <v>8245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t="s">
        <v>8268</v>
      </c>
      <c r="O3238">
        <f t="shared" si="250"/>
        <v>2</v>
      </c>
      <c r="P3238">
        <f t="shared" si="251"/>
        <v>0.53</v>
      </c>
      <c r="Q3238" s="11" t="s">
        <v>8307</v>
      </c>
      <c r="R3238" t="s">
        <v>8308</v>
      </c>
      <c r="S3238" s="15">
        <f t="shared" si="252"/>
        <v>42734.789444444439</v>
      </c>
      <c r="T3238" s="15">
        <f t="shared" si="253"/>
        <v>42767.979861111111</v>
      </c>
      <c r="U3238">
        <f t="shared" si="254"/>
        <v>2016</v>
      </c>
    </row>
    <row r="3239" spans="1:21" ht="32" x14ac:dyDescent="0.2">
      <c r="A3239">
        <v>3237</v>
      </c>
      <c r="B3239" s="9" t="s">
        <v>3236</v>
      </c>
      <c r="C3239" s="3" t="s">
        <v>7346</v>
      </c>
      <c r="D3239" s="5">
        <v>35000</v>
      </c>
      <c r="E3239" s="7">
        <v>60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0</v>
      </c>
      <c r="P3239">
        <f t="shared" si="251"/>
        <v>0.22</v>
      </c>
      <c r="Q3239" s="11" t="s">
        <v>8307</v>
      </c>
      <c r="R3239" t="s">
        <v>8308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32" x14ac:dyDescent="0.2">
      <c r="A3240">
        <v>3242</v>
      </c>
      <c r="B3240" s="9" t="s">
        <v>3241</v>
      </c>
      <c r="C3240" s="3" t="s">
        <v>7351</v>
      </c>
      <c r="D3240" s="5">
        <v>10000</v>
      </c>
      <c r="E3240" s="7">
        <v>60</v>
      </c>
      <c r="F3240" t="s">
        <v>8217</v>
      </c>
      <c r="G3240" t="s">
        <v>8222</v>
      </c>
      <c r="H3240" t="s">
        <v>8244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t="s">
        <v>8268</v>
      </c>
      <c r="O3240">
        <f t="shared" si="250"/>
        <v>1</v>
      </c>
      <c r="P3240">
        <f t="shared" si="251"/>
        <v>0.33</v>
      </c>
      <c r="Q3240" s="11" t="s">
        <v>8307</v>
      </c>
      <c r="R3240" t="s">
        <v>8308</v>
      </c>
      <c r="S3240" s="15">
        <f t="shared" si="252"/>
        <v>41871.755694444444</v>
      </c>
      <c r="T3240" s="15">
        <f t="shared" si="253"/>
        <v>41901.755694444444</v>
      </c>
      <c r="U3240">
        <f t="shared" si="254"/>
        <v>2014</v>
      </c>
    </row>
    <row r="3241" spans="1:21" ht="64" x14ac:dyDescent="0.2">
      <c r="A3241">
        <v>3241</v>
      </c>
      <c r="B3241" s="9" t="s">
        <v>3240</v>
      </c>
      <c r="C3241" s="3" t="s">
        <v>7350</v>
      </c>
      <c r="D3241" s="5">
        <v>8500</v>
      </c>
      <c r="E3241" s="7">
        <v>60</v>
      </c>
      <c r="F3241" t="s">
        <v>8217</v>
      </c>
      <c r="G3241" t="s">
        <v>8222</v>
      </c>
      <c r="H3241" t="s">
        <v>8244</v>
      </c>
      <c r="I3241">
        <v>1413269940</v>
      </c>
      <c r="J3241">
        <v>1410421670</v>
      </c>
      <c r="K3241" t="b">
        <v>1</v>
      </c>
      <c r="L3241">
        <v>167</v>
      </c>
      <c r="M3241" t="b">
        <v>1</v>
      </c>
      <c r="N3241" t="s">
        <v>8268</v>
      </c>
      <c r="O3241">
        <f t="shared" si="250"/>
        <v>1</v>
      </c>
      <c r="P3241">
        <f t="shared" si="251"/>
        <v>0.36</v>
      </c>
      <c r="Q3241" s="11" t="s">
        <v>8307</v>
      </c>
      <c r="R3241" t="s">
        <v>8308</v>
      </c>
      <c r="S3241" s="15">
        <f t="shared" si="252"/>
        <v>41893.324884259258</v>
      </c>
      <c r="T3241" s="15">
        <f t="shared" si="253"/>
        <v>41926.290972222225</v>
      </c>
      <c r="U3241">
        <f t="shared" si="254"/>
        <v>2014</v>
      </c>
    </row>
    <row r="3242" spans="1:21" ht="48" x14ac:dyDescent="0.2">
      <c r="A3242">
        <v>3243</v>
      </c>
      <c r="B3242" s="9" t="s">
        <v>3242</v>
      </c>
      <c r="C3242" s="3" t="s">
        <v>7352</v>
      </c>
      <c r="D3242" s="5">
        <v>8000</v>
      </c>
      <c r="E3242" s="7">
        <v>60</v>
      </c>
      <c r="F3242" t="s">
        <v>8217</v>
      </c>
      <c r="G3242" t="s">
        <v>8222</v>
      </c>
      <c r="H3242" t="s">
        <v>8244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t="s">
        <v>8268</v>
      </c>
      <c r="O3242">
        <f t="shared" si="250"/>
        <v>1</v>
      </c>
      <c r="P3242">
        <f t="shared" si="251"/>
        <v>0.85</v>
      </c>
      <c r="Q3242" s="11" t="s">
        <v>8307</v>
      </c>
      <c r="R3242" t="s">
        <v>8308</v>
      </c>
      <c r="S3242" s="15">
        <f t="shared" si="252"/>
        <v>42262.096782407403</v>
      </c>
      <c r="T3242" s="15">
        <f t="shared" si="253"/>
        <v>42286</v>
      </c>
      <c r="U3242">
        <f t="shared" si="254"/>
        <v>2015</v>
      </c>
    </row>
    <row r="3243" spans="1:21" ht="48" x14ac:dyDescent="0.2">
      <c r="A3243">
        <v>3239</v>
      </c>
      <c r="B3243" s="9" t="s">
        <v>3238</v>
      </c>
      <c r="C3243" s="3" t="s">
        <v>7348</v>
      </c>
      <c r="D3243" s="5">
        <v>5862</v>
      </c>
      <c r="E3243" s="7">
        <v>60</v>
      </c>
      <c r="F3243" t="s">
        <v>8217</v>
      </c>
      <c r="G3243" t="s">
        <v>8223</v>
      </c>
      <c r="H3243" t="s">
        <v>8245</v>
      </c>
      <c r="I3243">
        <v>1445817540</v>
      </c>
      <c r="J3243">
        <v>1443665293</v>
      </c>
      <c r="K3243" t="b">
        <v>1</v>
      </c>
      <c r="L3243">
        <v>104</v>
      </c>
      <c r="M3243" t="b">
        <v>1</v>
      </c>
      <c r="N3243" t="s">
        <v>8268</v>
      </c>
      <c r="O3243">
        <f t="shared" si="250"/>
        <v>1</v>
      </c>
      <c r="P3243">
        <f t="shared" si="251"/>
        <v>0.57999999999999996</v>
      </c>
      <c r="Q3243" s="11" t="s">
        <v>8307</v>
      </c>
      <c r="R3243" t="s">
        <v>8308</v>
      </c>
      <c r="S3243" s="15">
        <f t="shared" si="252"/>
        <v>42278.089039351849</v>
      </c>
      <c r="T3243" s="15">
        <f t="shared" si="253"/>
        <v>42302.999305555553</v>
      </c>
      <c r="U3243">
        <f t="shared" si="254"/>
        <v>2015</v>
      </c>
    </row>
    <row r="3244" spans="1:21" ht="48" x14ac:dyDescent="0.2">
      <c r="A3244">
        <v>3240</v>
      </c>
      <c r="B3244" s="9" t="s">
        <v>3239</v>
      </c>
      <c r="C3244" s="3" t="s">
        <v>7349</v>
      </c>
      <c r="D3244" s="5">
        <v>3000</v>
      </c>
      <c r="E3244" s="7">
        <v>60</v>
      </c>
      <c r="F3244" t="s">
        <v>8217</v>
      </c>
      <c r="G3244" t="s">
        <v>8223</v>
      </c>
      <c r="H3244" t="s">
        <v>8245</v>
      </c>
      <c r="I3244">
        <v>1487286000</v>
      </c>
      <c r="J3244">
        <v>1484843948</v>
      </c>
      <c r="K3244" t="b">
        <v>0</v>
      </c>
      <c r="L3244">
        <v>34</v>
      </c>
      <c r="M3244" t="b">
        <v>1</v>
      </c>
      <c r="N3244" t="s">
        <v>8268</v>
      </c>
      <c r="O3244">
        <f t="shared" si="250"/>
        <v>2</v>
      </c>
      <c r="P3244">
        <f t="shared" si="251"/>
        <v>1.76</v>
      </c>
      <c r="Q3244" s="11" t="s">
        <v>8307</v>
      </c>
      <c r="R3244" t="s">
        <v>8308</v>
      </c>
      <c r="S3244" s="15">
        <f t="shared" si="252"/>
        <v>42754.693842592591</v>
      </c>
      <c r="T3244" s="15">
        <f t="shared" si="253"/>
        <v>42782.958333333328</v>
      </c>
      <c r="U3244">
        <f t="shared" si="254"/>
        <v>2017</v>
      </c>
    </row>
    <row r="3245" spans="1:21" ht="48" x14ac:dyDescent="0.2">
      <c r="A3245">
        <v>3238</v>
      </c>
      <c r="B3245" s="9" t="s">
        <v>3237</v>
      </c>
      <c r="C3245" s="3" t="s">
        <v>7347</v>
      </c>
      <c r="D3245" s="5">
        <v>2800</v>
      </c>
      <c r="E3245" s="7">
        <v>60</v>
      </c>
      <c r="F3245" t="s">
        <v>8217</v>
      </c>
      <c r="G3245" t="s">
        <v>8223</v>
      </c>
      <c r="H3245" t="s">
        <v>8245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t="s">
        <v>8268</v>
      </c>
      <c r="O3245">
        <f t="shared" si="250"/>
        <v>2</v>
      </c>
      <c r="P3245">
        <f t="shared" si="251"/>
        <v>0.76</v>
      </c>
      <c r="Q3245" s="11" t="s">
        <v>8307</v>
      </c>
      <c r="R3245" t="s">
        <v>8308</v>
      </c>
      <c r="S3245" s="15">
        <f t="shared" si="252"/>
        <v>42156.510393518518</v>
      </c>
      <c r="T3245" s="15">
        <f t="shared" si="253"/>
        <v>42186.510393518518</v>
      </c>
      <c r="U3245">
        <f t="shared" si="254"/>
        <v>2015</v>
      </c>
    </row>
    <row r="3246" spans="1:21" ht="48" x14ac:dyDescent="0.2">
      <c r="A3246">
        <v>3245</v>
      </c>
      <c r="B3246" s="9" t="s">
        <v>3244</v>
      </c>
      <c r="C3246" s="3" t="s">
        <v>7354</v>
      </c>
      <c r="D3246" s="5">
        <v>21000</v>
      </c>
      <c r="E3246" s="7">
        <v>59</v>
      </c>
      <c r="F3246" t="s">
        <v>8217</v>
      </c>
      <c r="G3246" t="s">
        <v>8222</v>
      </c>
      <c r="H3246" t="s">
        <v>8244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8268</v>
      </c>
      <c r="O3246">
        <f t="shared" si="250"/>
        <v>0</v>
      </c>
      <c r="P3246">
        <f t="shared" si="251"/>
        <v>0.22</v>
      </c>
      <c r="Q3246" s="11" t="s">
        <v>8307</v>
      </c>
      <c r="R3246" t="s">
        <v>8308</v>
      </c>
      <c r="S3246" s="15">
        <f t="shared" si="252"/>
        <v>42135.60020833333</v>
      </c>
      <c r="T3246" s="15">
        <f t="shared" si="253"/>
        <v>42167.083333333328</v>
      </c>
      <c r="U3246">
        <f t="shared" si="254"/>
        <v>2015</v>
      </c>
    </row>
    <row r="3247" spans="1:21" ht="48" x14ac:dyDescent="0.2">
      <c r="A3247">
        <v>3244</v>
      </c>
      <c r="B3247" s="9" t="s">
        <v>3243</v>
      </c>
      <c r="C3247" s="3" t="s">
        <v>7353</v>
      </c>
      <c r="D3247" s="5">
        <v>1600</v>
      </c>
      <c r="E3247" s="7">
        <v>59</v>
      </c>
      <c r="F3247" t="s">
        <v>8217</v>
      </c>
      <c r="G3247" t="s">
        <v>8223</v>
      </c>
      <c r="H3247" t="s">
        <v>8245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8268</v>
      </c>
      <c r="O3247">
        <f t="shared" si="250"/>
        <v>4</v>
      </c>
      <c r="P3247">
        <f t="shared" si="251"/>
        <v>0.86</v>
      </c>
      <c r="Q3247" s="11" t="s">
        <v>8307</v>
      </c>
      <c r="R3247" t="s">
        <v>8308</v>
      </c>
      <c r="S3247" s="15">
        <f t="shared" si="252"/>
        <v>42675.694236111114</v>
      </c>
      <c r="T3247" s="15">
        <f t="shared" si="253"/>
        <v>42705.735902777778</v>
      </c>
      <c r="U3247">
        <f t="shared" si="254"/>
        <v>2016</v>
      </c>
    </row>
    <row r="3248" spans="1:21" ht="48" x14ac:dyDescent="0.2">
      <c r="A3248">
        <v>3246</v>
      </c>
      <c r="B3248" s="9" t="s">
        <v>3245</v>
      </c>
      <c r="C3248" s="3" t="s">
        <v>7355</v>
      </c>
      <c r="D3248" s="5">
        <v>10000</v>
      </c>
      <c r="E3248" s="7">
        <v>57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</v>
      </c>
      <c r="P3248">
        <f t="shared" si="251"/>
        <v>0.3</v>
      </c>
      <c r="Q3248" s="11" t="s">
        <v>8307</v>
      </c>
      <c r="R3248" t="s">
        <v>8308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32" x14ac:dyDescent="0.2">
      <c r="A3249">
        <v>3248</v>
      </c>
      <c r="B3249" s="9" t="s">
        <v>3247</v>
      </c>
      <c r="C3249" s="3" t="s">
        <v>7357</v>
      </c>
      <c r="D3249" s="5">
        <v>12000</v>
      </c>
      <c r="E3249" s="7">
        <v>56</v>
      </c>
      <c r="F3249" t="s">
        <v>8217</v>
      </c>
      <c r="G3249" t="s">
        <v>8222</v>
      </c>
      <c r="H3249" t="s">
        <v>8244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8268</v>
      </c>
      <c r="O3249">
        <f t="shared" si="250"/>
        <v>0</v>
      </c>
      <c r="P3249">
        <f t="shared" si="251"/>
        <v>0.28000000000000003</v>
      </c>
      <c r="Q3249" s="11" t="s">
        <v>8307</v>
      </c>
      <c r="R3249" t="s">
        <v>8308</v>
      </c>
      <c r="S3249" s="15">
        <f t="shared" si="252"/>
        <v>42068.888391203705</v>
      </c>
      <c r="T3249" s="15">
        <f t="shared" si="253"/>
        <v>42098.846724537041</v>
      </c>
      <c r="U3249">
        <f t="shared" si="254"/>
        <v>2015</v>
      </c>
    </row>
    <row r="3250" spans="1:21" ht="48" x14ac:dyDescent="0.2">
      <c r="A3250">
        <v>3249</v>
      </c>
      <c r="B3250" s="9" t="s">
        <v>3248</v>
      </c>
      <c r="C3250" s="3" t="s">
        <v>7358</v>
      </c>
      <c r="D3250" s="5">
        <v>5500</v>
      </c>
      <c r="E3250" s="7">
        <v>56</v>
      </c>
      <c r="F3250" t="s">
        <v>8217</v>
      </c>
      <c r="G3250" t="s">
        <v>8222</v>
      </c>
      <c r="H3250" t="s">
        <v>8244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8268</v>
      </c>
      <c r="O3250">
        <f t="shared" si="250"/>
        <v>1</v>
      </c>
      <c r="P3250">
        <f t="shared" si="251"/>
        <v>0.64</v>
      </c>
      <c r="Q3250" s="11" t="s">
        <v>8307</v>
      </c>
      <c r="R3250" t="s">
        <v>8308</v>
      </c>
      <c r="S3250" s="15">
        <f t="shared" si="252"/>
        <v>42145.746689814812</v>
      </c>
      <c r="T3250" s="15">
        <f t="shared" si="253"/>
        <v>42175.746689814812</v>
      </c>
      <c r="U3250">
        <f t="shared" si="254"/>
        <v>2015</v>
      </c>
    </row>
    <row r="3251" spans="1:21" ht="48" x14ac:dyDescent="0.2">
      <c r="A3251">
        <v>3247</v>
      </c>
      <c r="B3251" s="9" t="s">
        <v>3246</v>
      </c>
      <c r="C3251" s="3" t="s">
        <v>7356</v>
      </c>
      <c r="D3251" s="5">
        <v>2500</v>
      </c>
      <c r="E3251" s="7">
        <v>56</v>
      </c>
      <c r="F3251" t="s">
        <v>8217</v>
      </c>
      <c r="G3251" t="s">
        <v>8223</v>
      </c>
      <c r="H3251" t="s">
        <v>8245</v>
      </c>
      <c r="I3251">
        <v>1436696712</v>
      </c>
      <c r="J3251">
        <v>1434104712</v>
      </c>
      <c r="K3251" t="b">
        <v>1</v>
      </c>
      <c r="L3251">
        <v>57</v>
      </c>
      <c r="M3251" t="b">
        <v>1</v>
      </c>
      <c r="N3251" t="s">
        <v>8268</v>
      </c>
      <c r="O3251">
        <f t="shared" si="250"/>
        <v>2</v>
      </c>
      <c r="P3251">
        <f t="shared" si="251"/>
        <v>0.98</v>
      </c>
      <c r="Q3251" s="11" t="s">
        <v>8307</v>
      </c>
      <c r="R3251" t="s">
        <v>8308</v>
      </c>
      <c r="S3251" s="15">
        <f t="shared" si="252"/>
        <v>42167.434166666666</v>
      </c>
      <c r="T3251" s="15">
        <f t="shared" si="253"/>
        <v>42197.434166666666</v>
      </c>
      <c r="U3251">
        <f t="shared" si="254"/>
        <v>2015</v>
      </c>
    </row>
    <row r="3252" spans="1:21" ht="48" x14ac:dyDescent="0.2">
      <c r="A3252">
        <v>3250</v>
      </c>
      <c r="B3252" s="9" t="s">
        <v>3249</v>
      </c>
      <c r="C3252" s="3" t="s">
        <v>7359</v>
      </c>
      <c r="D3252" s="5">
        <v>25000</v>
      </c>
      <c r="E3252" s="7">
        <v>55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0</v>
      </c>
      <c r="P3252">
        <f t="shared" si="251"/>
        <v>0.26</v>
      </c>
      <c r="Q3252" s="11" t="s">
        <v>8307</v>
      </c>
      <c r="R3252" t="s">
        <v>8308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3253</v>
      </c>
      <c r="B3253" s="9" t="s">
        <v>3252</v>
      </c>
      <c r="C3253" s="3" t="s">
        <v>7362</v>
      </c>
      <c r="D3253" s="5">
        <v>20000</v>
      </c>
      <c r="E3253" s="7">
        <v>55</v>
      </c>
      <c r="F3253" t="s">
        <v>8217</v>
      </c>
      <c r="G3253" t="s">
        <v>8222</v>
      </c>
      <c r="H3253" t="s">
        <v>8244</v>
      </c>
      <c r="I3253">
        <v>1473306300</v>
      </c>
      <c r="J3253">
        <v>1471701028</v>
      </c>
      <c r="K3253" t="b">
        <v>1</v>
      </c>
      <c r="L3253">
        <v>115</v>
      </c>
      <c r="M3253" t="b">
        <v>1</v>
      </c>
      <c r="N3253" t="s">
        <v>8268</v>
      </c>
      <c r="O3253">
        <f t="shared" si="250"/>
        <v>0</v>
      </c>
      <c r="P3253">
        <f t="shared" si="251"/>
        <v>0.48</v>
      </c>
      <c r="Q3253" s="11" t="s">
        <v>8307</v>
      </c>
      <c r="R3253" t="s">
        <v>8308</v>
      </c>
      <c r="S3253" s="15">
        <f t="shared" si="252"/>
        <v>42602.576712962968</v>
      </c>
      <c r="T3253" s="15">
        <f t="shared" si="253"/>
        <v>42621.15625</v>
      </c>
      <c r="U3253">
        <f t="shared" si="254"/>
        <v>2016</v>
      </c>
    </row>
    <row r="3254" spans="1:21" ht="48" x14ac:dyDescent="0.2">
      <c r="A3254">
        <v>3254</v>
      </c>
      <c r="B3254" s="9" t="s">
        <v>3253</v>
      </c>
      <c r="C3254" s="3" t="s">
        <v>7363</v>
      </c>
      <c r="D3254" s="5">
        <v>13000</v>
      </c>
      <c r="E3254" s="7">
        <v>55</v>
      </c>
      <c r="F3254" t="s">
        <v>8217</v>
      </c>
      <c r="G3254" t="s">
        <v>8223</v>
      </c>
      <c r="H3254" t="s">
        <v>8245</v>
      </c>
      <c r="I3254">
        <v>1427331809</v>
      </c>
      <c r="J3254">
        <v>1424743409</v>
      </c>
      <c r="K3254" t="b">
        <v>1</v>
      </c>
      <c r="L3254">
        <v>186</v>
      </c>
      <c r="M3254" t="b">
        <v>1</v>
      </c>
      <c r="N3254" t="s">
        <v>8268</v>
      </c>
      <c r="O3254">
        <f t="shared" si="250"/>
        <v>0</v>
      </c>
      <c r="P3254">
        <f t="shared" si="251"/>
        <v>0.3</v>
      </c>
      <c r="Q3254" s="11" t="s">
        <v>8307</v>
      </c>
      <c r="R3254" t="s">
        <v>8308</v>
      </c>
      <c r="S3254" s="15">
        <f t="shared" si="252"/>
        <v>42059.085752314815</v>
      </c>
      <c r="T3254" s="15">
        <f t="shared" si="253"/>
        <v>42089.044085648144</v>
      </c>
      <c r="U3254">
        <f t="shared" si="254"/>
        <v>2015</v>
      </c>
    </row>
    <row r="3255" spans="1:21" ht="48" x14ac:dyDescent="0.2">
      <c r="A3255">
        <v>3256</v>
      </c>
      <c r="B3255" s="9" t="s">
        <v>3255</v>
      </c>
      <c r="C3255" s="3" t="s">
        <v>7365</v>
      </c>
      <c r="D3255" s="5">
        <v>10000</v>
      </c>
      <c r="E3255" s="7">
        <v>55</v>
      </c>
      <c r="F3255" t="s">
        <v>8217</v>
      </c>
      <c r="G3255" t="s">
        <v>8222</v>
      </c>
      <c r="H3255" t="s">
        <v>8244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t="s">
        <v>8268</v>
      </c>
      <c r="O3255">
        <f t="shared" si="250"/>
        <v>1</v>
      </c>
      <c r="P3255">
        <f t="shared" si="251"/>
        <v>0.31</v>
      </c>
      <c r="Q3255" s="11" t="s">
        <v>8307</v>
      </c>
      <c r="R3255" t="s">
        <v>8308</v>
      </c>
      <c r="S3255" s="15">
        <f t="shared" si="252"/>
        <v>42144.573807870373</v>
      </c>
      <c r="T3255" s="15">
        <f t="shared" si="253"/>
        <v>42166.165972222225</v>
      </c>
      <c r="U3255">
        <f t="shared" si="254"/>
        <v>2015</v>
      </c>
    </row>
    <row r="3256" spans="1:21" ht="32" x14ac:dyDescent="0.2">
      <c r="A3256">
        <v>3252</v>
      </c>
      <c r="B3256" s="9" t="s">
        <v>3251</v>
      </c>
      <c r="C3256" s="3" t="s">
        <v>7361</v>
      </c>
      <c r="D3256" s="5">
        <v>2250</v>
      </c>
      <c r="E3256" s="7">
        <v>55</v>
      </c>
      <c r="F3256" t="s">
        <v>8217</v>
      </c>
      <c r="G3256" t="s">
        <v>8223</v>
      </c>
      <c r="H3256" t="s">
        <v>8245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t="s">
        <v>8268</v>
      </c>
      <c r="O3256">
        <f t="shared" si="250"/>
        <v>2</v>
      </c>
      <c r="P3256">
        <f t="shared" si="251"/>
        <v>1.1000000000000001</v>
      </c>
      <c r="Q3256" s="11" t="s">
        <v>8307</v>
      </c>
      <c r="R3256" t="s">
        <v>8308</v>
      </c>
      <c r="S3256" s="15">
        <f t="shared" si="252"/>
        <v>42590.472685185188</v>
      </c>
      <c r="T3256" s="15">
        <f t="shared" si="253"/>
        <v>42620.472685185188</v>
      </c>
      <c r="U3256">
        <f t="shared" si="254"/>
        <v>2016</v>
      </c>
    </row>
    <row r="3257" spans="1:21" ht="48" x14ac:dyDescent="0.2">
      <c r="A3257">
        <v>3257</v>
      </c>
      <c r="B3257" s="9" t="s">
        <v>3256</v>
      </c>
      <c r="C3257" s="3" t="s">
        <v>7366</v>
      </c>
      <c r="D3257" s="5">
        <v>2000</v>
      </c>
      <c r="E3257" s="7">
        <v>55</v>
      </c>
      <c r="F3257" t="s">
        <v>8217</v>
      </c>
      <c r="G3257" t="s">
        <v>8223</v>
      </c>
      <c r="H3257" t="s">
        <v>8245</v>
      </c>
      <c r="I3257">
        <v>1487769952</v>
      </c>
      <c r="J3257">
        <v>1485177952</v>
      </c>
      <c r="K3257" t="b">
        <v>0</v>
      </c>
      <c r="L3257">
        <v>41</v>
      </c>
      <c r="M3257" t="b">
        <v>1</v>
      </c>
      <c r="N3257" t="s">
        <v>8268</v>
      </c>
      <c r="O3257">
        <f t="shared" si="250"/>
        <v>3</v>
      </c>
      <c r="P3257">
        <f t="shared" si="251"/>
        <v>1.34</v>
      </c>
      <c r="Q3257" s="11" t="s">
        <v>8307</v>
      </c>
      <c r="R3257" t="s">
        <v>8308</v>
      </c>
      <c r="S3257" s="15">
        <f t="shared" si="252"/>
        <v>42758.559629629628</v>
      </c>
      <c r="T3257" s="15">
        <f t="shared" si="253"/>
        <v>42788.559629629628</v>
      </c>
      <c r="U3257">
        <f t="shared" si="254"/>
        <v>2017</v>
      </c>
    </row>
    <row r="3258" spans="1:21" ht="48" x14ac:dyDescent="0.2">
      <c r="A3258">
        <v>3251</v>
      </c>
      <c r="B3258" s="9" t="s">
        <v>3250</v>
      </c>
      <c r="C3258" s="3" t="s">
        <v>7360</v>
      </c>
      <c r="D3258" s="5">
        <v>1500</v>
      </c>
      <c r="E3258" s="7">
        <v>55</v>
      </c>
      <c r="F3258" t="s">
        <v>8217</v>
      </c>
      <c r="G3258" t="s">
        <v>8222</v>
      </c>
      <c r="H3258" t="s">
        <v>8244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t="s">
        <v>8268</v>
      </c>
      <c r="O3258">
        <f t="shared" si="250"/>
        <v>4</v>
      </c>
      <c r="P3258">
        <f t="shared" si="251"/>
        <v>2.75</v>
      </c>
      <c r="Q3258" s="11" t="s">
        <v>8307</v>
      </c>
      <c r="R3258" t="s">
        <v>8308</v>
      </c>
      <c r="S3258" s="15">
        <f t="shared" si="252"/>
        <v>42146.731087962966</v>
      </c>
      <c r="T3258" s="15">
        <f t="shared" si="253"/>
        <v>42176.731087962966</v>
      </c>
      <c r="U3258">
        <f t="shared" si="254"/>
        <v>2015</v>
      </c>
    </row>
    <row r="3259" spans="1:21" ht="48" x14ac:dyDescent="0.2">
      <c r="A3259">
        <v>3255</v>
      </c>
      <c r="B3259" s="9" t="s">
        <v>3254</v>
      </c>
      <c r="C3259" s="3" t="s">
        <v>7364</v>
      </c>
      <c r="D3259" s="5">
        <v>300</v>
      </c>
      <c r="E3259" s="7">
        <v>55</v>
      </c>
      <c r="F3259" t="s">
        <v>8217</v>
      </c>
      <c r="G3259" t="s">
        <v>8223</v>
      </c>
      <c r="H3259" t="s">
        <v>8245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t="s">
        <v>8268</v>
      </c>
      <c r="O3259">
        <f t="shared" si="250"/>
        <v>18</v>
      </c>
      <c r="P3259">
        <f t="shared" si="251"/>
        <v>3.06</v>
      </c>
      <c r="Q3259" s="11" t="s">
        <v>8307</v>
      </c>
      <c r="R3259" t="s">
        <v>8308</v>
      </c>
      <c r="S3259" s="15">
        <f t="shared" si="252"/>
        <v>41889.768229166664</v>
      </c>
      <c r="T3259" s="15">
        <f t="shared" si="253"/>
        <v>41919.768229166664</v>
      </c>
      <c r="U3259">
        <f t="shared" si="254"/>
        <v>2014</v>
      </c>
    </row>
    <row r="3260" spans="1:21" ht="48" x14ac:dyDescent="0.2">
      <c r="A3260">
        <v>3259</v>
      </c>
      <c r="B3260" s="9" t="s">
        <v>3258</v>
      </c>
      <c r="C3260" s="3" t="s">
        <v>7368</v>
      </c>
      <c r="D3260" s="5">
        <v>23000</v>
      </c>
      <c r="E3260" s="7">
        <v>53</v>
      </c>
      <c r="F3260" t="s">
        <v>8217</v>
      </c>
      <c r="G3260" t="s">
        <v>8222</v>
      </c>
      <c r="H3260" t="s">
        <v>8244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8268</v>
      </c>
      <c r="O3260">
        <f t="shared" si="250"/>
        <v>0</v>
      </c>
      <c r="P3260">
        <f t="shared" si="251"/>
        <v>0.55000000000000004</v>
      </c>
      <c r="Q3260" s="11" t="s">
        <v>8307</v>
      </c>
      <c r="R3260" t="s">
        <v>8308</v>
      </c>
      <c r="S3260" s="15">
        <f t="shared" si="252"/>
        <v>42614.760937500003</v>
      </c>
      <c r="T3260" s="15">
        <f t="shared" si="253"/>
        <v>42644.165972222225</v>
      </c>
      <c r="U3260">
        <f t="shared" si="254"/>
        <v>2016</v>
      </c>
    </row>
    <row r="3261" spans="1:21" ht="32" x14ac:dyDescent="0.2">
      <c r="A3261">
        <v>3258</v>
      </c>
      <c r="B3261" s="9" t="s">
        <v>3257</v>
      </c>
      <c r="C3261" s="3" t="s">
        <v>7367</v>
      </c>
      <c r="D3261" s="5">
        <v>7000</v>
      </c>
      <c r="E3261" s="7">
        <v>53</v>
      </c>
      <c r="F3261" t="s">
        <v>8217</v>
      </c>
      <c r="G3261" t="s">
        <v>8222</v>
      </c>
      <c r="H3261" t="s">
        <v>8244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8268</v>
      </c>
      <c r="O3261">
        <f t="shared" si="250"/>
        <v>1</v>
      </c>
      <c r="P3261">
        <f t="shared" si="251"/>
        <v>0.71</v>
      </c>
      <c r="Q3261" s="11" t="s">
        <v>8307</v>
      </c>
      <c r="R3261" t="s">
        <v>8308</v>
      </c>
      <c r="S3261" s="15">
        <f t="shared" si="252"/>
        <v>41982.887280092589</v>
      </c>
      <c r="T3261" s="15">
        <f t="shared" si="253"/>
        <v>42012.887280092589</v>
      </c>
      <c r="U3261">
        <f t="shared" si="254"/>
        <v>2014</v>
      </c>
    </row>
    <row r="3262" spans="1:21" ht="48" x14ac:dyDescent="0.2">
      <c r="A3262">
        <v>3260</v>
      </c>
      <c r="B3262" s="9" t="s">
        <v>3259</v>
      </c>
      <c r="C3262" s="3" t="s">
        <v>7369</v>
      </c>
      <c r="D3262" s="5">
        <v>5000</v>
      </c>
      <c r="E3262" s="7">
        <v>53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</v>
      </c>
      <c r="P3262">
        <f t="shared" si="251"/>
        <v>0.73</v>
      </c>
      <c r="Q3262" s="11" t="s">
        <v>8307</v>
      </c>
      <c r="R3262" t="s">
        <v>8308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3260</v>
      </c>
      <c r="C3263" s="3" t="s">
        <v>7370</v>
      </c>
      <c r="D3263" s="5">
        <v>3300</v>
      </c>
      <c r="E3263" s="7">
        <v>53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2</v>
      </c>
      <c r="P3263">
        <f t="shared" si="251"/>
        <v>1.08</v>
      </c>
      <c r="Q3263" s="11" t="s">
        <v>8307</v>
      </c>
      <c r="R3263" t="s">
        <v>8308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3261</v>
      </c>
      <c r="C3264" s="3" t="s">
        <v>7371</v>
      </c>
      <c r="D3264" s="5">
        <v>12200</v>
      </c>
      <c r="E3264" s="7">
        <v>52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0</v>
      </c>
      <c r="P3264">
        <f t="shared" si="251"/>
        <v>0.39</v>
      </c>
      <c r="Q3264" s="11" t="s">
        <v>8307</v>
      </c>
      <c r="R3264" t="s">
        <v>8308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3262</v>
      </c>
      <c r="C3265" s="3" t="s">
        <v>7372</v>
      </c>
      <c r="D3265" s="5">
        <v>2500</v>
      </c>
      <c r="E3265" s="7">
        <v>52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2</v>
      </c>
      <c r="P3265">
        <f t="shared" si="251"/>
        <v>0.76</v>
      </c>
      <c r="Q3265" s="11" t="s">
        <v>8307</v>
      </c>
      <c r="R3265" t="s">
        <v>8308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3263</v>
      </c>
      <c r="C3266" s="3" t="s">
        <v>7373</v>
      </c>
      <c r="D3266" s="5">
        <v>2500</v>
      </c>
      <c r="E3266" s="7">
        <v>52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2</v>
      </c>
      <c r="P3266">
        <f t="shared" ref="P3266:P3329" si="256">IFERROR(ROUND(E3266/L3266,2),0)</f>
        <v>1.06</v>
      </c>
      <c r="Q3266" s="11" t="s">
        <v>8307</v>
      </c>
      <c r="R3266" t="s">
        <v>8308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3267</v>
      </c>
      <c r="B3267" s="9" t="s">
        <v>3266</v>
      </c>
      <c r="C3267" s="3" t="s">
        <v>7376</v>
      </c>
      <c r="D3267" s="5">
        <v>15000</v>
      </c>
      <c r="E3267" s="7">
        <v>51</v>
      </c>
      <c r="F3267" t="s">
        <v>8217</v>
      </c>
      <c r="G3267" t="s">
        <v>8222</v>
      </c>
      <c r="H3267" t="s">
        <v>8244</v>
      </c>
      <c r="I3267">
        <v>1437156660</v>
      </c>
      <c r="J3267">
        <v>1434564660</v>
      </c>
      <c r="K3267" t="b">
        <v>1</v>
      </c>
      <c r="L3267">
        <v>288</v>
      </c>
      <c r="M3267" t="b">
        <v>1</v>
      </c>
      <c r="N3267" t="s">
        <v>8268</v>
      </c>
      <c r="O3267">
        <f t="shared" si="255"/>
        <v>0</v>
      </c>
      <c r="P3267">
        <f t="shared" si="256"/>
        <v>0.18</v>
      </c>
      <c r="Q3267" s="11" t="s">
        <v>8307</v>
      </c>
      <c r="R3267" t="s">
        <v>8308</v>
      </c>
      <c r="S3267" s="15">
        <f t="shared" si="257"/>
        <v>42172.757638888885</v>
      </c>
      <c r="T3267" s="15">
        <f t="shared" si="258"/>
        <v>42202.757638888885</v>
      </c>
      <c r="U3267">
        <f t="shared" ref="U3267:U3330" si="259">YEAR(S3267)</f>
        <v>2015</v>
      </c>
    </row>
    <row r="3268" spans="1:21" ht="48" x14ac:dyDescent="0.2">
      <c r="A3268">
        <v>3272</v>
      </c>
      <c r="B3268" s="9" t="s">
        <v>3271</v>
      </c>
      <c r="C3268" s="3" t="s">
        <v>7381</v>
      </c>
      <c r="D3268" s="5">
        <v>10000</v>
      </c>
      <c r="E3268" s="7">
        <v>51</v>
      </c>
      <c r="F3268" t="s">
        <v>8217</v>
      </c>
      <c r="G3268" t="s">
        <v>8222</v>
      </c>
      <c r="H3268" t="s">
        <v>8244</v>
      </c>
      <c r="I3268">
        <v>1446814809</v>
      </c>
      <c r="J3268">
        <v>1444219209</v>
      </c>
      <c r="K3268" t="b">
        <v>1</v>
      </c>
      <c r="L3268">
        <v>145</v>
      </c>
      <c r="M3268" t="b">
        <v>1</v>
      </c>
      <c r="N3268" t="s">
        <v>8268</v>
      </c>
      <c r="O3268">
        <f t="shared" si="255"/>
        <v>1</v>
      </c>
      <c r="P3268">
        <f t="shared" si="256"/>
        <v>0.35</v>
      </c>
      <c r="Q3268" s="11" t="s">
        <v>8307</v>
      </c>
      <c r="R3268" t="s">
        <v>8308</v>
      </c>
      <c r="S3268" s="15">
        <f t="shared" si="257"/>
        <v>42284.500104166669</v>
      </c>
      <c r="T3268" s="15">
        <f t="shared" si="258"/>
        <v>42314.541770833333</v>
      </c>
      <c r="U3268">
        <f t="shared" si="259"/>
        <v>2015</v>
      </c>
    </row>
    <row r="3269" spans="1:21" ht="48" x14ac:dyDescent="0.2">
      <c r="A3269">
        <v>3269</v>
      </c>
      <c r="B3269" s="9" t="s">
        <v>3268</v>
      </c>
      <c r="C3269" s="3" t="s">
        <v>7378</v>
      </c>
      <c r="D3269" s="5">
        <v>8000</v>
      </c>
      <c r="E3269" s="7">
        <v>51</v>
      </c>
      <c r="F3269" t="s">
        <v>8217</v>
      </c>
      <c r="G3269" t="s">
        <v>8223</v>
      </c>
      <c r="H3269" t="s">
        <v>8245</v>
      </c>
      <c r="I3269">
        <v>1434452400</v>
      </c>
      <c r="J3269">
        <v>1431509397</v>
      </c>
      <c r="K3269" t="b">
        <v>1</v>
      </c>
      <c r="L3269">
        <v>70</v>
      </c>
      <c r="M3269" t="b">
        <v>1</v>
      </c>
      <c r="N3269" t="s">
        <v>8268</v>
      </c>
      <c r="O3269">
        <f t="shared" si="255"/>
        <v>1</v>
      </c>
      <c r="P3269">
        <f t="shared" si="256"/>
        <v>0.73</v>
      </c>
      <c r="Q3269" s="11" t="s">
        <v>8307</v>
      </c>
      <c r="R3269" t="s">
        <v>8308</v>
      </c>
      <c r="S3269" s="15">
        <f t="shared" si="257"/>
        <v>42137.395798611105</v>
      </c>
      <c r="T3269" s="15">
        <f t="shared" si="258"/>
        <v>42171.458333333328</v>
      </c>
      <c r="U3269">
        <f t="shared" si="259"/>
        <v>2015</v>
      </c>
    </row>
    <row r="3270" spans="1:21" ht="48" x14ac:dyDescent="0.2">
      <c r="A3270">
        <v>3266</v>
      </c>
      <c r="B3270" s="9" t="s">
        <v>3265</v>
      </c>
      <c r="C3270" s="3" t="s">
        <v>7375</v>
      </c>
      <c r="D3270" s="5">
        <v>6000</v>
      </c>
      <c r="E3270" s="7">
        <v>51</v>
      </c>
      <c r="F3270" t="s">
        <v>8217</v>
      </c>
      <c r="G3270" t="s">
        <v>8222</v>
      </c>
      <c r="H3270" t="s">
        <v>8244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t="s">
        <v>8268</v>
      </c>
      <c r="O3270">
        <f t="shared" si="255"/>
        <v>1</v>
      </c>
      <c r="P3270">
        <f t="shared" si="256"/>
        <v>0.31</v>
      </c>
      <c r="Q3270" s="11" t="s">
        <v>8307</v>
      </c>
      <c r="R3270" t="s">
        <v>8308</v>
      </c>
      <c r="S3270" s="15">
        <f t="shared" si="257"/>
        <v>42136.536134259266</v>
      </c>
      <c r="T3270" s="15">
        <f t="shared" si="258"/>
        <v>42167.875</v>
      </c>
      <c r="U3270">
        <f t="shared" si="259"/>
        <v>2015</v>
      </c>
    </row>
    <row r="3271" spans="1:21" ht="48" x14ac:dyDescent="0.2">
      <c r="A3271">
        <v>3273</v>
      </c>
      <c r="B3271" s="9" t="s">
        <v>3272</v>
      </c>
      <c r="C3271" s="3" t="s">
        <v>7382</v>
      </c>
      <c r="D3271" s="5">
        <v>4000</v>
      </c>
      <c r="E3271" s="7">
        <v>51</v>
      </c>
      <c r="F3271" t="s">
        <v>8217</v>
      </c>
      <c r="G3271" t="s">
        <v>8222</v>
      </c>
      <c r="H3271" t="s">
        <v>8244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t="s">
        <v>8268</v>
      </c>
      <c r="O3271">
        <f t="shared" si="255"/>
        <v>1</v>
      </c>
      <c r="P3271">
        <f t="shared" si="256"/>
        <v>2.4300000000000002</v>
      </c>
      <c r="Q3271" s="11" t="s">
        <v>8307</v>
      </c>
      <c r="R3271" t="s">
        <v>8308</v>
      </c>
      <c r="S3271" s="15">
        <f t="shared" si="257"/>
        <v>42611.801412037035</v>
      </c>
      <c r="T3271" s="15">
        <f t="shared" si="258"/>
        <v>42627.791666666672</v>
      </c>
      <c r="U3271">
        <f t="shared" si="259"/>
        <v>2016</v>
      </c>
    </row>
    <row r="3272" spans="1:21" ht="48" x14ac:dyDescent="0.2">
      <c r="A3272">
        <v>3265</v>
      </c>
      <c r="B3272" s="9" t="s">
        <v>3264</v>
      </c>
      <c r="C3272" s="3" t="s">
        <v>7374</v>
      </c>
      <c r="D3272" s="5">
        <v>2700</v>
      </c>
      <c r="E3272" s="7">
        <v>51</v>
      </c>
      <c r="F3272" t="s">
        <v>8217</v>
      </c>
      <c r="G3272" t="s">
        <v>8239</v>
      </c>
      <c r="H3272" t="s">
        <v>8247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t="s">
        <v>8268</v>
      </c>
      <c r="O3272">
        <f t="shared" si="255"/>
        <v>2</v>
      </c>
      <c r="P3272">
        <f t="shared" si="256"/>
        <v>0.81</v>
      </c>
      <c r="Q3272" s="11" t="s">
        <v>8307</v>
      </c>
      <c r="R3272" t="s">
        <v>8308</v>
      </c>
      <c r="S3272" s="15">
        <f t="shared" si="257"/>
        <v>42311.711979166663</v>
      </c>
      <c r="T3272" s="15">
        <f t="shared" si="258"/>
        <v>42341.708333333328</v>
      </c>
      <c r="U3272">
        <f t="shared" si="259"/>
        <v>2015</v>
      </c>
    </row>
    <row r="3273" spans="1:21" ht="48" x14ac:dyDescent="0.2">
      <c r="A3273">
        <v>3268</v>
      </c>
      <c r="B3273" s="9" t="s">
        <v>3267</v>
      </c>
      <c r="C3273" s="3" t="s">
        <v>7377</v>
      </c>
      <c r="D3273" s="5">
        <v>2000</v>
      </c>
      <c r="E3273" s="7">
        <v>51</v>
      </c>
      <c r="F3273" t="s">
        <v>8217</v>
      </c>
      <c r="G3273" t="s">
        <v>8222</v>
      </c>
      <c r="H3273" t="s">
        <v>8244</v>
      </c>
      <c r="I3273">
        <v>1472074928</v>
      </c>
      <c r="J3273">
        <v>1470692528</v>
      </c>
      <c r="K3273" t="b">
        <v>1</v>
      </c>
      <c r="L3273">
        <v>42</v>
      </c>
      <c r="M3273" t="b">
        <v>1</v>
      </c>
      <c r="N3273" t="s">
        <v>8268</v>
      </c>
      <c r="O3273">
        <f t="shared" si="255"/>
        <v>3</v>
      </c>
      <c r="P3273">
        <f t="shared" si="256"/>
        <v>1.21</v>
      </c>
      <c r="Q3273" s="11" t="s">
        <v>8307</v>
      </c>
      <c r="R3273" t="s">
        <v>8308</v>
      </c>
      <c r="S3273" s="15">
        <f t="shared" si="257"/>
        <v>42590.90425925926</v>
      </c>
      <c r="T3273" s="15">
        <f t="shared" si="258"/>
        <v>42606.90425925926</v>
      </c>
      <c r="U3273">
        <f t="shared" si="259"/>
        <v>2016</v>
      </c>
    </row>
    <row r="3274" spans="1:21" ht="48" x14ac:dyDescent="0.2">
      <c r="A3274">
        <v>3270</v>
      </c>
      <c r="B3274" s="9" t="s">
        <v>3269</v>
      </c>
      <c r="C3274" s="3" t="s">
        <v>7379</v>
      </c>
      <c r="D3274" s="5">
        <v>1800</v>
      </c>
      <c r="E3274" s="7">
        <v>51</v>
      </c>
      <c r="F3274" t="s">
        <v>8217</v>
      </c>
      <c r="G3274" t="s">
        <v>8223</v>
      </c>
      <c r="H3274" t="s">
        <v>8245</v>
      </c>
      <c r="I3274">
        <v>1436705265</v>
      </c>
      <c r="J3274">
        <v>1434113265</v>
      </c>
      <c r="K3274" t="b">
        <v>1</v>
      </c>
      <c r="L3274">
        <v>30</v>
      </c>
      <c r="M3274" t="b">
        <v>1</v>
      </c>
      <c r="N3274" t="s">
        <v>8268</v>
      </c>
      <c r="O3274">
        <f t="shared" si="255"/>
        <v>3</v>
      </c>
      <c r="P3274">
        <f t="shared" si="256"/>
        <v>1.7</v>
      </c>
      <c r="Q3274" s="11" t="s">
        <v>8307</v>
      </c>
      <c r="R3274" t="s">
        <v>8308</v>
      </c>
      <c r="S3274" s="15">
        <f t="shared" si="257"/>
        <v>42167.533159722225</v>
      </c>
      <c r="T3274" s="15">
        <f t="shared" si="258"/>
        <v>42197.533159722225</v>
      </c>
      <c r="U3274">
        <f t="shared" si="259"/>
        <v>2015</v>
      </c>
    </row>
    <row r="3275" spans="1:21" ht="16" x14ac:dyDescent="0.2">
      <c r="A3275">
        <v>3271</v>
      </c>
      <c r="B3275" s="9" t="s">
        <v>3270</v>
      </c>
      <c r="C3275" s="3" t="s">
        <v>7380</v>
      </c>
      <c r="D3275" s="5">
        <v>1500</v>
      </c>
      <c r="E3275" s="7">
        <v>51</v>
      </c>
      <c r="F3275" t="s">
        <v>8217</v>
      </c>
      <c r="G3275" t="s">
        <v>8223</v>
      </c>
      <c r="H3275" t="s">
        <v>8245</v>
      </c>
      <c r="I3275">
        <v>1414927775</v>
      </c>
      <c r="J3275">
        <v>1412332175</v>
      </c>
      <c r="K3275" t="b">
        <v>1</v>
      </c>
      <c r="L3275">
        <v>51</v>
      </c>
      <c r="M3275" t="b">
        <v>1</v>
      </c>
      <c r="N3275" t="s">
        <v>8268</v>
      </c>
      <c r="O3275">
        <f t="shared" si="255"/>
        <v>3</v>
      </c>
      <c r="P3275">
        <f t="shared" si="256"/>
        <v>1</v>
      </c>
      <c r="Q3275" s="11" t="s">
        <v>8307</v>
      </c>
      <c r="R3275" t="s">
        <v>8308</v>
      </c>
      <c r="S3275" s="15">
        <f t="shared" si="257"/>
        <v>41915.437210648146</v>
      </c>
      <c r="T3275" s="15">
        <f t="shared" si="258"/>
        <v>41945.478877314818</v>
      </c>
      <c r="U3275">
        <f t="shared" si="259"/>
        <v>2014</v>
      </c>
    </row>
    <row r="3276" spans="1:21" ht="48" x14ac:dyDescent="0.2">
      <c r="A3276">
        <v>3282</v>
      </c>
      <c r="B3276" s="9" t="s">
        <v>3281</v>
      </c>
      <c r="C3276" s="3" t="s">
        <v>7391</v>
      </c>
      <c r="D3276" s="5">
        <v>31000</v>
      </c>
      <c r="E3276" s="7">
        <v>50</v>
      </c>
      <c r="F3276" t="s">
        <v>8217</v>
      </c>
      <c r="G3276" t="s">
        <v>8222</v>
      </c>
      <c r="H3276" t="s">
        <v>8244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t="s">
        <v>8268</v>
      </c>
      <c r="O3276">
        <f t="shared" si="255"/>
        <v>0</v>
      </c>
      <c r="P3276">
        <f t="shared" si="256"/>
        <v>0.21</v>
      </c>
      <c r="Q3276" s="11" t="s">
        <v>8307</v>
      </c>
      <c r="R3276" t="s">
        <v>8308</v>
      </c>
      <c r="S3276" s="15">
        <f t="shared" si="257"/>
        <v>42445.19430555556</v>
      </c>
      <c r="T3276" s="15">
        <f t="shared" si="258"/>
        <v>42489.19430555556</v>
      </c>
      <c r="U3276">
        <f t="shared" si="259"/>
        <v>2016</v>
      </c>
    </row>
    <row r="3277" spans="1:21" ht="48" x14ac:dyDescent="0.2">
      <c r="A3277">
        <v>3274</v>
      </c>
      <c r="B3277" s="9" t="s">
        <v>3273</v>
      </c>
      <c r="C3277" s="3" t="s">
        <v>7383</v>
      </c>
      <c r="D3277" s="5">
        <v>15500</v>
      </c>
      <c r="E3277" s="7">
        <v>50</v>
      </c>
      <c r="F3277" t="s">
        <v>8217</v>
      </c>
      <c r="G3277" t="s">
        <v>8222</v>
      </c>
      <c r="H3277" t="s">
        <v>8244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8268</v>
      </c>
      <c r="O3277">
        <f t="shared" si="255"/>
        <v>0</v>
      </c>
      <c r="P3277">
        <f t="shared" si="256"/>
        <v>0.17</v>
      </c>
      <c r="Q3277" s="11" t="s">
        <v>8307</v>
      </c>
      <c r="R3277" t="s">
        <v>8308</v>
      </c>
      <c r="S3277" s="15">
        <f t="shared" si="257"/>
        <v>42400.704537037032</v>
      </c>
      <c r="T3277" s="15">
        <f t="shared" si="258"/>
        <v>42444.875</v>
      </c>
      <c r="U3277">
        <f t="shared" si="259"/>
        <v>2016</v>
      </c>
    </row>
    <row r="3278" spans="1:21" ht="48" x14ac:dyDescent="0.2">
      <c r="A3278">
        <v>3286</v>
      </c>
      <c r="B3278" s="9" t="s">
        <v>3285</v>
      </c>
      <c r="C3278" s="3" t="s">
        <v>7395</v>
      </c>
      <c r="D3278" s="5">
        <v>15000</v>
      </c>
      <c r="E3278" s="7">
        <v>50</v>
      </c>
      <c r="F3278" t="s">
        <v>8217</v>
      </c>
      <c r="G3278" t="s">
        <v>8222</v>
      </c>
      <c r="H3278" t="s">
        <v>8244</v>
      </c>
      <c r="I3278">
        <v>1471291782</v>
      </c>
      <c r="J3278">
        <v>1468699782</v>
      </c>
      <c r="K3278" t="b">
        <v>0</v>
      </c>
      <c r="L3278">
        <v>122</v>
      </c>
      <c r="M3278" t="b">
        <v>1</v>
      </c>
      <c r="N3278" t="s">
        <v>8268</v>
      </c>
      <c r="O3278">
        <f t="shared" si="255"/>
        <v>0</v>
      </c>
      <c r="P3278">
        <f t="shared" si="256"/>
        <v>0.41</v>
      </c>
      <c r="Q3278" s="11" t="s">
        <v>8307</v>
      </c>
      <c r="R3278" t="s">
        <v>8308</v>
      </c>
      <c r="S3278" s="15">
        <f t="shared" si="257"/>
        <v>42567.840069444443</v>
      </c>
      <c r="T3278" s="15">
        <f t="shared" si="258"/>
        <v>42597.840069444443</v>
      </c>
      <c r="U3278">
        <f t="shared" si="259"/>
        <v>2016</v>
      </c>
    </row>
    <row r="3279" spans="1:21" ht="48" x14ac:dyDescent="0.2">
      <c r="A3279">
        <v>3304</v>
      </c>
      <c r="B3279" s="9" t="s">
        <v>3303</v>
      </c>
      <c r="C3279" s="3" t="s">
        <v>7413</v>
      </c>
      <c r="D3279" s="5">
        <v>15000</v>
      </c>
      <c r="E3279" s="7">
        <v>50</v>
      </c>
      <c r="F3279" t="s">
        <v>8217</v>
      </c>
      <c r="G3279" t="s">
        <v>8222</v>
      </c>
      <c r="H3279" t="s">
        <v>8244</v>
      </c>
      <c r="I3279">
        <v>1482418752</v>
      </c>
      <c r="J3279">
        <v>1479826752</v>
      </c>
      <c r="K3279" t="b">
        <v>0</v>
      </c>
      <c r="L3279">
        <v>175</v>
      </c>
      <c r="M3279" t="b">
        <v>1</v>
      </c>
      <c r="N3279" t="s">
        <v>8268</v>
      </c>
      <c r="O3279">
        <f t="shared" si="255"/>
        <v>0</v>
      </c>
      <c r="P3279">
        <f t="shared" si="256"/>
        <v>0.28999999999999998</v>
      </c>
      <c r="Q3279" s="11" t="s">
        <v>8307</v>
      </c>
      <c r="R3279" t="s">
        <v>8308</v>
      </c>
      <c r="S3279" s="15">
        <f t="shared" si="257"/>
        <v>42696.624444444446</v>
      </c>
      <c r="T3279" s="15">
        <f t="shared" si="258"/>
        <v>42726.624444444446</v>
      </c>
      <c r="U3279">
        <f t="shared" si="259"/>
        <v>2016</v>
      </c>
    </row>
    <row r="3280" spans="1:21" ht="48" x14ac:dyDescent="0.2">
      <c r="A3280">
        <v>3288</v>
      </c>
      <c r="B3280" s="9" t="s">
        <v>3287</v>
      </c>
      <c r="C3280" s="3" t="s">
        <v>7397</v>
      </c>
      <c r="D3280" s="5">
        <v>10000</v>
      </c>
      <c r="E3280" s="7">
        <v>50</v>
      </c>
      <c r="F3280" t="s">
        <v>8217</v>
      </c>
      <c r="G3280" t="s">
        <v>8223</v>
      </c>
      <c r="H3280" t="s">
        <v>8245</v>
      </c>
      <c r="I3280">
        <v>1466463600</v>
      </c>
      <c r="J3280">
        <v>1463337315</v>
      </c>
      <c r="K3280" t="b">
        <v>0</v>
      </c>
      <c r="L3280">
        <v>207</v>
      </c>
      <c r="M3280" t="b">
        <v>1</v>
      </c>
      <c r="N3280" t="s">
        <v>8268</v>
      </c>
      <c r="O3280">
        <f t="shared" si="255"/>
        <v>1</v>
      </c>
      <c r="P3280">
        <f t="shared" si="256"/>
        <v>0.24</v>
      </c>
      <c r="Q3280" s="11" t="s">
        <v>8307</v>
      </c>
      <c r="R3280" t="s">
        <v>8308</v>
      </c>
      <c r="S3280" s="15">
        <f t="shared" si="257"/>
        <v>42505.774479166663</v>
      </c>
      <c r="T3280" s="15">
        <f t="shared" si="258"/>
        <v>42541.958333333328</v>
      </c>
      <c r="U3280">
        <f t="shared" si="259"/>
        <v>2016</v>
      </c>
    </row>
    <row r="3281" spans="1:21" ht="48" x14ac:dyDescent="0.2">
      <c r="A3281">
        <v>3298</v>
      </c>
      <c r="B3281" s="9" t="s">
        <v>3297</v>
      </c>
      <c r="C3281" s="3" t="s">
        <v>7407</v>
      </c>
      <c r="D3281" s="5">
        <v>10000</v>
      </c>
      <c r="E3281" s="7">
        <v>50</v>
      </c>
      <c r="F3281" t="s">
        <v>8217</v>
      </c>
      <c r="G3281" t="s">
        <v>8222</v>
      </c>
      <c r="H3281" t="s">
        <v>8244</v>
      </c>
      <c r="I3281">
        <v>1442102400</v>
      </c>
      <c r="J3281">
        <v>1440370768</v>
      </c>
      <c r="K3281" t="b">
        <v>0</v>
      </c>
      <c r="L3281">
        <v>72</v>
      </c>
      <c r="M3281" t="b">
        <v>1</v>
      </c>
      <c r="N3281" t="s">
        <v>8268</v>
      </c>
      <c r="O3281">
        <f t="shared" si="255"/>
        <v>1</v>
      </c>
      <c r="P3281">
        <f t="shared" si="256"/>
        <v>0.69</v>
      </c>
      <c r="Q3281" s="11" t="s">
        <v>8307</v>
      </c>
      <c r="R3281" t="s">
        <v>8308</v>
      </c>
      <c r="S3281" s="15">
        <f t="shared" si="257"/>
        <v>42239.957962962959</v>
      </c>
      <c r="T3281" s="15">
        <f t="shared" si="258"/>
        <v>42260</v>
      </c>
      <c r="U3281">
        <f t="shared" si="259"/>
        <v>2015</v>
      </c>
    </row>
    <row r="3282" spans="1:21" ht="16" x14ac:dyDescent="0.2">
      <c r="A3282">
        <v>3302</v>
      </c>
      <c r="B3282" s="9" t="s">
        <v>3301</v>
      </c>
      <c r="C3282" s="3" t="s">
        <v>7411</v>
      </c>
      <c r="D3282" s="5">
        <v>8400</v>
      </c>
      <c r="E3282" s="7">
        <v>50</v>
      </c>
      <c r="F3282" t="s">
        <v>8217</v>
      </c>
      <c r="G3282" t="s">
        <v>8225</v>
      </c>
      <c r="H3282" t="s">
        <v>8247</v>
      </c>
      <c r="I3282">
        <v>1481099176</v>
      </c>
      <c r="J3282">
        <v>1478507176</v>
      </c>
      <c r="K3282" t="b">
        <v>0</v>
      </c>
      <c r="L3282">
        <v>50</v>
      </c>
      <c r="M3282" t="b">
        <v>1</v>
      </c>
      <c r="N3282" t="s">
        <v>8268</v>
      </c>
      <c r="O3282">
        <f t="shared" si="255"/>
        <v>1</v>
      </c>
      <c r="P3282">
        <f t="shared" si="256"/>
        <v>1</v>
      </c>
      <c r="Q3282" s="11" t="s">
        <v>8307</v>
      </c>
      <c r="R3282" t="s">
        <v>8308</v>
      </c>
      <c r="S3282" s="15">
        <f t="shared" si="257"/>
        <v>42681.35157407407</v>
      </c>
      <c r="T3282" s="15">
        <f t="shared" si="258"/>
        <v>42711.35157407407</v>
      </c>
      <c r="U3282">
        <f t="shared" si="259"/>
        <v>2016</v>
      </c>
    </row>
    <row r="3283" spans="1:21" ht="48" x14ac:dyDescent="0.2">
      <c r="A3283">
        <v>3279</v>
      </c>
      <c r="B3283" s="9" t="s">
        <v>3278</v>
      </c>
      <c r="C3283" s="3" t="s">
        <v>7388</v>
      </c>
      <c r="D3283" s="5">
        <v>5800</v>
      </c>
      <c r="E3283" s="7">
        <v>50</v>
      </c>
      <c r="F3283" t="s">
        <v>8217</v>
      </c>
      <c r="G3283" t="s">
        <v>8222</v>
      </c>
      <c r="H3283" t="s">
        <v>8244</v>
      </c>
      <c r="I3283">
        <v>1459474059</v>
      </c>
      <c r="J3283">
        <v>1456885659</v>
      </c>
      <c r="K3283" t="b">
        <v>0</v>
      </c>
      <c r="L3283">
        <v>63</v>
      </c>
      <c r="M3283" t="b">
        <v>1</v>
      </c>
      <c r="N3283" t="s">
        <v>8268</v>
      </c>
      <c r="O3283">
        <f t="shared" si="255"/>
        <v>1</v>
      </c>
      <c r="P3283">
        <f t="shared" si="256"/>
        <v>0.79</v>
      </c>
      <c r="Q3283" s="11" t="s">
        <v>8307</v>
      </c>
      <c r="R3283" t="s">
        <v>8308</v>
      </c>
      <c r="S3283" s="15">
        <f t="shared" si="257"/>
        <v>42431.102534722217</v>
      </c>
      <c r="T3283" s="15">
        <f t="shared" si="258"/>
        <v>42461.06086805556</v>
      </c>
      <c r="U3283">
        <f t="shared" si="259"/>
        <v>2016</v>
      </c>
    </row>
    <row r="3284" spans="1:21" ht="48" x14ac:dyDescent="0.2">
      <c r="A3284">
        <v>3297</v>
      </c>
      <c r="B3284" s="9" t="s">
        <v>3296</v>
      </c>
      <c r="C3284" s="3" t="s">
        <v>7406</v>
      </c>
      <c r="D3284" s="5">
        <v>5500</v>
      </c>
      <c r="E3284" s="7">
        <v>50</v>
      </c>
      <c r="F3284" t="s">
        <v>8217</v>
      </c>
      <c r="G3284" t="s">
        <v>8223</v>
      </c>
      <c r="H3284" t="s">
        <v>8245</v>
      </c>
      <c r="I3284">
        <v>1438037940</v>
      </c>
      <c r="J3284">
        <v>1436380256</v>
      </c>
      <c r="K3284" t="b">
        <v>0</v>
      </c>
      <c r="L3284">
        <v>44</v>
      </c>
      <c r="M3284" t="b">
        <v>1</v>
      </c>
      <c r="N3284" t="s">
        <v>8268</v>
      </c>
      <c r="O3284">
        <f t="shared" si="255"/>
        <v>1</v>
      </c>
      <c r="P3284">
        <f t="shared" si="256"/>
        <v>1.1399999999999999</v>
      </c>
      <c r="Q3284" s="11" t="s">
        <v>8307</v>
      </c>
      <c r="R3284" t="s">
        <v>8308</v>
      </c>
      <c r="S3284" s="15">
        <f t="shared" si="257"/>
        <v>42193.771481481483</v>
      </c>
      <c r="T3284" s="15">
        <f t="shared" si="258"/>
        <v>42212.957638888889</v>
      </c>
      <c r="U3284">
        <f t="shared" si="259"/>
        <v>2015</v>
      </c>
    </row>
    <row r="3285" spans="1:21" ht="48" x14ac:dyDescent="0.2">
      <c r="A3285">
        <v>3277</v>
      </c>
      <c r="B3285" s="9" t="s">
        <v>3276</v>
      </c>
      <c r="C3285" s="3" t="s">
        <v>7386</v>
      </c>
      <c r="D3285" s="5">
        <v>5000</v>
      </c>
      <c r="E3285" s="7">
        <v>50</v>
      </c>
      <c r="F3285" t="s">
        <v>8217</v>
      </c>
      <c r="G3285" t="s">
        <v>8223</v>
      </c>
      <c r="H3285" t="s">
        <v>8245</v>
      </c>
      <c r="I3285">
        <v>1416331406</v>
      </c>
      <c r="J3285">
        <v>1413735806</v>
      </c>
      <c r="K3285" t="b">
        <v>1</v>
      </c>
      <c r="L3285">
        <v>100</v>
      </c>
      <c r="M3285" t="b">
        <v>1</v>
      </c>
      <c r="N3285" t="s">
        <v>8268</v>
      </c>
      <c r="O3285">
        <f t="shared" si="255"/>
        <v>1</v>
      </c>
      <c r="P3285">
        <f t="shared" si="256"/>
        <v>0.5</v>
      </c>
      <c r="Q3285" s="11" t="s">
        <v>8307</v>
      </c>
      <c r="R3285" t="s">
        <v>8308</v>
      </c>
      <c r="S3285" s="15">
        <f t="shared" si="257"/>
        <v>41931.682939814818</v>
      </c>
      <c r="T3285" s="15">
        <f t="shared" si="258"/>
        <v>41961.724606481483</v>
      </c>
      <c r="U3285">
        <f t="shared" si="259"/>
        <v>2014</v>
      </c>
    </row>
    <row r="3286" spans="1:21" ht="32" x14ac:dyDescent="0.2">
      <c r="A3286">
        <v>3281</v>
      </c>
      <c r="B3286" s="9" t="s">
        <v>3280</v>
      </c>
      <c r="C3286" s="3" t="s">
        <v>7390</v>
      </c>
      <c r="D3286" s="5">
        <v>5000</v>
      </c>
      <c r="E3286" s="7">
        <v>50</v>
      </c>
      <c r="F3286" t="s">
        <v>8217</v>
      </c>
      <c r="G3286" t="s">
        <v>8222</v>
      </c>
      <c r="H3286" t="s">
        <v>8244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t="s">
        <v>8268</v>
      </c>
      <c r="O3286">
        <f t="shared" si="255"/>
        <v>1</v>
      </c>
      <c r="P3286">
        <f t="shared" si="256"/>
        <v>1.06</v>
      </c>
      <c r="Q3286" s="11" t="s">
        <v>8307</v>
      </c>
      <c r="R3286" t="s">
        <v>8308</v>
      </c>
      <c r="S3286" s="15">
        <f t="shared" si="257"/>
        <v>42219.019733796296</v>
      </c>
      <c r="T3286" s="15">
        <f t="shared" si="258"/>
        <v>42249.019733796296</v>
      </c>
      <c r="U3286">
        <f t="shared" si="259"/>
        <v>2015</v>
      </c>
    </row>
    <row r="3287" spans="1:21" ht="16" x14ac:dyDescent="0.2">
      <c r="A3287">
        <v>3285</v>
      </c>
      <c r="B3287" s="9" t="s">
        <v>3284</v>
      </c>
      <c r="C3287" s="3" t="s">
        <v>7394</v>
      </c>
      <c r="D3287" s="5">
        <v>4999</v>
      </c>
      <c r="E3287" s="7">
        <v>50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</v>
      </c>
      <c r="P3287">
        <f t="shared" si="256"/>
        <v>0.62</v>
      </c>
      <c r="Q3287" s="11" t="s">
        <v>8307</v>
      </c>
      <c r="R3287" t="s">
        <v>8308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3276</v>
      </c>
      <c r="B3288" s="9" t="s">
        <v>3275</v>
      </c>
      <c r="C3288" s="3" t="s">
        <v>7385</v>
      </c>
      <c r="D3288" s="5">
        <v>4500</v>
      </c>
      <c r="E3288" s="7">
        <v>50</v>
      </c>
      <c r="F3288" t="s">
        <v>8217</v>
      </c>
      <c r="G3288" t="s">
        <v>8227</v>
      </c>
      <c r="H3288" t="s">
        <v>8249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t="s">
        <v>8268</v>
      </c>
      <c r="O3288">
        <f t="shared" si="255"/>
        <v>1</v>
      </c>
      <c r="P3288">
        <f t="shared" si="256"/>
        <v>0.5</v>
      </c>
      <c r="Q3288" s="11" t="s">
        <v>8307</v>
      </c>
      <c r="R3288" t="s">
        <v>8308</v>
      </c>
      <c r="S3288" s="15">
        <f t="shared" si="257"/>
        <v>42426.949988425928</v>
      </c>
      <c r="T3288" s="15">
        <f t="shared" si="258"/>
        <v>42461.165972222225</v>
      </c>
      <c r="U3288">
        <f t="shared" si="259"/>
        <v>2016</v>
      </c>
    </row>
    <row r="3289" spans="1:21" ht="48" x14ac:dyDescent="0.2">
      <c r="A3289">
        <v>3293</v>
      </c>
      <c r="B3289" s="9" t="s">
        <v>3292</v>
      </c>
      <c r="C3289" s="3" t="s">
        <v>7402</v>
      </c>
      <c r="D3289" s="5">
        <v>4500</v>
      </c>
      <c r="E3289" s="7">
        <v>50</v>
      </c>
      <c r="F3289" t="s">
        <v>8217</v>
      </c>
      <c r="G3289" t="s">
        <v>8226</v>
      </c>
      <c r="H3289" t="s">
        <v>8248</v>
      </c>
      <c r="I3289">
        <v>1488622352</v>
      </c>
      <c r="J3289">
        <v>1486030352</v>
      </c>
      <c r="K3289" t="b">
        <v>0</v>
      </c>
      <c r="L3289">
        <v>91</v>
      </c>
      <c r="M3289" t="b">
        <v>1</v>
      </c>
      <c r="N3289" t="s">
        <v>8268</v>
      </c>
      <c r="O3289">
        <f t="shared" si="255"/>
        <v>1</v>
      </c>
      <c r="P3289">
        <f t="shared" si="256"/>
        <v>0.55000000000000004</v>
      </c>
      <c r="Q3289" s="11" t="s">
        <v>8307</v>
      </c>
      <c r="R3289" t="s">
        <v>8308</v>
      </c>
      <c r="S3289" s="15">
        <f t="shared" si="257"/>
        <v>42768.425370370373</v>
      </c>
      <c r="T3289" s="15">
        <f t="shared" si="258"/>
        <v>42798.425370370373</v>
      </c>
      <c r="U3289">
        <f t="shared" si="259"/>
        <v>2017</v>
      </c>
    </row>
    <row r="3290" spans="1:21" ht="48" x14ac:dyDescent="0.2">
      <c r="A3290">
        <v>3305</v>
      </c>
      <c r="B3290" s="9" t="s">
        <v>3304</v>
      </c>
      <c r="C3290" s="3" t="s">
        <v>7414</v>
      </c>
      <c r="D3290" s="5">
        <v>4000</v>
      </c>
      <c r="E3290" s="7">
        <v>50</v>
      </c>
      <c r="F3290" t="s">
        <v>8217</v>
      </c>
      <c r="G3290" t="s">
        <v>8222</v>
      </c>
      <c r="H3290" t="s">
        <v>8244</v>
      </c>
      <c r="I3290">
        <v>1438374748</v>
      </c>
      <c r="J3290">
        <v>1435782748</v>
      </c>
      <c r="K3290" t="b">
        <v>0</v>
      </c>
      <c r="L3290">
        <v>20</v>
      </c>
      <c r="M3290" t="b">
        <v>1</v>
      </c>
      <c r="N3290" t="s">
        <v>8268</v>
      </c>
      <c r="O3290">
        <f t="shared" si="255"/>
        <v>1</v>
      </c>
      <c r="P3290">
        <f t="shared" si="256"/>
        <v>2.5</v>
      </c>
      <c r="Q3290" s="11" t="s">
        <v>8307</v>
      </c>
      <c r="R3290" t="s">
        <v>8308</v>
      </c>
      <c r="S3290" s="15">
        <f t="shared" si="257"/>
        <v>42186.855879629627</v>
      </c>
      <c r="T3290" s="15">
        <f t="shared" si="258"/>
        <v>42216.855879629627</v>
      </c>
      <c r="U3290">
        <f t="shared" si="259"/>
        <v>2015</v>
      </c>
    </row>
    <row r="3291" spans="1:21" ht="48" x14ac:dyDescent="0.2">
      <c r="A3291">
        <v>3284</v>
      </c>
      <c r="B3291" s="9" t="s">
        <v>3283</v>
      </c>
      <c r="C3291" s="3" t="s">
        <v>7393</v>
      </c>
      <c r="D3291" s="5">
        <v>3000</v>
      </c>
      <c r="E3291" s="7">
        <v>50</v>
      </c>
      <c r="F3291" t="s">
        <v>8217</v>
      </c>
      <c r="G3291" t="s">
        <v>8222</v>
      </c>
      <c r="H3291" t="s">
        <v>8244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t="s">
        <v>8268</v>
      </c>
      <c r="O3291">
        <f t="shared" si="255"/>
        <v>2</v>
      </c>
      <c r="P3291">
        <f t="shared" si="256"/>
        <v>3.33</v>
      </c>
      <c r="Q3291" s="11" t="s">
        <v>8307</v>
      </c>
      <c r="R3291" t="s">
        <v>8308</v>
      </c>
      <c r="S3291" s="15">
        <f t="shared" si="257"/>
        <v>42380.884872685187</v>
      </c>
      <c r="T3291" s="15">
        <f t="shared" si="258"/>
        <v>42398.249305555553</v>
      </c>
      <c r="U3291">
        <f t="shared" si="259"/>
        <v>2016</v>
      </c>
    </row>
    <row r="3292" spans="1:21" ht="48" x14ac:dyDescent="0.2">
      <c r="A3292">
        <v>3299</v>
      </c>
      <c r="B3292" s="9" t="s">
        <v>3298</v>
      </c>
      <c r="C3292" s="3" t="s">
        <v>7408</v>
      </c>
      <c r="D3292" s="5">
        <v>3000</v>
      </c>
      <c r="E3292" s="7">
        <v>50</v>
      </c>
      <c r="F3292" t="s">
        <v>8217</v>
      </c>
      <c r="G3292" t="s">
        <v>8222</v>
      </c>
      <c r="H3292" t="s">
        <v>8244</v>
      </c>
      <c r="I3292">
        <v>1444860063</v>
      </c>
      <c r="J3292">
        <v>1442268063</v>
      </c>
      <c r="K3292" t="b">
        <v>0</v>
      </c>
      <c r="L3292">
        <v>63</v>
      </c>
      <c r="M3292" t="b">
        <v>1</v>
      </c>
      <c r="N3292" t="s">
        <v>8268</v>
      </c>
      <c r="O3292">
        <f t="shared" si="255"/>
        <v>2</v>
      </c>
      <c r="P3292">
        <f t="shared" si="256"/>
        <v>0.79</v>
      </c>
      <c r="Q3292" s="11" t="s">
        <v>8307</v>
      </c>
      <c r="R3292" t="s">
        <v>8308</v>
      </c>
      <c r="S3292" s="15">
        <f t="shared" si="257"/>
        <v>42261.917395833334</v>
      </c>
      <c r="T3292" s="15">
        <f t="shared" si="258"/>
        <v>42291.917395833334</v>
      </c>
      <c r="U3292">
        <f t="shared" si="259"/>
        <v>2015</v>
      </c>
    </row>
    <row r="3293" spans="1:21" ht="48" x14ac:dyDescent="0.2">
      <c r="A3293">
        <v>3300</v>
      </c>
      <c r="B3293" s="9" t="s">
        <v>3299</v>
      </c>
      <c r="C3293" s="3" t="s">
        <v>7409</v>
      </c>
      <c r="D3293" s="5">
        <v>3000</v>
      </c>
      <c r="E3293" s="7">
        <v>50</v>
      </c>
      <c r="F3293" t="s">
        <v>8217</v>
      </c>
      <c r="G3293" t="s">
        <v>8222</v>
      </c>
      <c r="H3293" t="s">
        <v>8244</v>
      </c>
      <c r="I3293">
        <v>1430329862</v>
      </c>
      <c r="J3293">
        <v>1428515462</v>
      </c>
      <c r="K3293" t="b">
        <v>0</v>
      </c>
      <c r="L3293">
        <v>88</v>
      </c>
      <c r="M3293" t="b">
        <v>1</v>
      </c>
      <c r="N3293" t="s">
        <v>8268</v>
      </c>
      <c r="O3293">
        <f t="shared" si="255"/>
        <v>2</v>
      </c>
      <c r="P3293">
        <f t="shared" si="256"/>
        <v>0.56999999999999995</v>
      </c>
      <c r="Q3293" s="11" t="s">
        <v>8307</v>
      </c>
      <c r="R3293" t="s">
        <v>8308</v>
      </c>
      <c r="S3293" s="15">
        <f t="shared" si="257"/>
        <v>42102.743773148148</v>
      </c>
      <c r="T3293" s="15">
        <f t="shared" si="258"/>
        <v>42123.743773148148</v>
      </c>
      <c r="U3293">
        <f t="shared" si="259"/>
        <v>2015</v>
      </c>
    </row>
    <row r="3294" spans="1:21" ht="48" x14ac:dyDescent="0.2">
      <c r="A3294">
        <v>3301</v>
      </c>
      <c r="B3294" s="9" t="s">
        <v>3300</v>
      </c>
      <c r="C3294" s="3" t="s">
        <v>7410</v>
      </c>
      <c r="D3294" s="5">
        <v>3000</v>
      </c>
      <c r="E3294" s="7">
        <v>50</v>
      </c>
      <c r="F3294" t="s">
        <v>8217</v>
      </c>
      <c r="G3294" t="s">
        <v>8222</v>
      </c>
      <c r="H3294" t="s">
        <v>8244</v>
      </c>
      <c r="I3294">
        <v>1470034740</v>
      </c>
      <c r="J3294">
        <v>1466185176</v>
      </c>
      <c r="K3294" t="b">
        <v>0</v>
      </c>
      <c r="L3294">
        <v>70</v>
      </c>
      <c r="M3294" t="b">
        <v>1</v>
      </c>
      <c r="N3294" t="s">
        <v>8268</v>
      </c>
      <c r="O3294">
        <f t="shared" si="255"/>
        <v>2</v>
      </c>
      <c r="P3294">
        <f t="shared" si="256"/>
        <v>0.71</v>
      </c>
      <c r="Q3294" s="11" t="s">
        <v>8307</v>
      </c>
      <c r="R3294" t="s">
        <v>8308</v>
      </c>
      <c r="S3294" s="15">
        <f t="shared" si="257"/>
        <v>42538.73583333334</v>
      </c>
      <c r="T3294" s="15">
        <f t="shared" si="258"/>
        <v>42583.290972222225</v>
      </c>
      <c r="U3294">
        <f t="shared" si="259"/>
        <v>2016</v>
      </c>
    </row>
    <row r="3295" spans="1:21" ht="48" x14ac:dyDescent="0.2">
      <c r="A3295">
        <v>3278</v>
      </c>
      <c r="B3295" s="9" t="s">
        <v>3277</v>
      </c>
      <c r="C3295" s="3" t="s">
        <v>7387</v>
      </c>
      <c r="D3295" s="5">
        <v>2500</v>
      </c>
      <c r="E3295" s="7">
        <v>50</v>
      </c>
      <c r="F3295" t="s">
        <v>8217</v>
      </c>
      <c r="G3295" t="s">
        <v>8223</v>
      </c>
      <c r="H3295" t="s">
        <v>8245</v>
      </c>
      <c r="I3295">
        <v>1433017303</v>
      </c>
      <c r="J3295">
        <v>1430425303</v>
      </c>
      <c r="K3295" t="b">
        <v>1</v>
      </c>
      <c r="L3295">
        <v>34</v>
      </c>
      <c r="M3295" t="b">
        <v>1</v>
      </c>
      <c r="N3295" t="s">
        <v>8268</v>
      </c>
      <c r="O3295">
        <f t="shared" si="255"/>
        <v>2</v>
      </c>
      <c r="P3295">
        <f t="shared" si="256"/>
        <v>1.47</v>
      </c>
      <c r="Q3295" s="11" t="s">
        <v>8307</v>
      </c>
      <c r="R3295" t="s">
        <v>8308</v>
      </c>
      <c r="S3295" s="15">
        <f t="shared" si="257"/>
        <v>42124.848414351851</v>
      </c>
      <c r="T3295" s="15">
        <f t="shared" si="258"/>
        <v>42154.848414351851</v>
      </c>
      <c r="U3295">
        <f t="shared" si="259"/>
        <v>2015</v>
      </c>
    </row>
    <row r="3296" spans="1:21" ht="32" x14ac:dyDescent="0.2">
      <c r="A3296">
        <v>3287</v>
      </c>
      <c r="B3296" s="9" t="s">
        <v>3286</v>
      </c>
      <c r="C3296" s="3" t="s">
        <v>7396</v>
      </c>
      <c r="D3296" s="5">
        <v>2500</v>
      </c>
      <c r="E3296" s="7">
        <v>50</v>
      </c>
      <c r="F3296" t="s">
        <v>8217</v>
      </c>
      <c r="G3296" t="s">
        <v>8227</v>
      </c>
      <c r="H3296" t="s">
        <v>8249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t="s">
        <v>8268</v>
      </c>
      <c r="O3296">
        <f t="shared" si="255"/>
        <v>2</v>
      </c>
      <c r="P3296">
        <f t="shared" si="256"/>
        <v>1.47</v>
      </c>
      <c r="Q3296" s="11" t="s">
        <v>8307</v>
      </c>
      <c r="R3296" t="s">
        <v>8308</v>
      </c>
      <c r="S3296" s="15">
        <f t="shared" si="257"/>
        <v>42311.750324074077</v>
      </c>
      <c r="T3296" s="15">
        <f t="shared" si="258"/>
        <v>42336.750324074077</v>
      </c>
      <c r="U3296">
        <f t="shared" si="259"/>
        <v>2015</v>
      </c>
    </row>
    <row r="3297" spans="1:21" ht="48" x14ac:dyDescent="0.2">
      <c r="A3297">
        <v>3280</v>
      </c>
      <c r="B3297" s="9" t="s">
        <v>3279</v>
      </c>
      <c r="C3297" s="3" t="s">
        <v>7389</v>
      </c>
      <c r="D3297" s="5">
        <v>2000</v>
      </c>
      <c r="E3297" s="7">
        <v>50</v>
      </c>
      <c r="F3297" t="s">
        <v>8217</v>
      </c>
      <c r="G3297" t="s">
        <v>8222</v>
      </c>
      <c r="H3297" t="s">
        <v>8244</v>
      </c>
      <c r="I3297">
        <v>1433134800</v>
      </c>
      <c r="J3297">
        <v>1430158198</v>
      </c>
      <c r="K3297" t="b">
        <v>0</v>
      </c>
      <c r="L3297">
        <v>30</v>
      </c>
      <c r="M3297" t="b">
        <v>1</v>
      </c>
      <c r="N3297" t="s">
        <v>8268</v>
      </c>
      <c r="O3297">
        <f t="shared" si="255"/>
        <v>3</v>
      </c>
      <c r="P3297">
        <f t="shared" si="256"/>
        <v>1.67</v>
      </c>
      <c r="Q3297" s="11" t="s">
        <v>8307</v>
      </c>
      <c r="R3297" t="s">
        <v>8308</v>
      </c>
      <c r="S3297" s="15">
        <f t="shared" si="257"/>
        <v>42121.756921296299</v>
      </c>
      <c r="T3297" s="15">
        <f t="shared" si="258"/>
        <v>42156.208333333328</v>
      </c>
      <c r="U3297">
        <f t="shared" si="259"/>
        <v>2015</v>
      </c>
    </row>
    <row r="3298" spans="1:21" ht="80" x14ac:dyDescent="0.2">
      <c r="A3298">
        <v>3290</v>
      </c>
      <c r="B3298" s="9" t="s">
        <v>3289</v>
      </c>
      <c r="C3298" s="3" t="s">
        <v>7399</v>
      </c>
      <c r="D3298" s="5">
        <v>2000</v>
      </c>
      <c r="E3298" s="7">
        <v>50</v>
      </c>
      <c r="F3298" t="s">
        <v>8217</v>
      </c>
      <c r="G3298" t="s">
        <v>8223</v>
      </c>
      <c r="H3298" t="s">
        <v>8245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8268</v>
      </c>
      <c r="O3298">
        <f t="shared" si="255"/>
        <v>3</v>
      </c>
      <c r="P3298">
        <f t="shared" si="256"/>
        <v>0.69</v>
      </c>
      <c r="Q3298" s="11" t="s">
        <v>8307</v>
      </c>
      <c r="R3298" t="s">
        <v>8308</v>
      </c>
      <c r="S3298" s="15">
        <f t="shared" si="257"/>
        <v>42775.51494212963</v>
      </c>
      <c r="T3298" s="15">
        <f t="shared" si="258"/>
        <v>42805.51494212963</v>
      </c>
      <c r="U3298">
        <f t="shared" si="259"/>
        <v>2017</v>
      </c>
    </row>
    <row r="3299" spans="1:21" ht="48" x14ac:dyDescent="0.2">
      <c r="A3299">
        <v>3275</v>
      </c>
      <c r="B3299" s="9" t="s">
        <v>3274</v>
      </c>
      <c r="C3299" s="3" t="s">
        <v>7384</v>
      </c>
      <c r="D3299" s="5">
        <v>1800</v>
      </c>
      <c r="E3299" s="7">
        <v>50</v>
      </c>
      <c r="F3299" t="s">
        <v>8217</v>
      </c>
      <c r="G3299" t="s">
        <v>8222</v>
      </c>
      <c r="H3299" t="s">
        <v>8244</v>
      </c>
      <c r="I3299">
        <v>1423456200</v>
      </c>
      <c r="J3299">
        <v>1421183271</v>
      </c>
      <c r="K3299" t="b">
        <v>1</v>
      </c>
      <c r="L3299">
        <v>12</v>
      </c>
      <c r="M3299" t="b">
        <v>1</v>
      </c>
      <c r="N3299" t="s">
        <v>8268</v>
      </c>
      <c r="O3299">
        <f t="shared" si="255"/>
        <v>3</v>
      </c>
      <c r="P3299">
        <f t="shared" si="256"/>
        <v>4.17</v>
      </c>
      <c r="Q3299" s="11" t="s">
        <v>8307</v>
      </c>
      <c r="R3299" t="s">
        <v>8308</v>
      </c>
      <c r="S3299" s="15">
        <f t="shared" si="257"/>
        <v>42017.88045138889</v>
      </c>
      <c r="T3299" s="15">
        <f t="shared" si="258"/>
        <v>42044.1875</v>
      </c>
      <c r="U3299">
        <f t="shared" si="259"/>
        <v>2015</v>
      </c>
    </row>
    <row r="3300" spans="1:21" ht="48" x14ac:dyDescent="0.2">
      <c r="A3300">
        <v>3303</v>
      </c>
      <c r="B3300" s="9" t="s">
        <v>3302</v>
      </c>
      <c r="C3300" s="3" t="s">
        <v>7412</v>
      </c>
      <c r="D3300" s="5">
        <v>1800</v>
      </c>
      <c r="E3300" s="7">
        <v>50</v>
      </c>
      <c r="F3300" t="s">
        <v>8217</v>
      </c>
      <c r="G3300" t="s">
        <v>8222</v>
      </c>
      <c r="H3300" t="s">
        <v>8244</v>
      </c>
      <c r="I3300">
        <v>1427553484</v>
      </c>
      <c r="J3300">
        <v>1424533084</v>
      </c>
      <c r="K3300" t="b">
        <v>0</v>
      </c>
      <c r="L3300">
        <v>35</v>
      </c>
      <c r="M3300" t="b">
        <v>1</v>
      </c>
      <c r="N3300" t="s">
        <v>8268</v>
      </c>
      <c r="O3300">
        <f t="shared" si="255"/>
        <v>3</v>
      </c>
      <c r="P3300">
        <f t="shared" si="256"/>
        <v>1.43</v>
      </c>
      <c r="Q3300" s="11" t="s">
        <v>8307</v>
      </c>
      <c r="R3300" t="s">
        <v>8308</v>
      </c>
      <c r="S3300" s="15">
        <f t="shared" si="257"/>
        <v>42056.65143518518</v>
      </c>
      <c r="T3300" s="15">
        <f t="shared" si="258"/>
        <v>42091.609768518523</v>
      </c>
      <c r="U3300">
        <f t="shared" si="259"/>
        <v>2015</v>
      </c>
    </row>
    <row r="3301" spans="1:21" ht="48" x14ac:dyDescent="0.2">
      <c r="A3301">
        <v>3296</v>
      </c>
      <c r="B3301" s="9" t="s">
        <v>3295</v>
      </c>
      <c r="C3301" s="3" t="s">
        <v>7405</v>
      </c>
      <c r="D3301" s="5">
        <v>1500</v>
      </c>
      <c r="E3301" s="7">
        <v>50</v>
      </c>
      <c r="F3301" t="s">
        <v>8217</v>
      </c>
      <c r="G3301" t="s">
        <v>8223</v>
      </c>
      <c r="H3301" t="s">
        <v>8245</v>
      </c>
      <c r="I3301">
        <v>1448229600</v>
      </c>
      <c r="J3301">
        <v>1446401372</v>
      </c>
      <c r="K3301" t="b">
        <v>0</v>
      </c>
      <c r="L3301">
        <v>47</v>
      </c>
      <c r="M3301" t="b">
        <v>1</v>
      </c>
      <c r="N3301" t="s">
        <v>8268</v>
      </c>
      <c r="O3301">
        <f t="shared" si="255"/>
        <v>3</v>
      </c>
      <c r="P3301">
        <f t="shared" si="256"/>
        <v>1.06</v>
      </c>
      <c r="Q3301" s="11" t="s">
        <v>8307</v>
      </c>
      <c r="R3301" t="s">
        <v>8308</v>
      </c>
      <c r="S3301" s="15">
        <f t="shared" si="257"/>
        <v>42309.756620370375</v>
      </c>
      <c r="T3301" s="15">
        <f t="shared" si="258"/>
        <v>42330.916666666672</v>
      </c>
      <c r="U3301">
        <f t="shared" si="259"/>
        <v>2015</v>
      </c>
    </row>
    <row r="3302" spans="1:21" ht="48" x14ac:dyDescent="0.2">
      <c r="A3302">
        <v>3283</v>
      </c>
      <c r="B3302" s="9" t="s">
        <v>3282</v>
      </c>
      <c r="C3302" s="3" t="s">
        <v>7392</v>
      </c>
      <c r="D3302" s="5">
        <v>800</v>
      </c>
      <c r="E3302" s="7">
        <v>50</v>
      </c>
      <c r="F3302" t="s">
        <v>8217</v>
      </c>
      <c r="G3302" t="s">
        <v>8223</v>
      </c>
      <c r="H3302" t="s">
        <v>8245</v>
      </c>
      <c r="I3302">
        <v>1455138000</v>
      </c>
      <c r="J3302">
        <v>1452448298</v>
      </c>
      <c r="K3302" t="b">
        <v>0</v>
      </c>
      <c r="L3302">
        <v>47</v>
      </c>
      <c r="M3302" t="b">
        <v>1</v>
      </c>
      <c r="N3302" t="s">
        <v>8268</v>
      </c>
      <c r="O3302">
        <f t="shared" si="255"/>
        <v>6</v>
      </c>
      <c r="P3302">
        <f t="shared" si="256"/>
        <v>1.06</v>
      </c>
      <c r="Q3302" s="11" t="s">
        <v>8307</v>
      </c>
      <c r="R3302" t="s">
        <v>8308</v>
      </c>
      <c r="S3302" s="15">
        <f t="shared" si="257"/>
        <v>42379.74418981481</v>
      </c>
      <c r="T3302" s="15">
        <f t="shared" si="258"/>
        <v>42410.875</v>
      </c>
      <c r="U3302">
        <f t="shared" si="259"/>
        <v>2016</v>
      </c>
    </row>
    <row r="3303" spans="1:21" ht="48" x14ac:dyDescent="0.2">
      <c r="A3303">
        <v>3295</v>
      </c>
      <c r="B3303" s="9" t="s">
        <v>3294</v>
      </c>
      <c r="C3303" s="3" t="s">
        <v>7404</v>
      </c>
      <c r="D3303" s="5">
        <v>700</v>
      </c>
      <c r="E3303" s="7">
        <v>50</v>
      </c>
      <c r="F3303" t="s">
        <v>8217</v>
      </c>
      <c r="G3303" t="s">
        <v>8223</v>
      </c>
      <c r="H3303" t="s">
        <v>8245</v>
      </c>
      <c r="I3303">
        <v>1474886229</v>
      </c>
      <c r="J3303">
        <v>1472294229</v>
      </c>
      <c r="K3303" t="b">
        <v>0</v>
      </c>
      <c r="L3303">
        <v>27</v>
      </c>
      <c r="M3303" t="b">
        <v>1</v>
      </c>
      <c r="N3303" t="s">
        <v>8268</v>
      </c>
      <c r="O3303">
        <f t="shared" si="255"/>
        <v>7</v>
      </c>
      <c r="P3303">
        <f t="shared" si="256"/>
        <v>1.85</v>
      </c>
      <c r="Q3303" s="11" t="s">
        <v>8307</v>
      </c>
      <c r="R3303" t="s">
        <v>8308</v>
      </c>
      <c r="S3303" s="15">
        <f t="shared" si="257"/>
        <v>42609.442465277782</v>
      </c>
      <c r="T3303" s="15">
        <f t="shared" si="258"/>
        <v>42639.442465277782</v>
      </c>
      <c r="U3303">
        <f t="shared" si="259"/>
        <v>2016</v>
      </c>
    </row>
    <row r="3304" spans="1:21" ht="48" x14ac:dyDescent="0.2">
      <c r="A3304">
        <v>3294</v>
      </c>
      <c r="B3304" s="9" t="s">
        <v>3293</v>
      </c>
      <c r="C3304" s="3" t="s">
        <v>7403</v>
      </c>
      <c r="D3304" s="5">
        <v>600</v>
      </c>
      <c r="E3304" s="7">
        <v>50</v>
      </c>
      <c r="F3304" t="s">
        <v>8217</v>
      </c>
      <c r="G3304" t="s">
        <v>8223</v>
      </c>
      <c r="H3304" t="s">
        <v>8245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t="s">
        <v>8268</v>
      </c>
      <c r="O3304">
        <f t="shared" si="255"/>
        <v>8</v>
      </c>
      <c r="P3304">
        <f t="shared" si="256"/>
        <v>2.08</v>
      </c>
      <c r="Q3304" s="11" t="s">
        <v>8307</v>
      </c>
      <c r="R3304" t="s">
        <v>8308</v>
      </c>
      <c r="S3304" s="15">
        <f t="shared" si="257"/>
        <v>42141.541134259256</v>
      </c>
      <c r="T3304" s="15">
        <f t="shared" si="258"/>
        <v>42171.541134259256</v>
      </c>
      <c r="U3304">
        <f t="shared" si="259"/>
        <v>2015</v>
      </c>
    </row>
    <row r="3305" spans="1:21" ht="48" x14ac:dyDescent="0.2">
      <c r="A3305">
        <v>3289</v>
      </c>
      <c r="B3305" s="9" t="s">
        <v>3288</v>
      </c>
      <c r="C3305" s="3" t="s">
        <v>7398</v>
      </c>
      <c r="D3305" s="5">
        <v>500</v>
      </c>
      <c r="E3305" s="7">
        <v>50</v>
      </c>
      <c r="F3305" t="s">
        <v>8217</v>
      </c>
      <c r="G3305" t="s">
        <v>8223</v>
      </c>
      <c r="H3305" t="s">
        <v>8245</v>
      </c>
      <c r="I3305">
        <v>1487580602</v>
      </c>
      <c r="J3305">
        <v>1485161402</v>
      </c>
      <c r="K3305" t="b">
        <v>0</v>
      </c>
      <c r="L3305">
        <v>25</v>
      </c>
      <c r="M3305" t="b">
        <v>1</v>
      </c>
      <c r="N3305" t="s">
        <v>8268</v>
      </c>
      <c r="O3305">
        <f t="shared" si="255"/>
        <v>10</v>
      </c>
      <c r="P3305">
        <f t="shared" si="256"/>
        <v>2</v>
      </c>
      <c r="Q3305" s="11" t="s">
        <v>8307</v>
      </c>
      <c r="R3305" t="s">
        <v>8308</v>
      </c>
      <c r="S3305" s="15">
        <f t="shared" si="257"/>
        <v>42758.368078703701</v>
      </c>
      <c r="T3305" s="15">
        <f t="shared" si="258"/>
        <v>42786.368078703701</v>
      </c>
      <c r="U3305">
        <f t="shared" si="259"/>
        <v>2017</v>
      </c>
    </row>
    <row r="3306" spans="1:21" ht="48" x14ac:dyDescent="0.2">
      <c r="A3306">
        <v>3291</v>
      </c>
      <c r="B3306" s="9" t="s">
        <v>3290</v>
      </c>
      <c r="C3306" s="3" t="s">
        <v>7400</v>
      </c>
      <c r="D3306" s="5">
        <v>500</v>
      </c>
      <c r="E3306" s="7">
        <v>50</v>
      </c>
      <c r="F3306" t="s">
        <v>8217</v>
      </c>
      <c r="G3306" t="s">
        <v>8222</v>
      </c>
      <c r="H3306" t="s">
        <v>8244</v>
      </c>
      <c r="I3306">
        <v>1442462340</v>
      </c>
      <c r="J3306">
        <v>1439743900</v>
      </c>
      <c r="K3306" t="b">
        <v>0</v>
      </c>
      <c r="L3306">
        <v>14</v>
      </c>
      <c r="M3306" t="b">
        <v>1</v>
      </c>
      <c r="N3306" t="s">
        <v>8268</v>
      </c>
      <c r="O3306">
        <f t="shared" si="255"/>
        <v>10</v>
      </c>
      <c r="P3306">
        <f t="shared" si="256"/>
        <v>3.57</v>
      </c>
      <c r="Q3306" s="11" t="s">
        <v>8307</v>
      </c>
      <c r="R3306" t="s">
        <v>8308</v>
      </c>
      <c r="S3306" s="15">
        <f t="shared" si="257"/>
        <v>42232.702546296292</v>
      </c>
      <c r="T3306" s="15">
        <f t="shared" si="258"/>
        <v>42264.165972222225</v>
      </c>
      <c r="U3306">
        <f t="shared" si="259"/>
        <v>2015</v>
      </c>
    </row>
    <row r="3307" spans="1:21" ht="48" x14ac:dyDescent="0.2">
      <c r="A3307">
        <v>3292</v>
      </c>
      <c r="B3307" s="9" t="s">
        <v>3291</v>
      </c>
      <c r="C3307" s="3" t="s">
        <v>7401</v>
      </c>
      <c r="D3307" s="5">
        <v>101</v>
      </c>
      <c r="E3307" s="7">
        <v>50</v>
      </c>
      <c r="F3307" t="s">
        <v>8217</v>
      </c>
      <c r="G3307" t="s">
        <v>8223</v>
      </c>
      <c r="H3307" t="s">
        <v>8245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t="s">
        <v>8268</v>
      </c>
      <c r="O3307">
        <f t="shared" si="255"/>
        <v>50</v>
      </c>
      <c r="P3307">
        <f t="shared" si="256"/>
        <v>3.33</v>
      </c>
      <c r="Q3307" s="11" t="s">
        <v>8307</v>
      </c>
      <c r="R3307" t="s">
        <v>8308</v>
      </c>
      <c r="S3307" s="15">
        <f t="shared" si="257"/>
        <v>42282.770231481481</v>
      </c>
      <c r="T3307" s="15">
        <f t="shared" si="258"/>
        <v>42342.811898148153</v>
      </c>
      <c r="U3307">
        <f t="shared" si="259"/>
        <v>2015</v>
      </c>
    </row>
    <row r="3308" spans="1:21" ht="48" x14ac:dyDescent="0.2">
      <c r="A3308">
        <v>3306</v>
      </c>
      <c r="B3308" s="9" t="s">
        <v>3305</v>
      </c>
      <c r="C3308" s="3" t="s">
        <v>7415</v>
      </c>
      <c r="D3308" s="5">
        <v>1500</v>
      </c>
      <c r="E3308" s="7">
        <v>48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3</v>
      </c>
      <c r="P3308">
        <f t="shared" si="256"/>
        <v>0.89</v>
      </c>
      <c r="Q3308" s="11" t="s">
        <v>8307</v>
      </c>
      <c r="R3308" t="s">
        <v>8308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3306</v>
      </c>
      <c r="C3309" s="3" t="s">
        <v>7416</v>
      </c>
      <c r="D3309" s="5">
        <v>1000</v>
      </c>
      <c r="E3309" s="7">
        <v>47.69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5</v>
      </c>
      <c r="P3309">
        <f t="shared" si="256"/>
        <v>2.38</v>
      </c>
      <c r="Q3309" s="11" t="s">
        <v>8307</v>
      </c>
      <c r="R3309" t="s">
        <v>8308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3307</v>
      </c>
      <c r="C3310" s="3" t="s">
        <v>7417</v>
      </c>
      <c r="D3310" s="5">
        <v>3500</v>
      </c>
      <c r="E3310" s="7">
        <v>47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</v>
      </c>
      <c r="P3310">
        <f t="shared" si="256"/>
        <v>0.82</v>
      </c>
      <c r="Q3310" s="11" t="s">
        <v>8307</v>
      </c>
      <c r="R3310" t="s">
        <v>8308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47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13</v>
      </c>
      <c r="P3311">
        <f t="shared" si="256"/>
        <v>1.52</v>
      </c>
      <c r="Q3311" s="11" t="s">
        <v>8307</v>
      </c>
      <c r="R3311" t="s">
        <v>8308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80" x14ac:dyDescent="0.2">
      <c r="A3312">
        <v>3316</v>
      </c>
      <c r="B3312" s="9" t="s">
        <v>3315</v>
      </c>
      <c r="C3312" s="3" t="s">
        <v>7425</v>
      </c>
      <c r="D3312" s="5">
        <v>11737</v>
      </c>
      <c r="E3312" s="7">
        <v>45</v>
      </c>
      <c r="F3312" t="s">
        <v>8217</v>
      </c>
      <c r="G3312" t="s">
        <v>8222</v>
      </c>
      <c r="H3312" t="s">
        <v>8244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t="s">
        <v>8268</v>
      </c>
      <c r="O3312">
        <f t="shared" si="255"/>
        <v>0</v>
      </c>
      <c r="P3312">
        <f t="shared" si="256"/>
        <v>0.36</v>
      </c>
      <c r="Q3312" s="11" t="s">
        <v>8307</v>
      </c>
      <c r="R3312" t="s">
        <v>8308</v>
      </c>
      <c r="S3312" s="15">
        <f t="shared" si="257"/>
        <v>41826.871238425927</v>
      </c>
      <c r="T3312" s="15">
        <f t="shared" si="258"/>
        <v>41859.57916666667</v>
      </c>
      <c r="U3312">
        <f t="shared" si="259"/>
        <v>2014</v>
      </c>
    </row>
    <row r="3313" spans="1:21" ht="32" x14ac:dyDescent="0.2">
      <c r="A3313">
        <v>3310</v>
      </c>
      <c r="B3313" s="9" t="s">
        <v>3309</v>
      </c>
      <c r="C3313" s="3" t="s">
        <v>7419</v>
      </c>
      <c r="D3313" s="5">
        <v>6500</v>
      </c>
      <c r="E3313" s="7">
        <v>45</v>
      </c>
      <c r="F3313" t="s">
        <v>8217</v>
      </c>
      <c r="G3313" t="s">
        <v>8222</v>
      </c>
      <c r="H3313" t="s">
        <v>8244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8268</v>
      </c>
      <c r="O3313">
        <f t="shared" si="255"/>
        <v>1</v>
      </c>
      <c r="P3313">
        <f t="shared" si="256"/>
        <v>1.45</v>
      </c>
      <c r="Q3313" s="11" t="s">
        <v>8307</v>
      </c>
      <c r="R3313" t="s">
        <v>8308</v>
      </c>
      <c r="S3313" s="15">
        <f t="shared" si="257"/>
        <v>42253.928530092591</v>
      </c>
      <c r="T3313" s="15">
        <f t="shared" si="258"/>
        <v>42283.928530092591</v>
      </c>
      <c r="U3313">
        <f t="shared" si="259"/>
        <v>2015</v>
      </c>
    </row>
    <row r="3314" spans="1:21" ht="48" x14ac:dyDescent="0.2">
      <c r="A3314">
        <v>3315</v>
      </c>
      <c r="B3314" s="9" t="s">
        <v>3314</v>
      </c>
      <c r="C3314" s="3" t="s">
        <v>7424</v>
      </c>
      <c r="D3314" s="5">
        <v>4000</v>
      </c>
      <c r="E3314" s="7">
        <v>45</v>
      </c>
      <c r="F3314" t="s">
        <v>8217</v>
      </c>
      <c r="G3314" t="s">
        <v>8223</v>
      </c>
      <c r="H3314" t="s">
        <v>8245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t="s">
        <v>8268</v>
      </c>
      <c r="O3314">
        <f t="shared" si="255"/>
        <v>1</v>
      </c>
      <c r="P3314">
        <f t="shared" si="256"/>
        <v>0.51</v>
      </c>
      <c r="Q3314" s="11" t="s">
        <v>8307</v>
      </c>
      <c r="R3314" t="s">
        <v>8308</v>
      </c>
      <c r="S3314" s="15">
        <f t="shared" si="257"/>
        <v>42466.303715277783</v>
      </c>
      <c r="T3314" s="15">
        <f t="shared" si="258"/>
        <v>42496.303715277783</v>
      </c>
      <c r="U3314">
        <f t="shared" si="259"/>
        <v>2016</v>
      </c>
    </row>
    <row r="3315" spans="1:21" ht="48" x14ac:dyDescent="0.2">
      <c r="A3315">
        <v>3322</v>
      </c>
      <c r="B3315" s="9" t="s">
        <v>3321</v>
      </c>
      <c r="C3315" s="3" t="s">
        <v>7431</v>
      </c>
      <c r="D3315" s="5">
        <v>3300</v>
      </c>
      <c r="E3315" s="7">
        <v>45</v>
      </c>
      <c r="F3315" t="s">
        <v>8217</v>
      </c>
      <c r="G3315" t="s">
        <v>8222</v>
      </c>
      <c r="H3315" t="s">
        <v>8244</v>
      </c>
      <c r="I3315">
        <v>1466567700</v>
      </c>
      <c r="J3315">
        <v>1464653696</v>
      </c>
      <c r="K3315" t="b">
        <v>0</v>
      </c>
      <c r="L3315">
        <v>23</v>
      </c>
      <c r="M3315" t="b">
        <v>1</v>
      </c>
      <c r="N3315" t="s">
        <v>8268</v>
      </c>
      <c r="O3315">
        <f t="shared" si="255"/>
        <v>1</v>
      </c>
      <c r="P3315">
        <f t="shared" si="256"/>
        <v>1.96</v>
      </c>
      <c r="Q3315" s="11" t="s">
        <v>8307</v>
      </c>
      <c r="R3315" t="s">
        <v>8308</v>
      </c>
      <c r="S3315" s="15">
        <f t="shared" si="257"/>
        <v>42521.010370370372</v>
      </c>
      <c r="T3315" s="15">
        <f t="shared" si="258"/>
        <v>42543.163194444445</v>
      </c>
      <c r="U3315">
        <f t="shared" si="259"/>
        <v>2016</v>
      </c>
    </row>
    <row r="3316" spans="1:21" ht="48" x14ac:dyDescent="0.2">
      <c r="A3316">
        <v>3311</v>
      </c>
      <c r="B3316" s="9" t="s">
        <v>3310</v>
      </c>
      <c r="C3316" s="3" t="s">
        <v>7420</v>
      </c>
      <c r="D3316" s="5">
        <v>2500</v>
      </c>
      <c r="E3316" s="7">
        <v>45</v>
      </c>
      <c r="F3316" t="s">
        <v>8217</v>
      </c>
      <c r="G3316" t="s">
        <v>8222</v>
      </c>
      <c r="H3316" t="s">
        <v>8244</v>
      </c>
      <c r="I3316">
        <v>1445065210</v>
      </c>
      <c r="J3316">
        <v>1442473210</v>
      </c>
      <c r="K3316" t="b">
        <v>0</v>
      </c>
      <c r="L3316">
        <v>45</v>
      </c>
      <c r="M3316" t="b">
        <v>1</v>
      </c>
      <c r="N3316" t="s">
        <v>8268</v>
      </c>
      <c r="O3316">
        <f t="shared" si="255"/>
        <v>2</v>
      </c>
      <c r="P3316">
        <f t="shared" si="256"/>
        <v>1</v>
      </c>
      <c r="Q3316" s="11" t="s">
        <v>8307</v>
      </c>
      <c r="R3316" t="s">
        <v>8308</v>
      </c>
      <c r="S3316" s="15">
        <f t="shared" si="257"/>
        <v>42264.29178240741</v>
      </c>
      <c r="T3316" s="15">
        <f t="shared" si="258"/>
        <v>42294.29178240741</v>
      </c>
      <c r="U3316">
        <f t="shared" si="259"/>
        <v>2015</v>
      </c>
    </row>
    <row r="3317" spans="1:21" ht="48" x14ac:dyDescent="0.2">
      <c r="A3317">
        <v>3312</v>
      </c>
      <c r="B3317" s="9" t="s">
        <v>3311</v>
      </c>
      <c r="C3317" s="3" t="s">
        <v>7421</v>
      </c>
      <c r="D3317" s="5">
        <v>2500</v>
      </c>
      <c r="E3317" s="7">
        <v>45</v>
      </c>
      <c r="F3317" t="s">
        <v>8217</v>
      </c>
      <c r="G3317" t="s">
        <v>8222</v>
      </c>
      <c r="H3317" t="s">
        <v>8244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t="s">
        <v>8268</v>
      </c>
      <c r="O3317">
        <f t="shared" si="255"/>
        <v>2</v>
      </c>
      <c r="P3317">
        <f t="shared" si="256"/>
        <v>1.1000000000000001</v>
      </c>
      <c r="Q3317" s="11" t="s">
        <v>8307</v>
      </c>
      <c r="R3317" t="s">
        <v>8308</v>
      </c>
      <c r="S3317" s="15">
        <f t="shared" si="257"/>
        <v>42664.809560185182</v>
      </c>
      <c r="T3317" s="15">
        <f t="shared" si="258"/>
        <v>42685.916666666672</v>
      </c>
      <c r="U3317">
        <f t="shared" si="259"/>
        <v>2016</v>
      </c>
    </row>
    <row r="3318" spans="1:21" ht="48" x14ac:dyDescent="0.2">
      <c r="A3318">
        <v>3320</v>
      </c>
      <c r="B3318" s="9" t="s">
        <v>3319</v>
      </c>
      <c r="C3318" s="3" t="s">
        <v>7429</v>
      </c>
      <c r="D3318" s="5">
        <v>2500</v>
      </c>
      <c r="E3318" s="7">
        <v>45</v>
      </c>
      <c r="F3318" t="s">
        <v>8217</v>
      </c>
      <c r="G3318" t="s">
        <v>8222</v>
      </c>
      <c r="H3318" t="s">
        <v>8244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t="s">
        <v>8268</v>
      </c>
      <c r="O3318">
        <f t="shared" si="255"/>
        <v>2</v>
      </c>
      <c r="P3318">
        <f t="shared" si="256"/>
        <v>1.18</v>
      </c>
      <c r="Q3318" s="11" t="s">
        <v>8307</v>
      </c>
      <c r="R3318" t="s">
        <v>8308</v>
      </c>
      <c r="S3318" s="15">
        <f t="shared" si="257"/>
        <v>42513.045798611114</v>
      </c>
      <c r="T3318" s="15">
        <f t="shared" si="258"/>
        <v>42543.045798611114</v>
      </c>
      <c r="U3318">
        <f t="shared" si="259"/>
        <v>2016</v>
      </c>
    </row>
    <row r="3319" spans="1:21" ht="48" x14ac:dyDescent="0.2">
      <c r="A3319">
        <v>3313</v>
      </c>
      <c r="B3319" s="9" t="s">
        <v>3312</v>
      </c>
      <c r="C3319" s="3" t="s">
        <v>7422</v>
      </c>
      <c r="D3319" s="5">
        <v>2000</v>
      </c>
      <c r="E3319" s="7">
        <v>45</v>
      </c>
      <c r="F3319" t="s">
        <v>8217</v>
      </c>
      <c r="G3319" t="s">
        <v>8222</v>
      </c>
      <c r="H3319" t="s">
        <v>8244</v>
      </c>
      <c r="I3319">
        <v>1453856400</v>
      </c>
      <c r="J3319">
        <v>1452664317</v>
      </c>
      <c r="K3319" t="b">
        <v>0</v>
      </c>
      <c r="L3319">
        <v>29</v>
      </c>
      <c r="M3319" t="b">
        <v>1</v>
      </c>
      <c r="N3319" t="s">
        <v>8268</v>
      </c>
      <c r="O3319">
        <f t="shared" si="255"/>
        <v>2</v>
      </c>
      <c r="P3319">
        <f t="shared" si="256"/>
        <v>1.55</v>
      </c>
      <c r="Q3319" s="11" t="s">
        <v>8307</v>
      </c>
      <c r="R3319" t="s">
        <v>8308</v>
      </c>
      <c r="S3319" s="15">
        <f t="shared" si="257"/>
        <v>42382.244409722218</v>
      </c>
      <c r="T3319" s="15">
        <f t="shared" si="258"/>
        <v>42396.041666666672</v>
      </c>
      <c r="U3319">
        <f t="shared" si="259"/>
        <v>2016</v>
      </c>
    </row>
    <row r="3320" spans="1:21" ht="32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45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2</v>
      </c>
      <c r="P3320">
        <f t="shared" si="256"/>
        <v>1.41</v>
      </c>
      <c r="Q3320" s="11" t="s">
        <v>8307</v>
      </c>
      <c r="R3320" t="s">
        <v>8308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32" x14ac:dyDescent="0.2">
      <c r="A3321">
        <v>3324</v>
      </c>
      <c r="B3321" s="9" t="s">
        <v>3323</v>
      </c>
      <c r="C3321" s="3" t="s">
        <v>7433</v>
      </c>
      <c r="D3321" s="5">
        <v>1500</v>
      </c>
      <c r="E3321" s="7">
        <v>45</v>
      </c>
      <c r="F3321" t="s">
        <v>8217</v>
      </c>
      <c r="G3321" t="s">
        <v>8239</v>
      </c>
      <c r="H3321" t="s">
        <v>8247</v>
      </c>
      <c r="I3321">
        <v>1465135190</v>
      </c>
      <c r="J3321">
        <v>1463925590</v>
      </c>
      <c r="K3321" t="b">
        <v>0</v>
      </c>
      <c r="L3321">
        <v>10</v>
      </c>
      <c r="M3321" t="b">
        <v>1</v>
      </c>
      <c r="N3321" t="s">
        <v>8268</v>
      </c>
      <c r="O3321">
        <f t="shared" si="255"/>
        <v>3</v>
      </c>
      <c r="P3321">
        <f t="shared" si="256"/>
        <v>4.5</v>
      </c>
      <c r="Q3321" s="11" t="s">
        <v>8307</v>
      </c>
      <c r="R3321" t="s">
        <v>8308</v>
      </c>
      <c r="S3321" s="15">
        <f t="shared" si="257"/>
        <v>42512.58321759259</v>
      </c>
      <c r="T3321" s="15">
        <f t="shared" si="258"/>
        <v>42526.58321759259</v>
      </c>
      <c r="U3321">
        <f t="shared" si="259"/>
        <v>2016</v>
      </c>
    </row>
    <row r="3322" spans="1:21" ht="48" x14ac:dyDescent="0.2">
      <c r="A3322">
        <v>3317</v>
      </c>
      <c r="B3322" s="9" t="s">
        <v>3316</v>
      </c>
      <c r="C3322" s="3" t="s">
        <v>7426</v>
      </c>
      <c r="D3322" s="5">
        <v>1050</v>
      </c>
      <c r="E3322" s="7">
        <v>45</v>
      </c>
      <c r="F3322" t="s">
        <v>8217</v>
      </c>
      <c r="G3322" t="s">
        <v>8222</v>
      </c>
      <c r="H3322" t="s">
        <v>8244</v>
      </c>
      <c r="I3322">
        <v>1465347424</v>
      </c>
      <c r="J3322">
        <v>1462755424</v>
      </c>
      <c r="K3322" t="b">
        <v>0</v>
      </c>
      <c r="L3322">
        <v>18</v>
      </c>
      <c r="M3322" t="b">
        <v>1</v>
      </c>
      <c r="N3322" t="s">
        <v>8268</v>
      </c>
      <c r="O3322">
        <f t="shared" si="255"/>
        <v>4</v>
      </c>
      <c r="P3322">
        <f t="shared" si="256"/>
        <v>2.5</v>
      </c>
      <c r="Q3322" s="11" t="s">
        <v>8307</v>
      </c>
      <c r="R3322" t="s">
        <v>8308</v>
      </c>
      <c r="S3322" s="15">
        <f t="shared" si="257"/>
        <v>42499.039629629624</v>
      </c>
      <c r="T3322" s="15">
        <f t="shared" si="258"/>
        <v>42529.039629629624</v>
      </c>
      <c r="U3322">
        <f t="shared" si="259"/>
        <v>2016</v>
      </c>
    </row>
    <row r="3323" spans="1:21" ht="48" x14ac:dyDescent="0.2">
      <c r="A3323">
        <v>3323</v>
      </c>
      <c r="B3323" s="9" t="s">
        <v>3322</v>
      </c>
      <c r="C3323" s="3" t="s">
        <v>7432</v>
      </c>
      <c r="D3323" s="5">
        <v>1000</v>
      </c>
      <c r="E3323" s="7">
        <v>45</v>
      </c>
      <c r="F3323" t="s">
        <v>8217</v>
      </c>
      <c r="G3323" t="s">
        <v>8223</v>
      </c>
      <c r="H3323" t="s">
        <v>8245</v>
      </c>
      <c r="I3323">
        <v>1474793208</v>
      </c>
      <c r="J3323">
        <v>1472201208</v>
      </c>
      <c r="K3323" t="b">
        <v>0</v>
      </c>
      <c r="L3323">
        <v>49</v>
      </c>
      <c r="M3323" t="b">
        <v>1</v>
      </c>
      <c r="N3323" t="s">
        <v>8268</v>
      </c>
      <c r="O3323">
        <f t="shared" si="255"/>
        <v>5</v>
      </c>
      <c r="P3323">
        <f t="shared" si="256"/>
        <v>0.92</v>
      </c>
      <c r="Q3323" s="11" t="s">
        <v>8307</v>
      </c>
      <c r="R3323" t="s">
        <v>8308</v>
      </c>
      <c r="S3323" s="15">
        <f t="shared" si="257"/>
        <v>42608.36583333333</v>
      </c>
      <c r="T3323" s="15">
        <f t="shared" si="258"/>
        <v>42638.36583333333</v>
      </c>
      <c r="U3323">
        <f t="shared" si="259"/>
        <v>2016</v>
      </c>
    </row>
    <row r="3324" spans="1:21" ht="48" x14ac:dyDescent="0.2">
      <c r="A3324">
        <v>3314</v>
      </c>
      <c r="B3324" s="9" t="s">
        <v>3313</v>
      </c>
      <c r="C3324" s="3" t="s">
        <v>7423</v>
      </c>
      <c r="D3324" s="5">
        <v>800</v>
      </c>
      <c r="E3324" s="7">
        <v>45</v>
      </c>
      <c r="F3324" t="s">
        <v>8217</v>
      </c>
      <c r="G3324" t="s">
        <v>8223</v>
      </c>
      <c r="H3324" t="s">
        <v>8245</v>
      </c>
      <c r="I3324">
        <v>1431115500</v>
      </c>
      <c r="J3324">
        <v>1428733511</v>
      </c>
      <c r="K3324" t="b">
        <v>0</v>
      </c>
      <c r="L3324">
        <v>58</v>
      </c>
      <c r="M3324" t="b">
        <v>1</v>
      </c>
      <c r="N3324" t="s">
        <v>8268</v>
      </c>
      <c r="O3324">
        <f t="shared" si="255"/>
        <v>6</v>
      </c>
      <c r="P3324">
        <f t="shared" si="256"/>
        <v>0.78</v>
      </c>
      <c r="Q3324" s="11" t="s">
        <v>8307</v>
      </c>
      <c r="R3324" t="s">
        <v>8308</v>
      </c>
      <c r="S3324" s="15">
        <f t="shared" si="257"/>
        <v>42105.267488425925</v>
      </c>
      <c r="T3324" s="15">
        <f t="shared" si="258"/>
        <v>42132.836805555555</v>
      </c>
      <c r="U3324">
        <f t="shared" si="259"/>
        <v>2015</v>
      </c>
    </row>
    <row r="3325" spans="1:21" ht="48" x14ac:dyDescent="0.2">
      <c r="A3325">
        <v>3319</v>
      </c>
      <c r="B3325" s="9" t="s">
        <v>3318</v>
      </c>
      <c r="C3325" s="3" t="s">
        <v>7428</v>
      </c>
      <c r="D3325" s="5">
        <v>500</v>
      </c>
      <c r="E3325" s="7">
        <v>45</v>
      </c>
      <c r="F3325" t="s">
        <v>8217</v>
      </c>
      <c r="G3325" t="s">
        <v>8223</v>
      </c>
      <c r="H3325" t="s">
        <v>8245</v>
      </c>
      <c r="I3325">
        <v>1422712986</v>
      </c>
      <c r="J3325">
        <v>1418824986</v>
      </c>
      <c r="K3325" t="b">
        <v>0</v>
      </c>
      <c r="L3325">
        <v>16</v>
      </c>
      <c r="M3325" t="b">
        <v>1</v>
      </c>
      <c r="N3325" t="s">
        <v>8268</v>
      </c>
      <c r="O3325">
        <f t="shared" si="255"/>
        <v>9</v>
      </c>
      <c r="P3325">
        <f t="shared" si="256"/>
        <v>2.81</v>
      </c>
      <c r="Q3325" s="11" t="s">
        <v>8307</v>
      </c>
      <c r="R3325" t="s">
        <v>8308</v>
      </c>
      <c r="S3325" s="15">
        <f t="shared" si="257"/>
        <v>41990.585486111115</v>
      </c>
      <c r="T3325" s="15">
        <f t="shared" si="258"/>
        <v>42035.585486111115</v>
      </c>
      <c r="U3325">
        <f t="shared" si="259"/>
        <v>2014</v>
      </c>
    </row>
    <row r="3326" spans="1:21" ht="48" x14ac:dyDescent="0.2">
      <c r="A3326">
        <v>3321</v>
      </c>
      <c r="B3326" s="9" t="s">
        <v>3320</v>
      </c>
      <c r="C3326" s="3" t="s">
        <v>7430</v>
      </c>
      <c r="D3326" s="5">
        <v>500</v>
      </c>
      <c r="E3326" s="7">
        <v>45</v>
      </c>
      <c r="F3326" t="s">
        <v>8217</v>
      </c>
      <c r="G3326" t="s">
        <v>8222</v>
      </c>
      <c r="H3326" t="s">
        <v>8244</v>
      </c>
      <c r="I3326">
        <v>1413431940</v>
      </c>
      <c r="J3326">
        <v>1412216665</v>
      </c>
      <c r="K3326" t="b">
        <v>0</v>
      </c>
      <c r="L3326">
        <v>15</v>
      </c>
      <c r="M3326" t="b">
        <v>1</v>
      </c>
      <c r="N3326" t="s">
        <v>8268</v>
      </c>
      <c r="O3326">
        <f t="shared" si="255"/>
        <v>9</v>
      </c>
      <c r="P3326">
        <f t="shared" si="256"/>
        <v>3</v>
      </c>
      <c r="Q3326" s="11" t="s">
        <v>8307</v>
      </c>
      <c r="R3326" t="s">
        <v>8308</v>
      </c>
      <c r="S3326" s="15">
        <f t="shared" si="257"/>
        <v>41914.100289351853</v>
      </c>
      <c r="T3326" s="15">
        <f t="shared" si="258"/>
        <v>41928.165972222225</v>
      </c>
      <c r="U3326">
        <f t="shared" si="259"/>
        <v>2014</v>
      </c>
    </row>
    <row r="3327" spans="1:21" ht="48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</v>
      </c>
      <c r="P3327">
        <f t="shared" si="256"/>
        <v>3</v>
      </c>
      <c r="Q3327" s="11" t="s">
        <v>8307</v>
      </c>
      <c r="R3327" t="s">
        <v>8308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3325</v>
      </c>
      <c r="C3328" s="3" t="s">
        <v>7435</v>
      </c>
      <c r="D3328" s="5">
        <v>8000</v>
      </c>
      <c r="E3328" s="7">
        <v>42.25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</v>
      </c>
      <c r="P3328">
        <f t="shared" si="256"/>
        <v>0.74</v>
      </c>
      <c r="Q3328" s="11" t="s">
        <v>8307</v>
      </c>
      <c r="R3328" t="s">
        <v>8308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3328</v>
      </c>
      <c r="B3329" s="9" t="s">
        <v>3327</v>
      </c>
      <c r="C3329" s="3" t="s">
        <v>7437</v>
      </c>
      <c r="D3329" s="5">
        <v>1800</v>
      </c>
      <c r="E3329" s="7">
        <v>42</v>
      </c>
      <c r="F3329" t="s">
        <v>8217</v>
      </c>
      <c r="G3329" t="s">
        <v>8222</v>
      </c>
      <c r="H3329" t="s">
        <v>8244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8268</v>
      </c>
      <c r="O3329">
        <f t="shared" si="255"/>
        <v>2</v>
      </c>
      <c r="P3329">
        <f t="shared" si="256"/>
        <v>4.67</v>
      </c>
      <c r="Q3329" s="11" t="s">
        <v>8307</v>
      </c>
      <c r="R3329" t="s">
        <v>8308</v>
      </c>
      <c r="S3329" s="15">
        <f t="shared" si="257"/>
        <v>41822.57503472222</v>
      </c>
      <c r="T3329" s="15">
        <f t="shared" si="258"/>
        <v>41825.041666666664</v>
      </c>
      <c r="U3329">
        <f t="shared" si="259"/>
        <v>2014</v>
      </c>
    </row>
    <row r="3330" spans="1:21" ht="48" x14ac:dyDescent="0.2">
      <c r="A3330">
        <v>3327</v>
      </c>
      <c r="B3330" s="9" t="s">
        <v>3326</v>
      </c>
      <c r="C3330" s="3" t="s">
        <v>7436</v>
      </c>
      <c r="D3330" s="5">
        <v>800</v>
      </c>
      <c r="E3330" s="7">
        <v>42</v>
      </c>
      <c r="F3330" t="s">
        <v>8217</v>
      </c>
      <c r="G3330" t="s">
        <v>8223</v>
      </c>
      <c r="H3330" t="s">
        <v>8245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8268</v>
      </c>
      <c r="O3330">
        <f t="shared" ref="O3330:O3393" si="260">ROUND(E3330/D3330*100,0)</f>
        <v>5</v>
      </c>
      <c r="P3330">
        <f t="shared" ref="P3330:P3393" si="261">IFERROR(ROUND(E3330/L3330,2),0)</f>
        <v>1.27</v>
      </c>
      <c r="Q3330" s="11" t="s">
        <v>8307</v>
      </c>
      <c r="R3330" t="s">
        <v>8308</v>
      </c>
      <c r="S3330" s="15">
        <f t="shared" ref="S3330:S3393" si="262">(((J3330/60)/60)/24)+DATE(1970,1,1)</f>
        <v>42468.374606481477</v>
      </c>
      <c r="T3330" s="15">
        <f t="shared" ref="T3330:T3393" si="263">(((I3330/60)/60)/24)+DATE(1970,1,1)</f>
        <v>42498.374606481477</v>
      </c>
      <c r="U3330">
        <f t="shared" si="259"/>
        <v>2016</v>
      </c>
    </row>
    <row r="3331" spans="1:21" ht="48" x14ac:dyDescent="0.2">
      <c r="A3331">
        <v>3331</v>
      </c>
      <c r="B3331" s="9" t="s">
        <v>3330</v>
      </c>
      <c r="C3331" s="3" t="s">
        <v>7440</v>
      </c>
      <c r="D3331" s="5">
        <v>5000</v>
      </c>
      <c r="E3331" s="7">
        <v>41</v>
      </c>
      <c r="F3331" t="s">
        <v>8217</v>
      </c>
      <c r="G3331" t="s">
        <v>8222</v>
      </c>
      <c r="H3331" t="s">
        <v>8244</v>
      </c>
      <c r="I3331">
        <v>1444149886</v>
      </c>
      <c r="J3331">
        <v>1441125886</v>
      </c>
      <c r="K3331" t="b">
        <v>0</v>
      </c>
      <c r="L3331">
        <v>65</v>
      </c>
      <c r="M3331" t="b">
        <v>1</v>
      </c>
      <c r="N3331" t="s">
        <v>8268</v>
      </c>
      <c r="O3331">
        <f t="shared" si="260"/>
        <v>1</v>
      </c>
      <c r="P3331">
        <f t="shared" si="261"/>
        <v>0.63</v>
      </c>
      <c r="Q3331" s="11" t="s">
        <v>8307</v>
      </c>
      <c r="R3331" t="s">
        <v>8308</v>
      </c>
      <c r="S3331" s="15">
        <f t="shared" si="262"/>
        <v>42248.697754629626</v>
      </c>
      <c r="T3331" s="15">
        <f t="shared" si="263"/>
        <v>42283.697754629626</v>
      </c>
      <c r="U3331">
        <f t="shared" ref="U3331:U3394" si="264">YEAR(S3331)</f>
        <v>2015</v>
      </c>
    </row>
    <row r="3332" spans="1:21" ht="48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41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3</v>
      </c>
      <c r="P3332">
        <f t="shared" si="261"/>
        <v>0.59</v>
      </c>
      <c r="Q3332" s="11" t="s">
        <v>8307</v>
      </c>
      <c r="R3332" t="s">
        <v>8308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3329</v>
      </c>
      <c r="B3333" s="9" t="s">
        <v>3328</v>
      </c>
      <c r="C3333" s="3" t="s">
        <v>7438</v>
      </c>
      <c r="D3333" s="5">
        <v>1000</v>
      </c>
      <c r="E3333" s="7">
        <v>41</v>
      </c>
      <c r="F3333" t="s">
        <v>8217</v>
      </c>
      <c r="G3333" t="s">
        <v>8223</v>
      </c>
      <c r="H3333" t="s">
        <v>8245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t="s">
        <v>8268</v>
      </c>
      <c r="O3333">
        <f t="shared" si="260"/>
        <v>4</v>
      </c>
      <c r="P3333">
        <f t="shared" si="261"/>
        <v>1.58</v>
      </c>
      <c r="Q3333" s="11" t="s">
        <v>8307</v>
      </c>
      <c r="R3333" t="s">
        <v>8308</v>
      </c>
      <c r="S3333" s="15">
        <f t="shared" si="262"/>
        <v>41837.323009259257</v>
      </c>
      <c r="T3333" s="15">
        <f t="shared" si="263"/>
        <v>41847.958333333336</v>
      </c>
      <c r="U3333">
        <f t="shared" si="264"/>
        <v>2014</v>
      </c>
    </row>
    <row r="3334" spans="1:21" ht="32" x14ac:dyDescent="0.2">
      <c r="A3334">
        <v>3338</v>
      </c>
      <c r="B3334" s="9" t="s">
        <v>3337</v>
      </c>
      <c r="C3334" s="3" t="s">
        <v>7447</v>
      </c>
      <c r="D3334" s="5">
        <v>15000</v>
      </c>
      <c r="E3334" s="7">
        <v>40</v>
      </c>
      <c r="F3334" t="s">
        <v>8217</v>
      </c>
      <c r="G3334" t="s">
        <v>8222</v>
      </c>
      <c r="H3334" t="s">
        <v>8244</v>
      </c>
      <c r="I3334">
        <v>1487944080</v>
      </c>
      <c r="J3334">
        <v>1486129680</v>
      </c>
      <c r="K3334" t="b">
        <v>0</v>
      </c>
      <c r="L3334">
        <v>112</v>
      </c>
      <c r="M3334" t="b">
        <v>1</v>
      </c>
      <c r="N3334" t="s">
        <v>8268</v>
      </c>
      <c r="O3334">
        <f t="shared" si="260"/>
        <v>0</v>
      </c>
      <c r="P3334">
        <f t="shared" si="261"/>
        <v>0.36</v>
      </c>
      <c r="Q3334" s="11" t="s">
        <v>8307</v>
      </c>
      <c r="R3334" t="s">
        <v>8308</v>
      </c>
      <c r="S3334" s="15">
        <f t="shared" si="262"/>
        <v>42769.574999999997</v>
      </c>
      <c r="T3334" s="15">
        <f t="shared" si="263"/>
        <v>42790.574999999997</v>
      </c>
      <c r="U3334">
        <f t="shared" si="264"/>
        <v>2017</v>
      </c>
    </row>
    <row r="3335" spans="1:21" ht="32" x14ac:dyDescent="0.2">
      <c r="A3335">
        <v>3339</v>
      </c>
      <c r="B3335" s="9" t="s">
        <v>3338</v>
      </c>
      <c r="C3335" s="3" t="s">
        <v>7448</v>
      </c>
      <c r="D3335" s="5">
        <v>8000</v>
      </c>
      <c r="E3335" s="7">
        <v>40</v>
      </c>
      <c r="F3335" t="s">
        <v>8217</v>
      </c>
      <c r="G3335" t="s">
        <v>8222</v>
      </c>
      <c r="H3335" t="s">
        <v>8244</v>
      </c>
      <c r="I3335">
        <v>1469721518</v>
      </c>
      <c r="J3335">
        <v>1467129518</v>
      </c>
      <c r="K3335" t="b">
        <v>0</v>
      </c>
      <c r="L3335">
        <v>47</v>
      </c>
      <c r="M3335" t="b">
        <v>1</v>
      </c>
      <c r="N3335" t="s">
        <v>8268</v>
      </c>
      <c r="O3335">
        <f t="shared" si="260"/>
        <v>1</v>
      </c>
      <c r="P3335">
        <f t="shared" si="261"/>
        <v>0.85</v>
      </c>
      <c r="Q3335" s="11" t="s">
        <v>8307</v>
      </c>
      <c r="R3335" t="s">
        <v>8308</v>
      </c>
      <c r="S3335" s="15">
        <f t="shared" si="262"/>
        <v>42549.665717592594</v>
      </c>
      <c r="T3335" s="15">
        <f t="shared" si="263"/>
        <v>42579.665717592594</v>
      </c>
      <c r="U3335">
        <f t="shared" si="264"/>
        <v>2016</v>
      </c>
    </row>
    <row r="3336" spans="1:21" ht="48" x14ac:dyDescent="0.2">
      <c r="A3336">
        <v>3332</v>
      </c>
      <c r="B3336" s="9" t="s">
        <v>3331</v>
      </c>
      <c r="C3336" s="3" t="s">
        <v>7441</v>
      </c>
      <c r="D3336" s="5">
        <v>6000</v>
      </c>
      <c r="E3336" s="7">
        <v>40</v>
      </c>
      <c r="F3336" t="s">
        <v>8217</v>
      </c>
      <c r="G3336" t="s">
        <v>8222</v>
      </c>
      <c r="H3336" t="s">
        <v>8244</v>
      </c>
      <c r="I3336">
        <v>1405802330</v>
      </c>
      <c r="J3336">
        <v>1403210330</v>
      </c>
      <c r="K3336" t="b">
        <v>0</v>
      </c>
      <c r="L3336">
        <v>83</v>
      </c>
      <c r="M3336" t="b">
        <v>1</v>
      </c>
      <c r="N3336" t="s">
        <v>8268</v>
      </c>
      <c r="O3336">
        <f t="shared" si="260"/>
        <v>1</v>
      </c>
      <c r="P3336">
        <f t="shared" si="261"/>
        <v>0.48</v>
      </c>
      <c r="Q3336" s="11" t="s">
        <v>8307</v>
      </c>
      <c r="R3336" t="s">
        <v>8308</v>
      </c>
      <c r="S3336" s="15">
        <f t="shared" si="262"/>
        <v>41809.860300925924</v>
      </c>
      <c r="T3336" s="15">
        <f t="shared" si="263"/>
        <v>41839.860300925924</v>
      </c>
      <c r="U3336">
        <f t="shared" si="264"/>
        <v>2014</v>
      </c>
    </row>
    <row r="3337" spans="1:21" ht="32" x14ac:dyDescent="0.2">
      <c r="A3337">
        <v>3342</v>
      </c>
      <c r="B3337" s="9" t="s">
        <v>3341</v>
      </c>
      <c r="C3337" s="3" t="s">
        <v>7451</v>
      </c>
      <c r="D3337" s="5">
        <v>6000</v>
      </c>
      <c r="E3337" s="7">
        <v>40</v>
      </c>
      <c r="F3337" t="s">
        <v>8217</v>
      </c>
      <c r="G3337" t="s">
        <v>8222</v>
      </c>
      <c r="H3337" t="s">
        <v>8244</v>
      </c>
      <c r="I3337">
        <v>1427864340</v>
      </c>
      <c r="J3337">
        <v>1425020810</v>
      </c>
      <c r="K3337" t="b">
        <v>0</v>
      </c>
      <c r="L3337">
        <v>78</v>
      </c>
      <c r="M3337" t="b">
        <v>1</v>
      </c>
      <c r="N3337" t="s">
        <v>8268</v>
      </c>
      <c r="O3337">
        <f t="shared" si="260"/>
        <v>1</v>
      </c>
      <c r="P3337">
        <f t="shared" si="261"/>
        <v>0.51</v>
      </c>
      <c r="Q3337" s="11" t="s">
        <v>8307</v>
      </c>
      <c r="R3337" t="s">
        <v>8308</v>
      </c>
      <c r="S3337" s="15">
        <f t="shared" si="262"/>
        <v>42062.296412037031</v>
      </c>
      <c r="T3337" s="15">
        <f t="shared" si="263"/>
        <v>42095.207638888889</v>
      </c>
      <c r="U3337">
        <f t="shared" si="264"/>
        <v>2015</v>
      </c>
    </row>
    <row r="3338" spans="1:21" ht="48" x14ac:dyDescent="0.2">
      <c r="A3338">
        <v>3335</v>
      </c>
      <c r="B3338" s="9" t="s">
        <v>3334</v>
      </c>
      <c r="C3338" s="3" t="s">
        <v>7444</v>
      </c>
      <c r="D3338" s="5">
        <v>5000</v>
      </c>
      <c r="E3338" s="7">
        <v>40</v>
      </c>
      <c r="F3338" t="s">
        <v>8217</v>
      </c>
      <c r="G3338" t="s">
        <v>8223</v>
      </c>
      <c r="H3338" t="s">
        <v>8245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8268</v>
      </c>
      <c r="O3338">
        <f t="shared" si="260"/>
        <v>1</v>
      </c>
      <c r="P3338">
        <f t="shared" si="261"/>
        <v>0.63</v>
      </c>
      <c r="Q3338" s="11" t="s">
        <v>8307</v>
      </c>
      <c r="R3338" t="s">
        <v>8308</v>
      </c>
      <c r="S3338" s="15">
        <f t="shared" si="262"/>
        <v>41827.674143518518</v>
      </c>
      <c r="T3338" s="15">
        <f t="shared" si="263"/>
        <v>41854.958333333336</v>
      </c>
      <c r="U3338">
        <f t="shared" si="264"/>
        <v>2014</v>
      </c>
    </row>
    <row r="3339" spans="1:21" ht="48" x14ac:dyDescent="0.2">
      <c r="A3339">
        <v>3344</v>
      </c>
      <c r="B3339" s="9" t="s">
        <v>3343</v>
      </c>
      <c r="C3339" s="3" t="s">
        <v>7453</v>
      </c>
      <c r="D3339" s="5">
        <v>4500</v>
      </c>
      <c r="E3339" s="7">
        <v>40</v>
      </c>
      <c r="F3339" t="s">
        <v>8217</v>
      </c>
      <c r="G3339" t="s">
        <v>8222</v>
      </c>
      <c r="H3339" t="s">
        <v>8244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t="s">
        <v>8268</v>
      </c>
      <c r="O3339">
        <f t="shared" si="260"/>
        <v>1</v>
      </c>
      <c r="P3339">
        <f t="shared" si="261"/>
        <v>1</v>
      </c>
      <c r="Q3339" s="11" t="s">
        <v>8307</v>
      </c>
      <c r="R3339" t="s">
        <v>8308</v>
      </c>
      <c r="S3339" s="15">
        <f t="shared" si="262"/>
        <v>41851.200150462959</v>
      </c>
      <c r="T3339" s="15">
        <f t="shared" si="263"/>
        <v>41881.200150462959</v>
      </c>
      <c r="U3339">
        <f t="shared" si="264"/>
        <v>2014</v>
      </c>
    </row>
    <row r="3340" spans="1:21" ht="32" x14ac:dyDescent="0.2">
      <c r="A3340">
        <v>3334</v>
      </c>
      <c r="B3340" s="9" t="s">
        <v>3333</v>
      </c>
      <c r="C3340" s="3" t="s">
        <v>7443</v>
      </c>
      <c r="D3340" s="5">
        <v>3871</v>
      </c>
      <c r="E3340" s="7">
        <v>40</v>
      </c>
      <c r="F3340" t="s">
        <v>8217</v>
      </c>
      <c r="G3340" t="s">
        <v>8222</v>
      </c>
      <c r="H3340" t="s">
        <v>8244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t="s">
        <v>8268</v>
      </c>
      <c r="O3340">
        <f t="shared" si="260"/>
        <v>1</v>
      </c>
      <c r="P3340">
        <f t="shared" si="261"/>
        <v>0.87</v>
      </c>
      <c r="Q3340" s="11" t="s">
        <v>8307</v>
      </c>
      <c r="R3340" t="s">
        <v>8308</v>
      </c>
      <c r="S3340" s="15">
        <f t="shared" si="262"/>
        <v>42185.521087962959</v>
      </c>
      <c r="T3340" s="15">
        <f t="shared" si="263"/>
        <v>42215.521087962959</v>
      </c>
      <c r="U3340">
        <f t="shared" si="264"/>
        <v>2015</v>
      </c>
    </row>
    <row r="3341" spans="1:21" ht="48" x14ac:dyDescent="0.2">
      <c r="A3341">
        <v>3333</v>
      </c>
      <c r="B3341" s="9" t="s">
        <v>3332</v>
      </c>
      <c r="C3341" s="3" t="s">
        <v>7442</v>
      </c>
      <c r="D3341" s="5">
        <v>3500</v>
      </c>
      <c r="E3341" s="7">
        <v>40</v>
      </c>
      <c r="F3341" t="s">
        <v>8217</v>
      </c>
      <c r="G3341" t="s">
        <v>8222</v>
      </c>
      <c r="H3341" t="s">
        <v>8244</v>
      </c>
      <c r="I3341">
        <v>1434384880</v>
      </c>
      <c r="J3341">
        <v>1432484080</v>
      </c>
      <c r="K3341" t="b">
        <v>0</v>
      </c>
      <c r="L3341">
        <v>111</v>
      </c>
      <c r="M3341" t="b">
        <v>1</v>
      </c>
      <c r="N3341" t="s">
        <v>8268</v>
      </c>
      <c r="O3341">
        <f t="shared" si="260"/>
        <v>1</v>
      </c>
      <c r="P3341">
        <f t="shared" si="261"/>
        <v>0.36</v>
      </c>
      <c r="Q3341" s="11" t="s">
        <v>8307</v>
      </c>
      <c r="R3341" t="s">
        <v>8308</v>
      </c>
      <c r="S3341" s="15">
        <f t="shared" si="262"/>
        <v>42148.676851851851</v>
      </c>
      <c r="T3341" s="15">
        <f t="shared" si="263"/>
        <v>42170.676851851851</v>
      </c>
      <c r="U3341">
        <f t="shared" si="264"/>
        <v>2015</v>
      </c>
    </row>
    <row r="3342" spans="1:21" ht="48" x14ac:dyDescent="0.2">
      <c r="A3342">
        <v>3341</v>
      </c>
      <c r="B3342" s="9" t="s">
        <v>3340</v>
      </c>
      <c r="C3342" s="3" t="s">
        <v>7450</v>
      </c>
      <c r="D3342" s="5">
        <v>3350</v>
      </c>
      <c r="E3342" s="7">
        <v>40</v>
      </c>
      <c r="F3342" t="s">
        <v>8217</v>
      </c>
      <c r="G3342" t="s">
        <v>8223</v>
      </c>
      <c r="H3342" t="s">
        <v>8245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8268</v>
      </c>
      <c r="O3342">
        <f t="shared" si="260"/>
        <v>1</v>
      </c>
      <c r="P3342">
        <f t="shared" si="261"/>
        <v>1.43</v>
      </c>
      <c r="Q3342" s="11" t="s">
        <v>8307</v>
      </c>
      <c r="R3342" t="s">
        <v>8308</v>
      </c>
      <c r="S3342" s="15">
        <f t="shared" si="262"/>
        <v>42510.798854166671</v>
      </c>
      <c r="T3342" s="15">
        <f t="shared" si="263"/>
        <v>42533.708333333328</v>
      </c>
      <c r="U3342">
        <f t="shared" si="264"/>
        <v>2016</v>
      </c>
    </row>
    <row r="3343" spans="1:21" ht="48" x14ac:dyDescent="0.2">
      <c r="A3343">
        <v>3340</v>
      </c>
      <c r="B3343" s="9" t="s">
        <v>3339</v>
      </c>
      <c r="C3343" s="3" t="s">
        <v>7449</v>
      </c>
      <c r="D3343" s="5">
        <v>3000</v>
      </c>
      <c r="E3343" s="7">
        <v>40</v>
      </c>
      <c r="F3343" t="s">
        <v>8217</v>
      </c>
      <c r="G3343" t="s">
        <v>8222</v>
      </c>
      <c r="H3343" t="s">
        <v>8244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8268</v>
      </c>
      <c r="O3343">
        <f t="shared" si="260"/>
        <v>1</v>
      </c>
      <c r="P3343">
        <f t="shared" si="261"/>
        <v>1.05</v>
      </c>
      <c r="Q3343" s="11" t="s">
        <v>8307</v>
      </c>
      <c r="R3343" t="s">
        <v>8308</v>
      </c>
      <c r="S3343" s="15">
        <f t="shared" si="262"/>
        <v>42685.974004629628</v>
      </c>
      <c r="T3343" s="15">
        <f t="shared" si="263"/>
        <v>42710.974004629628</v>
      </c>
      <c r="U3343">
        <f t="shared" si="264"/>
        <v>2016</v>
      </c>
    </row>
    <row r="3344" spans="1:21" ht="48" x14ac:dyDescent="0.2">
      <c r="A3344">
        <v>3337</v>
      </c>
      <c r="B3344" s="9" t="s">
        <v>3336</v>
      </c>
      <c r="C3344" s="3" t="s">
        <v>7446</v>
      </c>
      <c r="D3344" s="5">
        <v>2500</v>
      </c>
      <c r="E3344" s="7">
        <v>40</v>
      </c>
      <c r="F3344" t="s">
        <v>8217</v>
      </c>
      <c r="G3344" t="s">
        <v>8223</v>
      </c>
      <c r="H3344" t="s">
        <v>8245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t="s">
        <v>8268</v>
      </c>
      <c r="O3344">
        <f t="shared" si="260"/>
        <v>2</v>
      </c>
      <c r="P3344">
        <f t="shared" si="261"/>
        <v>1.18</v>
      </c>
      <c r="Q3344" s="11" t="s">
        <v>8307</v>
      </c>
      <c r="R3344" t="s">
        <v>8308</v>
      </c>
      <c r="S3344" s="15">
        <f t="shared" si="262"/>
        <v>41901.282025462962</v>
      </c>
      <c r="T3344" s="15">
        <f t="shared" si="263"/>
        <v>41922.875</v>
      </c>
      <c r="U3344">
        <f t="shared" si="264"/>
        <v>2014</v>
      </c>
    </row>
    <row r="3345" spans="1:21" ht="48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40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6</v>
      </c>
      <c r="P3345">
        <f t="shared" si="261"/>
        <v>1.74</v>
      </c>
      <c r="Q3345" s="11" t="s">
        <v>8307</v>
      </c>
      <c r="R3345" t="s">
        <v>8308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3336</v>
      </c>
      <c r="B3346" s="9" t="s">
        <v>3335</v>
      </c>
      <c r="C3346" s="3" t="s">
        <v>7445</v>
      </c>
      <c r="D3346" s="5">
        <v>250</v>
      </c>
      <c r="E3346" s="7">
        <v>40</v>
      </c>
      <c r="F3346" t="s">
        <v>8217</v>
      </c>
      <c r="G3346" t="s">
        <v>8223</v>
      </c>
      <c r="H3346" t="s">
        <v>8245</v>
      </c>
      <c r="I3346">
        <v>1459845246</v>
      </c>
      <c r="J3346">
        <v>1457429646</v>
      </c>
      <c r="K3346" t="b">
        <v>0</v>
      </c>
      <c r="L3346">
        <v>9</v>
      </c>
      <c r="M3346" t="b">
        <v>1</v>
      </c>
      <c r="N3346" t="s">
        <v>8268</v>
      </c>
      <c r="O3346">
        <f t="shared" si="260"/>
        <v>16</v>
      </c>
      <c r="P3346">
        <f t="shared" si="261"/>
        <v>4.4400000000000004</v>
      </c>
      <c r="Q3346" s="11" t="s">
        <v>8307</v>
      </c>
      <c r="R3346" t="s">
        <v>8308</v>
      </c>
      <c r="S3346" s="15">
        <f t="shared" si="262"/>
        <v>42437.398680555561</v>
      </c>
      <c r="T3346" s="15">
        <f t="shared" si="263"/>
        <v>42465.35701388889</v>
      </c>
      <c r="U3346">
        <f t="shared" si="264"/>
        <v>2016</v>
      </c>
    </row>
    <row r="3347" spans="1:21" ht="48" x14ac:dyDescent="0.2">
      <c r="A3347">
        <v>3346</v>
      </c>
      <c r="B3347" s="9" t="s">
        <v>3345</v>
      </c>
      <c r="C3347" s="3" t="s">
        <v>7455</v>
      </c>
      <c r="D3347" s="5">
        <v>1500</v>
      </c>
      <c r="E3347" s="7">
        <v>39</v>
      </c>
      <c r="F3347" t="s">
        <v>8217</v>
      </c>
      <c r="G3347" t="s">
        <v>8222</v>
      </c>
      <c r="H3347" t="s">
        <v>8244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8268</v>
      </c>
      <c r="O3347">
        <f t="shared" si="260"/>
        <v>3</v>
      </c>
      <c r="P3347">
        <f t="shared" si="261"/>
        <v>2.17</v>
      </c>
      <c r="Q3347" s="11" t="s">
        <v>8307</v>
      </c>
      <c r="R3347" t="s">
        <v>8308</v>
      </c>
      <c r="S3347" s="15">
        <f t="shared" si="262"/>
        <v>42054.024421296301</v>
      </c>
      <c r="T3347" s="15">
        <f t="shared" si="263"/>
        <v>42061.024421296301</v>
      </c>
      <c r="U3347">
        <f t="shared" si="264"/>
        <v>2015</v>
      </c>
    </row>
    <row r="3348" spans="1:21" ht="48" x14ac:dyDescent="0.2">
      <c r="A3348">
        <v>3345</v>
      </c>
      <c r="B3348" s="9" t="s">
        <v>3344</v>
      </c>
      <c r="C3348" s="3" t="s">
        <v>7454</v>
      </c>
      <c r="D3348" s="5">
        <v>500</v>
      </c>
      <c r="E3348" s="7">
        <v>39</v>
      </c>
      <c r="F3348" t="s">
        <v>8217</v>
      </c>
      <c r="G3348" t="s">
        <v>8222</v>
      </c>
      <c r="H3348" t="s">
        <v>8244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8268</v>
      </c>
      <c r="O3348">
        <f t="shared" si="260"/>
        <v>8</v>
      </c>
      <c r="P3348">
        <f t="shared" si="261"/>
        <v>3</v>
      </c>
      <c r="Q3348" s="11" t="s">
        <v>8307</v>
      </c>
      <c r="R3348" t="s">
        <v>8308</v>
      </c>
      <c r="S3348" s="15">
        <f t="shared" si="262"/>
        <v>42053.106111111112</v>
      </c>
      <c r="T3348" s="15">
        <f t="shared" si="263"/>
        <v>42112.025694444441</v>
      </c>
      <c r="U3348">
        <f t="shared" si="264"/>
        <v>2015</v>
      </c>
    </row>
    <row r="3349" spans="1:21" ht="48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38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2</v>
      </c>
      <c r="P3349">
        <f t="shared" si="261"/>
        <v>1.73</v>
      </c>
      <c r="Q3349" s="11" t="s">
        <v>8307</v>
      </c>
      <c r="R3349" t="s">
        <v>8308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3265</v>
      </c>
      <c r="C3350" s="3" t="s">
        <v>7457</v>
      </c>
      <c r="D3350" s="5">
        <v>5500</v>
      </c>
      <c r="E3350" s="7">
        <v>37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</v>
      </c>
      <c r="P3350">
        <f t="shared" si="261"/>
        <v>0.47</v>
      </c>
      <c r="Q3350" s="11" t="s">
        <v>8307</v>
      </c>
      <c r="R3350" t="s">
        <v>8308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3351</v>
      </c>
      <c r="B3351" s="9" t="s">
        <v>3349</v>
      </c>
      <c r="C3351" s="3" t="s">
        <v>7460</v>
      </c>
      <c r="D3351" s="5">
        <v>5000</v>
      </c>
      <c r="E3351" s="7">
        <v>36</v>
      </c>
      <c r="F3351" t="s">
        <v>8217</v>
      </c>
      <c r="G3351" t="s">
        <v>8223</v>
      </c>
      <c r="H3351" t="s">
        <v>8245</v>
      </c>
      <c r="I3351">
        <v>1406113200</v>
      </c>
      <c r="J3351">
        <v>1402910965</v>
      </c>
      <c r="K3351" t="b">
        <v>0</v>
      </c>
      <c r="L3351">
        <v>54</v>
      </c>
      <c r="M3351" t="b">
        <v>1</v>
      </c>
      <c r="N3351" t="s">
        <v>8268</v>
      </c>
      <c r="O3351">
        <f t="shared" si="260"/>
        <v>1</v>
      </c>
      <c r="P3351">
        <f t="shared" si="261"/>
        <v>0.67</v>
      </c>
      <c r="Q3351" s="11" t="s">
        <v>8307</v>
      </c>
      <c r="R3351" t="s">
        <v>8308</v>
      </c>
      <c r="S3351" s="15">
        <f t="shared" si="262"/>
        <v>41806.395428240743</v>
      </c>
      <c r="T3351" s="15">
        <f t="shared" si="263"/>
        <v>41843.458333333336</v>
      </c>
      <c r="U3351">
        <f t="shared" si="264"/>
        <v>2014</v>
      </c>
    </row>
    <row r="3352" spans="1:21" ht="48" x14ac:dyDescent="0.2">
      <c r="A3352">
        <v>3352</v>
      </c>
      <c r="B3352" s="9" t="s">
        <v>3350</v>
      </c>
      <c r="C3352" s="3" t="s">
        <v>7461</v>
      </c>
      <c r="D3352" s="5">
        <v>5000</v>
      </c>
      <c r="E3352" s="7">
        <v>36</v>
      </c>
      <c r="F3352" t="s">
        <v>8217</v>
      </c>
      <c r="G3352" t="s">
        <v>8223</v>
      </c>
      <c r="H3352" t="s">
        <v>8245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t="s">
        <v>8268</v>
      </c>
      <c r="O3352">
        <f t="shared" si="260"/>
        <v>1</v>
      </c>
      <c r="P3352">
        <f t="shared" si="261"/>
        <v>0.51</v>
      </c>
      <c r="Q3352" s="11" t="s">
        <v>8307</v>
      </c>
      <c r="R3352" t="s">
        <v>8308</v>
      </c>
      <c r="S3352" s="15">
        <f t="shared" si="262"/>
        <v>42495.992800925931</v>
      </c>
      <c r="T3352" s="15">
        <f t="shared" si="263"/>
        <v>42552.958333333328</v>
      </c>
      <c r="U3352">
        <f t="shared" si="264"/>
        <v>2016</v>
      </c>
    </row>
    <row r="3353" spans="1:21" ht="48" x14ac:dyDescent="0.2">
      <c r="A3353">
        <v>3350</v>
      </c>
      <c r="B3353" s="9" t="s">
        <v>3348</v>
      </c>
      <c r="C3353" s="3" t="s">
        <v>7459</v>
      </c>
      <c r="D3353" s="5">
        <v>3500</v>
      </c>
      <c r="E3353" s="7">
        <v>36</v>
      </c>
      <c r="F3353" t="s">
        <v>8217</v>
      </c>
      <c r="G3353" t="s">
        <v>8241</v>
      </c>
      <c r="H3353" t="s">
        <v>8247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8268</v>
      </c>
      <c r="O3353">
        <f t="shared" si="260"/>
        <v>1</v>
      </c>
      <c r="P3353">
        <f t="shared" si="261"/>
        <v>0.71</v>
      </c>
      <c r="Q3353" s="11" t="s">
        <v>8307</v>
      </c>
      <c r="R3353" t="s">
        <v>8308</v>
      </c>
      <c r="S3353" s="15">
        <f t="shared" si="262"/>
        <v>42302.701516203699</v>
      </c>
      <c r="T3353" s="15">
        <f t="shared" si="263"/>
        <v>42337.958333333328</v>
      </c>
      <c r="U3353">
        <f t="shared" si="264"/>
        <v>2015</v>
      </c>
    </row>
    <row r="3354" spans="1:21" ht="48" x14ac:dyDescent="0.2">
      <c r="A3354">
        <v>3349</v>
      </c>
      <c r="B3354" s="9" t="s">
        <v>3347</v>
      </c>
      <c r="C3354" s="3" t="s">
        <v>7458</v>
      </c>
      <c r="D3354" s="5">
        <v>1000</v>
      </c>
      <c r="E3354" s="7">
        <v>36</v>
      </c>
      <c r="F3354" t="s">
        <v>8217</v>
      </c>
      <c r="G3354" t="s">
        <v>8222</v>
      </c>
      <c r="H3354" t="s">
        <v>8244</v>
      </c>
      <c r="I3354">
        <v>1465837200</v>
      </c>
      <c r="J3354">
        <v>1463971172</v>
      </c>
      <c r="K3354" t="b">
        <v>0</v>
      </c>
      <c r="L3354">
        <v>14</v>
      </c>
      <c r="M3354" t="b">
        <v>1</v>
      </c>
      <c r="N3354" t="s">
        <v>8268</v>
      </c>
      <c r="O3354">
        <f t="shared" si="260"/>
        <v>4</v>
      </c>
      <c r="P3354">
        <f t="shared" si="261"/>
        <v>2.57</v>
      </c>
      <c r="Q3354" s="11" t="s">
        <v>8307</v>
      </c>
      <c r="R3354" t="s">
        <v>8308</v>
      </c>
      <c r="S3354" s="15">
        <f t="shared" si="262"/>
        <v>42513.110787037032</v>
      </c>
      <c r="T3354" s="15">
        <f t="shared" si="263"/>
        <v>42534.708333333328</v>
      </c>
      <c r="U3354">
        <f t="shared" si="264"/>
        <v>2016</v>
      </c>
    </row>
    <row r="3355" spans="1:21" ht="48" x14ac:dyDescent="0.2">
      <c r="A3355">
        <v>3358</v>
      </c>
      <c r="B3355" s="9" t="s">
        <v>3356</v>
      </c>
      <c r="C3355" s="3" t="s">
        <v>7467</v>
      </c>
      <c r="D3355" s="5">
        <v>10000</v>
      </c>
      <c r="E3355" s="7">
        <v>35</v>
      </c>
      <c r="F3355" t="s">
        <v>8217</v>
      </c>
      <c r="G3355" t="s">
        <v>8222</v>
      </c>
      <c r="H3355" t="s">
        <v>8244</v>
      </c>
      <c r="I3355">
        <v>1416385679</v>
      </c>
      <c r="J3355">
        <v>1413790079</v>
      </c>
      <c r="K3355" t="b">
        <v>0</v>
      </c>
      <c r="L3355">
        <v>162</v>
      </c>
      <c r="M3355" t="b">
        <v>1</v>
      </c>
      <c r="N3355" t="s">
        <v>8268</v>
      </c>
      <c r="O3355">
        <f t="shared" si="260"/>
        <v>0</v>
      </c>
      <c r="P3355">
        <f t="shared" si="261"/>
        <v>0.22</v>
      </c>
      <c r="Q3355" s="11" t="s">
        <v>8307</v>
      </c>
      <c r="R3355" t="s">
        <v>8308</v>
      </c>
      <c r="S3355" s="15">
        <f t="shared" si="262"/>
        <v>41932.311099537037</v>
      </c>
      <c r="T3355" s="15">
        <f t="shared" si="263"/>
        <v>41962.352766203709</v>
      </c>
      <c r="U3355">
        <f t="shared" si="264"/>
        <v>2014</v>
      </c>
    </row>
    <row r="3356" spans="1:21" ht="32" x14ac:dyDescent="0.2">
      <c r="A3356">
        <v>3360</v>
      </c>
      <c r="B3356" s="9" t="s">
        <v>3358</v>
      </c>
      <c r="C3356" s="3" t="s">
        <v>7469</v>
      </c>
      <c r="D3356" s="5">
        <v>9000</v>
      </c>
      <c r="E3356" s="7">
        <v>35</v>
      </c>
      <c r="F3356" t="s">
        <v>8217</v>
      </c>
      <c r="G3356" t="s">
        <v>8242</v>
      </c>
      <c r="H3356" t="s">
        <v>8256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8268</v>
      </c>
      <c r="O3356">
        <f t="shared" si="260"/>
        <v>0</v>
      </c>
      <c r="P3356">
        <f t="shared" si="261"/>
        <v>0.49</v>
      </c>
      <c r="Q3356" s="11" t="s">
        <v>8307</v>
      </c>
      <c r="R3356" t="s">
        <v>8308</v>
      </c>
      <c r="S3356" s="15">
        <f t="shared" si="262"/>
        <v>42697.082673611112</v>
      </c>
      <c r="T3356" s="15">
        <f t="shared" si="263"/>
        <v>42718.665972222225</v>
      </c>
      <c r="U3356">
        <f t="shared" si="264"/>
        <v>2016</v>
      </c>
    </row>
    <row r="3357" spans="1:21" ht="48" x14ac:dyDescent="0.2">
      <c r="A3357">
        <v>3363</v>
      </c>
      <c r="B3357" s="9" t="s">
        <v>3361</v>
      </c>
      <c r="C3357" s="3" t="s">
        <v>7472</v>
      </c>
      <c r="D3357" s="5">
        <v>7750</v>
      </c>
      <c r="E3357" s="7">
        <v>35</v>
      </c>
      <c r="F3357" t="s">
        <v>8217</v>
      </c>
      <c r="G3357" t="s">
        <v>8222</v>
      </c>
      <c r="H3357" t="s">
        <v>8244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t="s">
        <v>8268</v>
      </c>
      <c r="O3357">
        <f t="shared" si="260"/>
        <v>0</v>
      </c>
      <c r="P3357">
        <f t="shared" si="261"/>
        <v>1.35</v>
      </c>
      <c r="Q3357" s="11" t="s">
        <v>8307</v>
      </c>
      <c r="R3357" t="s">
        <v>8308</v>
      </c>
      <c r="S3357" s="15">
        <f t="shared" si="262"/>
        <v>41851.771354166667</v>
      </c>
      <c r="T3357" s="15">
        <f t="shared" si="263"/>
        <v>41870.666666666664</v>
      </c>
      <c r="U3357">
        <f t="shared" si="264"/>
        <v>2014</v>
      </c>
    </row>
    <row r="3358" spans="1:21" ht="48" x14ac:dyDescent="0.2">
      <c r="A3358">
        <v>3361</v>
      </c>
      <c r="B3358" s="9" t="s">
        <v>3359</v>
      </c>
      <c r="C3358" s="3" t="s">
        <v>7470</v>
      </c>
      <c r="D3358" s="5">
        <v>5000</v>
      </c>
      <c r="E3358" s="7">
        <v>35</v>
      </c>
      <c r="F3358" t="s">
        <v>8217</v>
      </c>
      <c r="G3358" t="s">
        <v>8222</v>
      </c>
      <c r="H3358" t="s">
        <v>8244</v>
      </c>
      <c r="I3358">
        <v>1409587140</v>
      </c>
      <c r="J3358">
        <v>1408062990</v>
      </c>
      <c r="K3358" t="b">
        <v>0</v>
      </c>
      <c r="L3358">
        <v>68</v>
      </c>
      <c r="M3358" t="b">
        <v>1</v>
      </c>
      <c r="N3358" t="s">
        <v>8268</v>
      </c>
      <c r="O3358">
        <f t="shared" si="260"/>
        <v>1</v>
      </c>
      <c r="P3358">
        <f t="shared" si="261"/>
        <v>0.51</v>
      </c>
      <c r="Q3358" s="11" t="s">
        <v>8307</v>
      </c>
      <c r="R3358" t="s">
        <v>8308</v>
      </c>
      <c r="S3358" s="15">
        <f t="shared" si="262"/>
        <v>41866.025347222225</v>
      </c>
      <c r="T3358" s="15">
        <f t="shared" si="263"/>
        <v>41883.665972222225</v>
      </c>
      <c r="U3358">
        <f t="shared" si="264"/>
        <v>2014</v>
      </c>
    </row>
    <row r="3359" spans="1:21" ht="32" x14ac:dyDescent="0.2">
      <c r="A3359">
        <v>3359</v>
      </c>
      <c r="B3359" s="9" t="s">
        <v>3357</v>
      </c>
      <c r="C3359" s="3" t="s">
        <v>7468</v>
      </c>
      <c r="D3359" s="5">
        <v>4000</v>
      </c>
      <c r="E3359" s="7">
        <v>35</v>
      </c>
      <c r="F3359" t="s">
        <v>8217</v>
      </c>
      <c r="G3359" t="s">
        <v>8222</v>
      </c>
      <c r="H3359" t="s">
        <v>8244</v>
      </c>
      <c r="I3359">
        <v>1487985734</v>
      </c>
      <c r="J3359">
        <v>1484097734</v>
      </c>
      <c r="K3359" t="b">
        <v>0</v>
      </c>
      <c r="L3359">
        <v>23</v>
      </c>
      <c r="M3359" t="b">
        <v>1</v>
      </c>
      <c r="N3359" t="s">
        <v>8268</v>
      </c>
      <c r="O3359">
        <f t="shared" si="260"/>
        <v>1</v>
      </c>
      <c r="P3359">
        <f t="shared" si="261"/>
        <v>1.52</v>
      </c>
      <c r="Q3359" s="11" t="s">
        <v>8307</v>
      </c>
      <c r="R3359" t="s">
        <v>8308</v>
      </c>
      <c r="S3359" s="15">
        <f t="shared" si="262"/>
        <v>42746.057106481487</v>
      </c>
      <c r="T3359" s="15">
        <f t="shared" si="263"/>
        <v>42791.057106481487</v>
      </c>
      <c r="U3359">
        <f t="shared" si="264"/>
        <v>2017</v>
      </c>
    </row>
    <row r="3360" spans="1:21" ht="32" x14ac:dyDescent="0.2">
      <c r="A3360">
        <v>3354</v>
      </c>
      <c r="B3360" s="9" t="s">
        <v>3352</v>
      </c>
      <c r="C3360" s="3" t="s">
        <v>7463</v>
      </c>
      <c r="D3360" s="5">
        <v>3000</v>
      </c>
      <c r="E3360" s="7">
        <v>35</v>
      </c>
      <c r="F3360" t="s">
        <v>8217</v>
      </c>
      <c r="G3360" t="s">
        <v>8222</v>
      </c>
      <c r="H3360" t="s">
        <v>8244</v>
      </c>
      <c r="I3360">
        <v>1446091260</v>
      </c>
      <c r="J3360">
        <v>1443029206</v>
      </c>
      <c r="K3360" t="b">
        <v>0</v>
      </c>
      <c r="L3360">
        <v>55</v>
      </c>
      <c r="M3360" t="b">
        <v>1</v>
      </c>
      <c r="N3360" t="s">
        <v>8268</v>
      </c>
      <c r="O3360">
        <f t="shared" si="260"/>
        <v>1</v>
      </c>
      <c r="P3360">
        <f t="shared" si="261"/>
        <v>0.64</v>
      </c>
      <c r="Q3360" s="11" t="s">
        <v>8307</v>
      </c>
      <c r="R3360" t="s">
        <v>8308</v>
      </c>
      <c r="S3360" s="15">
        <f t="shared" si="262"/>
        <v>42270.7269212963</v>
      </c>
      <c r="T3360" s="15">
        <f t="shared" si="263"/>
        <v>42306.167361111111</v>
      </c>
      <c r="U3360">
        <f t="shared" si="264"/>
        <v>2015</v>
      </c>
    </row>
    <row r="3361" spans="1:21" ht="48" x14ac:dyDescent="0.2">
      <c r="A3361">
        <v>3357</v>
      </c>
      <c r="B3361" s="9" t="s">
        <v>3355</v>
      </c>
      <c r="C3361" s="3" t="s">
        <v>7466</v>
      </c>
      <c r="D3361" s="5">
        <v>2000</v>
      </c>
      <c r="E3361" s="7">
        <v>35</v>
      </c>
      <c r="F3361" t="s">
        <v>8217</v>
      </c>
      <c r="G3361" t="s">
        <v>8223</v>
      </c>
      <c r="H3361" t="s">
        <v>8245</v>
      </c>
      <c r="I3361">
        <v>1406887310</v>
      </c>
      <c r="J3361">
        <v>1404295310</v>
      </c>
      <c r="K3361" t="b">
        <v>0</v>
      </c>
      <c r="L3361">
        <v>21</v>
      </c>
      <c r="M3361" t="b">
        <v>1</v>
      </c>
      <c r="N3361" t="s">
        <v>8268</v>
      </c>
      <c r="O3361">
        <f t="shared" si="260"/>
        <v>2</v>
      </c>
      <c r="P3361">
        <f t="shared" si="261"/>
        <v>1.67</v>
      </c>
      <c r="Q3361" s="11" t="s">
        <v>8307</v>
      </c>
      <c r="R3361" t="s">
        <v>8308</v>
      </c>
      <c r="S3361" s="15">
        <f t="shared" si="262"/>
        <v>41822.417939814812</v>
      </c>
      <c r="T3361" s="15">
        <f t="shared" si="263"/>
        <v>41852.417939814812</v>
      </c>
      <c r="U3361">
        <f t="shared" si="264"/>
        <v>2014</v>
      </c>
    </row>
    <row r="3362" spans="1:21" ht="48" x14ac:dyDescent="0.2">
      <c r="A3362">
        <v>3355</v>
      </c>
      <c r="B3362" s="9" t="s">
        <v>3353</v>
      </c>
      <c r="C3362" s="3" t="s">
        <v>7464</v>
      </c>
      <c r="D3362" s="5">
        <v>1750</v>
      </c>
      <c r="E3362" s="7">
        <v>35</v>
      </c>
      <c r="F3362" t="s">
        <v>8217</v>
      </c>
      <c r="G3362" t="s">
        <v>8223</v>
      </c>
      <c r="H3362" t="s">
        <v>8245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8268</v>
      </c>
      <c r="O3362">
        <f t="shared" si="260"/>
        <v>2</v>
      </c>
      <c r="P3362">
        <f t="shared" si="261"/>
        <v>2.33</v>
      </c>
      <c r="Q3362" s="11" t="s">
        <v>8307</v>
      </c>
      <c r="R3362" t="s">
        <v>8308</v>
      </c>
      <c r="S3362" s="15">
        <f t="shared" si="262"/>
        <v>42489.619525462964</v>
      </c>
      <c r="T3362" s="15">
        <f t="shared" si="263"/>
        <v>42500.470138888893</v>
      </c>
      <c r="U3362">
        <f t="shared" si="264"/>
        <v>2016</v>
      </c>
    </row>
    <row r="3363" spans="1:21" ht="48" x14ac:dyDescent="0.2">
      <c r="A3363">
        <v>3356</v>
      </c>
      <c r="B3363" s="9" t="s">
        <v>3354</v>
      </c>
      <c r="C3363" s="3" t="s">
        <v>7465</v>
      </c>
      <c r="D3363" s="5">
        <v>1500</v>
      </c>
      <c r="E3363" s="7">
        <v>35</v>
      </c>
      <c r="F3363" t="s">
        <v>8217</v>
      </c>
      <c r="G3363" t="s">
        <v>8223</v>
      </c>
      <c r="H3363" t="s">
        <v>8245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t="s">
        <v>8268</v>
      </c>
      <c r="O3363">
        <f t="shared" si="260"/>
        <v>2</v>
      </c>
      <c r="P3363">
        <f t="shared" si="261"/>
        <v>1.3</v>
      </c>
      <c r="Q3363" s="11" t="s">
        <v>8307</v>
      </c>
      <c r="R3363" t="s">
        <v>8308</v>
      </c>
      <c r="S3363" s="15">
        <f t="shared" si="262"/>
        <v>42536.815648148149</v>
      </c>
      <c r="T3363" s="15">
        <f t="shared" si="263"/>
        <v>42566.815648148149</v>
      </c>
      <c r="U3363">
        <f t="shared" si="264"/>
        <v>2016</v>
      </c>
    </row>
    <row r="3364" spans="1:21" ht="48" x14ac:dyDescent="0.2">
      <c r="A3364">
        <v>3353</v>
      </c>
      <c r="B3364" s="9" t="s">
        <v>3351</v>
      </c>
      <c r="C3364" s="3" t="s">
        <v>7462</v>
      </c>
      <c r="D3364" s="5">
        <v>500</v>
      </c>
      <c r="E3364" s="7">
        <v>35</v>
      </c>
      <c r="F3364" t="s">
        <v>8217</v>
      </c>
      <c r="G3364" t="s">
        <v>8223</v>
      </c>
      <c r="H3364" t="s">
        <v>8245</v>
      </c>
      <c r="I3364">
        <v>1462230000</v>
      </c>
      <c r="J3364">
        <v>1461061350</v>
      </c>
      <c r="K3364" t="b">
        <v>0</v>
      </c>
      <c r="L3364">
        <v>44</v>
      </c>
      <c r="M3364" t="b">
        <v>1</v>
      </c>
      <c r="N3364" t="s">
        <v>8268</v>
      </c>
      <c r="O3364">
        <f t="shared" si="260"/>
        <v>7</v>
      </c>
      <c r="P3364">
        <f t="shared" si="261"/>
        <v>0.8</v>
      </c>
      <c r="Q3364" s="11" t="s">
        <v>8307</v>
      </c>
      <c r="R3364" t="s">
        <v>8308</v>
      </c>
      <c r="S3364" s="15">
        <f t="shared" si="262"/>
        <v>42479.432291666672</v>
      </c>
      <c r="T3364" s="15">
        <f t="shared" si="263"/>
        <v>42492.958333333328</v>
      </c>
      <c r="U3364">
        <f t="shared" si="264"/>
        <v>2016</v>
      </c>
    </row>
    <row r="3365" spans="1:21" ht="48" x14ac:dyDescent="0.2">
      <c r="A3365">
        <v>3362</v>
      </c>
      <c r="B3365" s="9" t="s">
        <v>3360</v>
      </c>
      <c r="C3365" s="3" t="s">
        <v>7471</v>
      </c>
      <c r="D3365" s="5">
        <v>500</v>
      </c>
      <c r="E3365" s="7">
        <v>35</v>
      </c>
      <c r="F3365" t="s">
        <v>8217</v>
      </c>
      <c r="G3365" t="s">
        <v>8222</v>
      </c>
      <c r="H3365" t="s">
        <v>8244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8268</v>
      </c>
      <c r="O3365">
        <f t="shared" si="260"/>
        <v>7</v>
      </c>
      <c r="P3365">
        <f t="shared" si="261"/>
        <v>1.75</v>
      </c>
      <c r="Q3365" s="11" t="s">
        <v>8307</v>
      </c>
      <c r="R3365" t="s">
        <v>8308</v>
      </c>
      <c r="S3365" s="15">
        <f t="shared" si="262"/>
        <v>42056.091631944444</v>
      </c>
      <c r="T3365" s="15">
        <f t="shared" si="263"/>
        <v>42070.204861111109</v>
      </c>
      <c r="U3365">
        <f t="shared" si="264"/>
        <v>2015</v>
      </c>
    </row>
    <row r="3366" spans="1:21" ht="48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34.950000000000003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</v>
      </c>
      <c r="P3366">
        <f t="shared" si="261"/>
        <v>0.49</v>
      </c>
      <c r="Q3366" s="11" t="s">
        <v>8307</v>
      </c>
      <c r="R3366" t="s">
        <v>8308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3363</v>
      </c>
      <c r="C3367" s="3" t="s">
        <v>7474</v>
      </c>
      <c r="D3367" s="5">
        <v>2500</v>
      </c>
      <c r="E3367" s="7">
        <v>34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</v>
      </c>
      <c r="P3367">
        <f t="shared" si="261"/>
        <v>11.33</v>
      </c>
      <c r="Q3367" s="11" t="s">
        <v>8307</v>
      </c>
      <c r="R3367" t="s">
        <v>8308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3367</v>
      </c>
      <c r="B3368" s="9" t="s">
        <v>3365</v>
      </c>
      <c r="C3368" s="3" t="s">
        <v>7476</v>
      </c>
      <c r="D3368" s="5">
        <v>750</v>
      </c>
      <c r="E3368" s="7">
        <v>34</v>
      </c>
      <c r="F3368" t="s">
        <v>8217</v>
      </c>
      <c r="G3368" t="s">
        <v>8223</v>
      </c>
      <c r="H3368" t="s">
        <v>8245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8268</v>
      </c>
      <c r="O3368">
        <f t="shared" si="260"/>
        <v>5</v>
      </c>
      <c r="P3368">
        <f t="shared" si="261"/>
        <v>1.1299999999999999</v>
      </c>
      <c r="Q3368" s="11" t="s">
        <v>8307</v>
      </c>
      <c r="R3368" t="s">
        <v>8308</v>
      </c>
      <c r="S3368" s="15">
        <f t="shared" si="262"/>
        <v>42192.933958333335</v>
      </c>
      <c r="T3368" s="15">
        <f t="shared" si="263"/>
        <v>42217.933958333335</v>
      </c>
      <c r="U3368">
        <f t="shared" si="264"/>
        <v>2015</v>
      </c>
    </row>
    <row r="3369" spans="1:21" ht="48" x14ac:dyDescent="0.2">
      <c r="A3369">
        <v>3366</v>
      </c>
      <c r="B3369" s="9" t="s">
        <v>3364</v>
      </c>
      <c r="C3369" s="3" t="s">
        <v>7475</v>
      </c>
      <c r="D3369" s="5">
        <v>500</v>
      </c>
      <c r="E3369" s="7">
        <v>34</v>
      </c>
      <c r="F3369" t="s">
        <v>8217</v>
      </c>
      <c r="G3369" t="s">
        <v>8222</v>
      </c>
      <c r="H3369" t="s">
        <v>8244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8268</v>
      </c>
      <c r="O3369">
        <f t="shared" si="260"/>
        <v>7</v>
      </c>
      <c r="P3369">
        <f t="shared" si="261"/>
        <v>1.89</v>
      </c>
      <c r="Q3369" s="11" t="s">
        <v>8307</v>
      </c>
      <c r="R3369" t="s">
        <v>8308</v>
      </c>
      <c r="S3369" s="15">
        <f t="shared" si="262"/>
        <v>42107.067557870367</v>
      </c>
      <c r="T3369" s="15">
        <f t="shared" si="263"/>
        <v>42137.067557870367</v>
      </c>
      <c r="U3369">
        <f t="shared" si="264"/>
        <v>2015</v>
      </c>
    </row>
    <row r="3370" spans="1:21" ht="48" x14ac:dyDescent="0.2">
      <c r="A3370">
        <v>3369</v>
      </c>
      <c r="B3370" s="9" t="s">
        <v>3367</v>
      </c>
      <c r="C3370" s="3" t="s">
        <v>7478</v>
      </c>
      <c r="D3370" s="5">
        <v>5000</v>
      </c>
      <c r="E3370" s="7">
        <v>32</v>
      </c>
      <c r="F3370" t="s">
        <v>8217</v>
      </c>
      <c r="G3370" t="s">
        <v>8239</v>
      </c>
      <c r="H3370" t="s">
        <v>8247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8268</v>
      </c>
      <c r="O3370">
        <f t="shared" si="260"/>
        <v>1</v>
      </c>
      <c r="P3370">
        <f t="shared" si="261"/>
        <v>0.59</v>
      </c>
      <c r="Q3370" s="11" t="s">
        <v>8307</v>
      </c>
      <c r="R3370" t="s">
        <v>8308</v>
      </c>
      <c r="S3370" s="15">
        <f t="shared" si="262"/>
        <v>42690.041435185187</v>
      </c>
      <c r="T3370" s="15">
        <f t="shared" si="263"/>
        <v>42750.041435185187</v>
      </c>
      <c r="U3370">
        <f t="shared" si="264"/>
        <v>2016</v>
      </c>
    </row>
    <row r="3371" spans="1:21" ht="32" x14ac:dyDescent="0.2">
      <c r="A3371">
        <v>3370</v>
      </c>
      <c r="B3371" s="9" t="s">
        <v>3368</v>
      </c>
      <c r="C3371" s="3" t="s">
        <v>7479</v>
      </c>
      <c r="D3371" s="5">
        <v>1500</v>
      </c>
      <c r="E3371" s="7">
        <v>32</v>
      </c>
      <c r="F3371" t="s">
        <v>8217</v>
      </c>
      <c r="G3371" t="s">
        <v>8222</v>
      </c>
      <c r="H3371" t="s">
        <v>8244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8268</v>
      </c>
      <c r="O3371">
        <f t="shared" si="260"/>
        <v>2</v>
      </c>
      <c r="P3371">
        <f t="shared" si="261"/>
        <v>1.23</v>
      </c>
      <c r="Q3371" s="11" t="s">
        <v>8307</v>
      </c>
      <c r="R3371" t="s">
        <v>8308</v>
      </c>
      <c r="S3371" s="15">
        <f t="shared" si="262"/>
        <v>42690.334317129629</v>
      </c>
      <c r="T3371" s="15">
        <f t="shared" si="263"/>
        <v>42721.333333333328</v>
      </c>
      <c r="U3371">
        <f t="shared" si="264"/>
        <v>2016</v>
      </c>
    </row>
    <row r="3372" spans="1:21" ht="48" x14ac:dyDescent="0.2">
      <c r="A3372">
        <v>3368</v>
      </c>
      <c r="B3372" s="9" t="s">
        <v>3366</v>
      </c>
      <c r="C3372" s="3" t="s">
        <v>7477</v>
      </c>
      <c r="D3372" s="5">
        <v>1000</v>
      </c>
      <c r="E3372" s="7">
        <v>32</v>
      </c>
      <c r="F3372" t="s">
        <v>8217</v>
      </c>
      <c r="G3372" t="s">
        <v>8222</v>
      </c>
      <c r="H3372" t="s">
        <v>8244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t="s">
        <v>8268</v>
      </c>
      <c r="O3372">
        <f t="shared" si="260"/>
        <v>3</v>
      </c>
      <c r="P3372">
        <f t="shared" si="261"/>
        <v>1.39</v>
      </c>
      <c r="Q3372" s="11" t="s">
        <v>8307</v>
      </c>
      <c r="R3372" t="s">
        <v>8308</v>
      </c>
      <c r="S3372" s="15">
        <f t="shared" si="262"/>
        <v>41969.199756944443</v>
      </c>
      <c r="T3372" s="15">
        <f t="shared" si="263"/>
        <v>42005.208333333328</v>
      </c>
      <c r="U3372">
        <f t="shared" si="264"/>
        <v>2014</v>
      </c>
    </row>
    <row r="3373" spans="1:21" ht="48" x14ac:dyDescent="0.2">
      <c r="A3373">
        <v>3372</v>
      </c>
      <c r="B3373" s="9" t="s">
        <v>3370</v>
      </c>
      <c r="C3373" s="3" t="s">
        <v>7481</v>
      </c>
      <c r="D3373" s="5">
        <v>1000</v>
      </c>
      <c r="E3373" s="7">
        <v>31</v>
      </c>
      <c r="F3373" t="s">
        <v>8217</v>
      </c>
      <c r="G3373" t="s">
        <v>8222</v>
      </c>
      <c r="H3373" t="s">
        <v>8244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8268</v>
      </c>
      <c r="O3373">
        <f t="shared" si="260"/>
        <v>3</v>
      </c>
      <c r="P3373">
        <f t="shared" si="261"/>
        <v>1.1499999999999999</v>
      </c>
      <c r="Q3373" s="11" t="s">
        <v>8307</v>
      </c>
      <c r="R3373" t="s">
        <v>8308</v>
      </c>
      <c r="S3373" s="15">
        <f t="shared" si="262"/>
        <v>41855.548101851848</v>
      </c>
      <c r="T3373" s="15">
        <f t="shared" si="263"/>
        <v>41876.207638888889</v>
      </c>
      <c r="U3373">
        <f t="shared" si="264"/>
        <v>2014</v>
      </c>
    </row>
    <row r="3374" spans="1:21" ht="32" x14ac:dyDescent="0.2">
      <c r="A3374">
        <v>3371</v>
      </c>
      <c r="B3374" s="9" t="s">
        <v>3369</v>
      </c>
      <c r="C3374" s="3" t="s">
        <v>7480</v>
      </c>
      <c r="D3374" s="5">
        <v>200</v>
      </c>
      <c r="E3374" s="7">
        <v>31</v>
      </c>
      <c r="F3374" t="s">
        <v>8217</v>
      </c>
      <c r="G3374" t="s">
        <v>8222</v>
      </c>
      <c r="H3374" t="s">
        <v>8244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8268</v>
      </c>
      <c r="O3374">
        <f t="shared" si="260"/>
        <v>16</v>
      </c>
      <c r="P3374">
        <f t="shared" si="261"/>
        <v>3.44</v>
      </c>
      <c r="Q3374" s="11" t="s">
        <v>8307</v>
      </c>
      <c r="R3374" t="s">
        <v>8308</v>
      </c>
      <c r="S3374" s="15">
        <f t="shared" si="262"/>
        <v>42312.874594907407</v>
      </c>
      <c r="T3374" s="15">
        <f t="shared" si="263"/>
        <v>42340.874594907407</v>
      </c>
      <c r="U3374">
        <f t="shared" si="264"/>
        <v>2015</v>
      </c>
    </row>
    <row r="3375" spans="1:21" ht="48" x14ac:dyDescent="0.2">
      <c r="A3375">
        <v>3376</v>
      </c>
      <c r="B3375" s="9" t="s">
        <v>3374</v>
      </c>
      <c r="C3375" s="3" t="s">
        <v>7485</v>
      </c>
      <c r="D3375" s="5">
        <v>8000</v>
      </c>
      <c r="E3375" s="7">
        <v>30</v>
      </c>
      <c r="F3375" t="s">
        <v>8217</v>
      </c>
      <c r="G3375" t="s">
        <v>8222</v>
      </c>
      <c r="H3375" t="s">
        <v>8244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t="s">
        <v>8268</v>
      </c>
      <c r="O3375">
        <f t="shared" si="260"/>
        <v>0</v>
      </c>
      <c r="P3375">
        <f t="shared" si="261"/>
        <v>1.58</v>
      </c>
      <c r="Q3375" s="11" t="s">
        <v>8307</v>
      </c>
      <c r="R3375" t="s">
        <v>8308</v>
      </c>
      <c r="S3375" s="15">
        <f t="shared" si="262"/>
        <v>42059.701319444444</v>
      </c>
      <c r="T3375" s="15">
        <f t="shared" si="263"/>
        <v>42119.659652777773</v>
      </c>
      <c r="U3375">
        <f t="shared" si="264"/>
        <v>2015</v>
      </c>
    </row>
    <row r="3376" spans="1:21" ht="48" x14ac:dyDescent="0.2">
      <c r="A3376">
        <v>3377</v>
      </c>
      <c r="B3376" s="9" t="s">
        <v>3375</v>
      </c>
      <c r="C3376" s="3" t="s">
        <v>7486</v>
      </c>
      <c r="D3376" s="5">
        <v>8000</v>
      </c>
      <c r="E3376" s="7">
        <v>30</v>
      </c>
      <c r="F3376" t="s">
        <v>8217</v>
      </c>
      <c r="G3376" t="s">
        <v>8223</v>
      </c>
      <c r="H3376" t="s">
        <v>8245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t="s">
        <v>8268</v>
      </c>
      <c r="O3376">
        <f t="shared" si="260"/>
        <v>0</v>
      </c>
      <c r="P3376">
        <f t="shared" si="261"/>
        <v>0.39</v>
      </c>
      <c r="Q3376" s="11" t="s">
        <v>8307</v>
      </c>
      <c r="R3376" t="s">
        <v>8308</v>
      </c>
      <c r="S3376" s="15">
        <f t="shared" si="262"/>
        <v>42053.732627314821</v>
      </c>
      <c r="T3376" s="15">
        <f t="shared" si="263"/>
        <v>42083.705555555556</v>
      </c>
      <c r="U3376">
        <f t="shared" si="264"/>
        <v>2015</v>
      </c>
    </row>
    <row r="3377" spans="1:21" ht="48" x14ac:dyDescent="0.2">
      <c r="A3377">
        <v>3384</v>
      </c>
      <c r="B3377" s="9" t="s">
        <v>3382</v>
      </c>
      <c r="C3377" s="3" t="s">
        <v>7493</v>
      </c>
      <c r="D3377" s="5">
        <v>6000</v>
      </c>
      <c r="E3377" s="7">
        <v>30</v>
      </c>
      <c r="F3377" t="s">
        <v>8217</v>
      </c>
      <c r="G3377" t="s">
        <v>8222</v>
      </c>
      <c r="H3377" t="s">
        <v>8244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t="s">
        <v>8268</v>
      </c>
      <c r="O3377">
        <f t="shared" si="260"/>
        <v>1</v>
      </c>
      <c r="P3377">
        <f t="shared" si="261"/>
        <v>0.47</v>
      </c>
      <c r="Q3377" s="11" t="s">
        <v>8307</v>
      </c>
      <c r="R3377" t="s">
        <v>8308</v>
      </c>
      <c r="S3377" s="15">
        <f t="shared" si="262"/>
        <v>42292.087592592594</v>
      </c>
      <c r="T3377" s="15">
        <f t="shared" si="263"/>
        <v>42329.125</v>
      </c>
      <c r="U3377">
        <f t="shared" si="264"/>
        <v>2015</v>
      </c>
    </row>
    <row r="3378" spans="1:21" ht="48" x14ac:dyDescent="0.2">
      <c r="A3378">
        <v>3381</v>
      </c>
      <c r="B3378" s="9" t="s">
        <v>3379</v>
      </c>
      <c r="C3378" s="3" t="s">
        <v>7490</v>
      </c>
      <c r="D3378" s="5">
        <v>4000</v>
      </c>
      <c r="E3378" s="7">
        <v>30</v>
      </c>
      <c r="F3378" t="s">
        <v>8217</v>
      </c>
      <c r="G3378" t="s">
        <v>8222</v>
      </c>
      <c r="H3378" t="s">
        <v>8244</v>
      </c>
      <c r="I3378">
        <v>1426044383</v>
      </c>
      <c r="J3378">
        <v>1423455983</v>
      </c>
      <c r="K3378" t="b">
        <v>0</v>
      </c>
      <c r="L3378">
        <v>48</v>
      </c>
      <c r="M3378" t="b">
        <v>1</v>
      </c>
      <c r="N3378" t="s">
        <v>8268</v>
      </c>
      <c r="O3378">
        <f t="shared" si="260"/>
        <v>1</v>
      </c>
      <c r="P3378">
        <f t="shared" si="261"/>
        <v>0.63</v>
      </c>
      <c r="Q3378" s="11" t="s">
        <v>8307</v>
      </c>
      <c r="R3378" t="s">
        <v>8308</v>
      </c>
      <c r="S3378" s="15">
        <f t="shared" si="262"/>
        <v>42044.184988425928</v>
      </c>
      <c r="T3378" s="15">
        <f t="shared" si="263"/>
        <v>42074.143321759257</v>
      </c>
      <c r="U3378">
        <f t="shared" si="264"/>
        <v>2015</v>
      </c>
    </row>
    <row r="3379" spans="1:21" ht="48" x14ac:dyDescent="0.2">
      <c r="A3379">
        <v>3374</v>
      </c>
      <c r="B3379" s="9" t="s">
        <v>3372</v>
      </c>
      <c r="C3379" s="3" t="s">
        <v>7483</v>
      </c>
      <c r="D3379" s="5">
        <v>3500</v>
      </c>
      <c r="E3379" s="7">
        <v>30</v>
      </c>
      <c r="F3379" t="s">
        <v>8217</v>
      </c>
      <c r="G3379" t="s">
        <v>8227</v>
      </c>
      <c r="H3379" t="s">
        <v>8249</v>
      </c>
      <c r="I3379">
        <v>1446053616</v>
      </c>
      <c r="J3379">
        <v>1443461616</v>
      </c>
      <c r="K3379" t="b">
        <v>0</v>
      </c>
      <c r="L3379">
        <v>52</v>
      </c>
      <c r="M3379" t="b">
        <v>1</v>
      </c>
      <c r="N3379" t="s">
        <v>8268</v>
      </c>
      <c r="O3379">
        <f t="shared" si="260"/>
        <v>1</v>
      </c>
      <c r="P3379">
        <f t="shared" si="261"/>
        <v>0.57999999999999996</v>
      </c>
      <c r="Q3379" s="11" t="s">
        <v>8307</v>
      </c>
      <c r="R3379" t="s">
        <v>8308</v>
      </c>
      <c r="S3379" s="15">
        <f t="shared" si="262"/>
        <v>42275.731666666667</v>
      </c>
      <c r="T3379" s="15">
        <f t="shared" si="263"/>
        <v>42305.731666666667</v>
      </c>
      <c r="U3379">
        <f t="shared" si="264"/>
        <v>2015</v>
      </c>
    </row>
    <row r="3380" spans="1:21" ht="48" x14ac:dyDescent="0.2">
      <c r="A3380">
        <v>3382</v>
      </c>
      <c r="B3380" s="9" t="s">
        <v>3380</v>
      </c>
      <c r="C3380" s="3" t="s">
        <v>7491</v>
      </c>
      <c r="D3380" s="5">
        <v>3500</v>
      </c>
      <c r="E3380" s="7">
        <v>30</v>
      </c>
      <c r="F3380" t="s">
        <v>8217</v>
      </c>
      <c r="G3380" t="s">
        <v>8223</v>
      </c>
      <c r="H3380" t="s">
        <v>8245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t="s">
        <v>8268</v>
      </c>
      <c r="O3380">
        <f t="shared" si="260"/>
        <v>1</v>
      </c>
      <c r="P3380">
        <f t="shared" si="261"/>
        <v>0.65</v>
      </c>
      <c r="Q3380" s="11" t="s">
        <v>8307</v>
      </c>
      <c r="R3380" t="s">
        <v>8308</v>
      </c>
      <c r="S3380" s="15">
        <f t="shared" si="262"/>
        <v>42559.431203703702</v>
      </c>
      <c r="T3380" s="15">
        <f t="shared" si="263"/>
        <v>42583.957638888889</v>
      </c>
      <c r="U3380">
        <f t="shared" si="264"/>
        <v>2016</v>
      </c>
    </row>
    <row r="3381" spans="1:21" ht="48" x14ac:dyDescent="0.2">
      <c r="A3381">
        <v>3375</v>
      </c>
      <c r="B3381" s="9" t="s">
        <v>3373</v>
      </c>
      <c r="C3381" s="3" t="s">
        <v>7484</v>
      </c>
      <c r="D3381" s="5">
        <v>3000</v>
      </c>
      <c r="E3381" s="7">
        <v>30</v>
      </c>
      <c r="F3381" t="s">
        <v>8217</v>
      </c>
      <c r="G3381" t="s">
        <v>8223</v>
      </c>
      <c r="H3381" t="s">
        <v>8245</v>
      </c>
      <c r="I3381">
        <v>1400423973</v>
      </c>
      <c r="J3381">
        <v>1399387173</v>
      </c>
      <c r="K3381" t="b">
        <v>0</v>
      </c>
      <c r="L3381">
        <v>17</v>
      </c>
      <c r="M3381" t="b">
        <v>1</v>
      </c>
      <c r="N3381" t="s">
        <v>8268</v>
      </c>
      <c r="O3381">
        <f t="shared" si="260"/>
        <v>1</v>
      </c>
      <c r="P3381">
        <f t="shared" si="261"/>
        <v>1.76</v>
      </c>
      <c r="Q3381" s="11" t="s">
        <v>8307</v>
      </c>
      <c r="R3381" t="s">
        <v>8308</v>
      </c>
      <c r="S3381" s="15">
        <f t="shared" si="262"/>
        <v>41765.610798611109</v>
      </c>
      <c r="T3381" s="15">
        <f t="shared" si="263"/>
        <v>41777.610798611109</v>
      </c>
      <c r="U3381">
        <f t="shared" si="264"/>
        <v>2014</v>
      </c>
    </row>
    <row r="3382" spans="1:21" ht="48" x14ac:dyDescent="0.2">
      <c r="A3382">
        <v>3380</v>
      </c>
      <c r="B3382" s="9" t="s">
        <v>3378</v>
      </c>
      <c r="C3382" s="3" t="s">
        <v>7489</v>
      </c>
      <c r="D3382" s="5">
        <v>3000</v>
      </c>
      <c r="E3382" s="7">
        <v>30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</v>
      </c>
      <c r="P3382">
        <f t="shared" si="261"/>
        <v>1.07</v>
      </c>
      <c r="Q3382" s="11" t="s">
        <v>8307</v>
      </c>
      <c r="R3382" t="s">
        <v>8308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3373</v>
      </c>
      <c r="B3383" s="9" t="s">
        <v>3371</v>
      </c>
      <c r="C3383" s="3" t="s">
        <v>7482</v>
      </c>
      <c r="D3383" s="5">
        <v>2000</v>
      </c>
      <c r="E3383" s="7">
        <v>30</v>
      </c>
      <c r="F3383" t="s">
        <v>8217</v>
      </c>
      <c r="G3383" t="s">
        <v>8223</v>
      </c>
      <c r="H3383" t="s">
        <v>8245</v>
      </c>
      <c r="I3383">
        <v>1437235200</v>
      </c>
      <c r="J3383">
        <v>1435177840</v>
      </c>
      <c r="K3383" t="b">
        <v>0</v>
      </c>
      <c r="L3383">
        <v>30</v>
      </c>
      <c r="M3383" t="b">
        <v>1</v>
      </c>
      <c r="N3383" t="s">
        <v>8268</v>
      </c>
      <c r="O3383">
        <f t="shared" si="260"/>
        <v>2</v>
      </c>
      <c r="P3383">
        <f t="shared" si="261"/>
        <v>1</v>
      </c>
      <c r="Q3383" s="11" t="s">
        <v>8307</v>
      </c>
      <c r="R3383" t="s">
        <v>8308</v>
      </c>
      <c r="S3383" s="15">
        <f t="shared" si="262"/>
        <v>42179.854629629626</v>
      </c>
      <c r="T3383" s="15">
        <f t="shared" si="263"/>
        <v>42203.666666666672</v>
      </c>
      <c r="U3383">
        <f t="shared" si="264"/>
        <v>2015</v>
      </c>
    </row>
    <row r="3384" spans="1:21" ht="48" x14ac:dyDescent="0.2">
      <c r="A3384">
        <v>3379</v>
      </c>
      <c r="B3384" s="9" t="s">
        <v>3377</v>
      </c>
      <c r="C3384" s="3" t="s">
        <v>7488</v>
      </c>
      <c r="D3384" s="5">
        <v>2000</v>
      </c>
      <c r="E3384" s="7">
        <v>30</v>
      </c>
      <c r="F3384" t="s">
        <v>8217</v>
      </c>
      <c r="G3384" t="s">
        <v>8223</v>
      </c>
      <c r="H3384" t="s">
        <v>8245</v>
      </c>
      <c r="I3384">
        <v>1440630000</v>
      </c>
      <c r="J3384">
        <v>1439122800</v>
      </c>
      <c r="K3384" t="b">
        <v>0</v>
      </c>
      <c r="L3384">
        <v>38</v>
      </c>
      <c r="M3384" t="b">
        <v>1</v>
      </c>
      <c r="N3384" t="s">
        <v>8268</v>
      </c>
      <c r="O3384">
        <f t="shared" si="260"/>
        <v>2</v>
      </c>
      <c r="P3384">
        <f t="shared" si="261"/>
        <v>0.79</v>
      </c>
      <c r="Q3384" s="11" t="s">
        <v>8307</v>
      </c>
      <c r="R3384" t="s">
        <v>8308</v>
      </c>
      <c r="S3384" s="15">
        <f t="shared" si="262"/>
        <v>42225.513888888891</v>
      </c>
      <c r="T3384" s="15">
        <f t="shared" si="263"/>
        <v>42242.958333333328</v>
      </c>
      <c r="U3384">
        <f t="shared" si="264"/>
        <v>2015</v>
      </c>
    </row>
    <row r="3385" spans="1:21" ht="48" x14ac:dyDescent="0.2">
      <c r="A3385">
        <v>3385</v>
      </c>
      <c r="B3385" s="9" t="s">
        <v>3383</v>
      </c>
      <c r="C3385" s="3" t="s">
        <v>7494</v>
      </c>
      <c r="D3385" s="5">
        <v>2000</v>
      </c>
      <c r="E3385" s="7">
        <v>30</v>
      </c>
      <c r="F3385" t="s">
        <v>8217</v>
      </c>
      <c r="G3385" t="s">
        <v>8222</v>
      </c>
      <c r="H3385" t="s">
        <v>8244</v>
      </c>
      <c r="I3385">
        <v>1418244552</v>
      </c>
      <c r="J3385">
        <v>1415652552</v>
      </c>
      <c r="K3385" t="b">
        <v>0</v>
      </c>
      <c r="L3385">
        <v>15</v>
      </c>
      <c r="M3385" t="b">
        <v>1</v>
      </c>
      <c r="N3385" t="s">
        <v>8268</v>
      </c>
      <c r="O3385">
        <f t="shared" si="260"/>
        <v>2</v>
      </c>
      <c r="P3385">
        <f t="shared" si="261"/>
        <v>2</v>
      </c>
      <c r="Q3385" s="11" t="s">
        <v>8307</v>
      </c>
      <c r="R3385" t="s">
        <v>8308</v>
      </c>
      <c r="S3385" s="15">
        <f t="shared" si="262"/>
        <v>41953.8675</v>
      </c>
      <c r="T3385" s="15">
        <f t="shared" si="263"/>
        <v>41983.8675</v>
      </c>
      <c r="U3385">
        <f t="shared" si="264"/>
        <v>2014</v>
      </c>
    </row>
    <row r="3386" spans="1:21" ht="48" x14ac:dyDescent="0.2">
      <c r="A3386">
        <v>3383</v>
      </c>
      <c r="B3386" s="9" t="s">
        <v>3381</v>
      </c>
      <c r="C3386" s="3" t="s">
        <v>7492</v>
      </c>
      <c r="D3386" s="5">
        <v>1750</v>
      </c>
      <c r="E3386" s="7">
        <v>30</v>
      </c>
      <c r="F3386" t="s">
        <v>8217</v>
      </c>
      <c r="G3386" t="s">
        <v>8222</v>
      </c>
      <c r="H3386" t="s">
        <v>8244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8268</v>
      </c>
      <c r="O3386">
        <f t="shared" si="260"/>
        <v>2</v>
      </c>
      <c r="P3386">
        <f t="shared" si="261"/>
        <v>1</v>
      </c>
      <c r="Q3386" s="11" t="s">
        <v>8307</v>
      </c>
      <c r="R3386" t="s">
        <v>8308</v>
      </c>
      <c r="S3386" s="15">
        <f t="shared" si="262"/>
        <v>42524.782638888893</v>
      </c>
      <c r="T3386" s="15">
        <f t="shared" si="263"/>
        <v>42544.782638888893</v>
      </c>
      <c r="U3386">
        <f t="shared" si="264"/>
        <v>2016</v>
      </c>
    </row>
    <row r="3387" spans="1:21" ht="48" x14ac:dyDescent="0.2">
      <c r="A3387">
        <v>3378</v>
      </c>
      <c r="B3387" s="9" t="s">
        <v>3376</v>
      </c>
      <c r="C3387" s="3" t="s">
        <v>7487</v>
      </c>
      <c r="D3387" s="5">
        <v>550</v>
      </c>
      <c r="E3387" s="7">
        <v>30</v>
      </c>
      <c r="F3387" t="s">
        <v>8217</v>
      </c>
      <c r="G3387" t="s">
        <v>8223</v>
      </c>
      <c r="H3387" t="s">
        <v>8245</v>
      </c>
      <c r="I3387">
        <v>1409490480</v>
      </c>
      <c r="J3387">
        <v>1407400306</v>
      </c>
      <c r="K3387" t="b">
        <v>0</v>
      </c>
      <c r="L3387">
        <v>21</v>
      </c>
      <c r="M3387" t="b">
        <v>1</v>
      </c>
      <c r="N3387" t="s">
        <v>8268</v>
      </c>
      <c r="O3387">
        <f t="shared" si="260"/>
        <v>5</v>
      </c>
      <c r="P3387">
        <f t="shared" si="261"/>
        <v>1.43</v>
      </c>
      <c r="Q3387" s="11" t="s">
        <v>8307</v>
      </c>
      <c r="R3387" t="s">
        <v>8308</v>
      </c>
      <c r="S3387" s="15">
        <f t="shared" si="262"/>
        <v>41858.355393518519</v>
      </c>
      <c r="T3387" s="15">
        <f t="shared" si="263"/>
        <v>41882.547222222223</v>
      </c>
      <c r="U3387">
        <f t="shared" si="264"/>
        <v>2014</v>
      </c>
    </row>
    <row r="3388" spans="1:21" ht="48" x14ac:dyDescent="0.2">
      <c r="A3388">
        <v>3389</v>
      </c>
      <c r="B3388" s="9" t="s">
        <v>3387</v>
      </c>
      <c r="C3388" s="3" t="s">
        <v>7498</v>
      </c>
      <c r="D3388" s="5">
        <v>10000</v>
      </c>
      <c r="E3388" s="7">
        <v>29</v>
      </c>
      <c r="F3388" t="s">
        <v>8217</v>
      </c>
      <c r="G3388" t="s">
        <v>8222</v>
      </c>
      <c r="H3388" t="s">
        <v>8244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t="s">
        <v>8268</v>
      </c>
      <c r="O3388">
        <f t="shared" si="260"/>
        <v>0</v>
      </c>
      <c r="P3388">
        <f t="shared" si="261"/>
        <v>0.47</v>
      </c>
      <c r="Q3388" s="11" t="s">
        <v>8307</v>
      </c>
      <c r="R3388" t="s">
        <v>8308</v>
      </c>
      <c r="S3388" s="15">
        <f t="shared" si="262"/>
        <v>42494.563449074078</v>
      </c>
      <c r="T3388" s="15">
        <f t="shared" si="263"/>
        <v>42524.563449074078</v>
      </c>
      <c r="U3388">
        <f t="shared" si="264"/>
        <v>2016</v>
      </c>
    </row>
    <row r="3389" spans="1:21" ht="48" x14ac:dyDescent="0.2">
      <c r="A3389">
        <v>3387</v>
      </c>
      <c r="B3389" s="9" t="s">
        <v>3385</v>
      </c>
      <c r="C3389" s="3" t="s">
        <v>7496</v>
      </c>
      <c r="D3389" s="5">
        <v>3000</v>
      </c>
      <c r="E3389" s="7">
        <v>29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</v>
      </c>
      <c r="P3389">
        <f t="shared" si="261"/>
        <v>0.83</v>
      </c>
      <c r="Q3389" s="11" t="s">
        <v>8307</v>
      </c>
      <c r="R3389" t="s">
        <v>8308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3386</v>
      </c>
      <c r="B3390" s="9" t="s">
        <v>3384</v>
      </c>
      <c r="C3390" s="3" t="s">
        <v>7495</v>
      </c>
      <c r="D3390" s="5">
        <v>2000</v>
      </c>
      <c r="E3390" s="7">
        <v>29</v>
      </c>
      <c r="F3390" t="s">
        <v>8217</v>
      </c>
      <c r="G3390" t="s">
        <v>8222</v>
      </c>
      <c r="H3390" t="s">
        <v>8244</v>
      </c>
      <c r="I3390">
        <v>1417620506</v>
      </c>
      <c r="J3390">
        <v>1415028506</v>
      </c>
      <c r="K3390" t="b">
        <v>0</v>
      </c>
      <c r="L3390">
        <v>41</v>
      </c>
      <c r="M3390" t="b">
        <v>1</v>
      </c>
      <c r="N3390" t="s">
        <v>8268</v>
      </c>
      <c r="O3390">
        <f t="shared" si="260"/>
        <v>1</v>
      </c>
      <c r="P3390">
        <f t="shared" si="261"/>
        <v>0.71</v>
      </c>
      <c r="Q3390" s="11" t="s">
        <v>8307</v>
      </c>
      <c r="R3390" t="s">
        <v>8308</v>
      </c>
      <c r="S3390" s="15">
        <f t="shared" si="262"/>
        <v>41946.644745370373</v>
      </c>
      <c r="T3390" s="15">
        <f t="shared" si="263"/>
        <v>41976.644745370373</v>
      </c>
      <c r="U3390">
        <f t="shared" si="264"/>
        <v>2014</v>
      </c>
    </row>
    <row r="3391" spans="1:21" ht="48" x14ac:dyDescent="0.2">
      <c r="A3391">
        <v>3388</v>
      </c>
      <c r="B3391" s="9" t="s">
        <v>3386</v>
      </c>
      <c r="C3391" s="3" t="s">
        <v>7497</v>
      </c>
      <c r="D3391" s="5">
        <v>1500</v>
      </c>
      <c r="E3391" s="7">
        <v>29</v>
      </c>
      <c r="F3391" t="s">
        <v>8217</v>
      </c>
      <c r="G3391" t="s">
        <v>8223</v>
      </c>
      <c r="H3391" t="s">
        <v>8245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8268</v>
      </c>
      <c r="O3391">
        <f t="shared" si="260"/>
        <v>2</v>
      </c>
      <c r="P3391">
        <f t="shared" si="261"/>
        <v>0.64</v>
      </c>
      <c r="Q3391" s="11" t="s">
        <v>8307</v>
      </c>
      <c r="R3391" t="s">
        <v>8308</v>
      </c>
      <c r="S3391" s="15">
        <f t="shared" si="262"/>
        <v>42143.461122685185</v>
      </c>
      <c r="T3391" s="15">
        <f t="shared" si="263"/>
        <v>42173.461122685185</v>
      </c>
      <c r="U3391">
        <f t="shared" si="264"/>
        <v>2015</v>
      </c>
    </row>
    <row r="3392" spans="1:21" ht="48" x14ac:dyDescent="0.2">
      <c r="A3392">
        <v>3390</v>
      </c>
      <c r="B3392" s="9" t="s">
        <v>3388</v>
      </c>
      <c r="C3392" s="3" t="s">
        <v>7499</v>
      </c>
      <c r="D3392" s="5">
        <v>1500</v>
      </c>
      <c r="E3392" s="7">
        <v>28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2</v>
      </c>
      <c r="P3392">
        <f t="shared" si="261"/>
        <v>1.27</v>
      </c>
      <c r="Q3392" s="11" t="s">
        <v>8307</v>
      </c>
      <c r="R3392" t="s">
        <v>8308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3389</v>
      </c>
      <c r="C3393" s="3" t="s">
        <v>7500</v>
      </c>
      <c r="D3393" s="5">
        <v>500</v>
      </c>
      <c r="E3393" s="7">
        <v>28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6</v>
      </c>
      <c r="P3393">
        <f t="shared" si="261"/>
        <v>1.56</v>
      </c>
      <c r="Q3393" s="11" t="s">
        <v>8307</v>
      </c>
      <c r="R3393" t="s">
        <v>8308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27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5</v>
      </c>
      <c r="P3394">
        <f t="shared" ref="P3394:P3457" si="266">IFERROR(ROUND(E3394/L3394,2),0)</f>
        <v>2.25</v>
      </c>
      <c r="Q3394" s="11" t="s">
        <v>8307</v>
      </c>
      <c r="R3394" t="s">
        <v>8308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3391</v>
      </c>
      <c r="C3395" s="3" t="s">
        <v>7502</v>
      </c>
      <c r="D3395" s="5">
        <v>1500</v>
      </c>
      <c r="E3395" s="7">
        <v>26.01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2</v>
      </c>
      <c r="P3395">
        <f t="shared" si="266"/>
        <v>0.59</v>
      </c>
      <c r="Q3395" s="11" t="s">
        <v>8307</v>
      </c>
      <c r="R3395" t="s">
        <v>8308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3402</v>
      </c>
      <c r="B3396" s="9" t="s">
        <v>3400</v>
      </c>
      <c r="C3396" s="3" t="s">
        <v>7511</v>
      </c>
      <c r="D3396" s="5">
        <v>15000</v>
      </c>
      <c r="E3396" s="7">
        <v>26</v>
      </c>
      <c r="F3396" t="s">
        <v>8217</v>
      </c>
      <c r="G3396" t="s">
        <v>8222</v>
      </c>
      <c r="H3396" t="s">
        <v>8244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t="s">
        <v>8268</v>
      </c>
      <c r="O3396">
        <f t="shared" si="265"/>
        <v>0</v>
      </c>
      <c r="P3396">
        <f t="shared" si="266"/>
        <v>0.16</v>
      </c>
      <c r="Q3396" s="11" t="s">
        <v>8307</v>
      </c>
      <c r="R3396" t="s">
        <v>8308</v>
      </c>
      <c r="S3396" s="15">
        <f t="shared" si="267"/>
        <v>42290.61855324074</v>
      </c>
      <c r="T3396" s="15">
        <f t="shared" si="268"/>
        <v>42320.104861111111</v>
      </c>
      <c r="U3396">
        <f t="shared" si="269"/>
        <v>2015</v>
      </c>
    </row>
    <row r="3397" spans="1:21" ht="48" x14ac:dyDescent="0.2">
      <c r="A3397">
        <v>3400</v>
      </c>
      <c r="B3397" s="9" t="s">
        <v>3398</v>
      </c>
      <c r="C3397" s="3" t="s">
        <v>7509</v>
      </c>
      <c r="D3397" s="5">
        <v>10000</v>
      </c>
      <c r="E3397" s="7">
        <v>26</v>
      </c>
      <c r="F3397" t="s">
        <v>8217</v>
      </c>
      <c r="G3397" t="s">
        <v>8222</v>
      </c>
      <c r="H3397" t="s">
        <v>8244</v>
      </c>
      <c r="I3397">
        <v>1409266414</v>
      </c>
      <c r="J3397">
        <v>1405378414</v>
      </c>
      <c r="K3397" t="b">
        <v>0</v>
      </c>
      <c r="L3397">
        <v>85</v>
      </c>
      <c r="M3397" t="b">
        <v>1</v>
      </c>
      <c r="N3397" t="s">
        <v>8268</v>
      </c>
      <c r="O3397">
        <f t="shared" si="265"/>
        <v>0</v>
      </c>
      <c r="P3397">
        <f t="shared" si="266"/>
        <v>0.31</v>
      </c>
      <c r="Q3397" s="11" t="s">
        <v>8307</v>
      </c>
      <c r="R3397" t="s">
        <v>8308</v>
      </c>
      <c r="S3397" s="15">
        <f t="shared" si="267"/>
        <v>41834.953865740739</v>
      </c>
      <c r="T3397" s="15">
        <f t="shared" si="268"/>
        <v>41879.953865740739</v>
      </c>
      <c r="U3397">
        <f t="shared" si="269"/>
        <v>2014</v>
      </c>
    </row>
    <row r="3398" spans="1:21" ht="48" x14ac:dyDescent="0.2">
      <c r="A3398">
        <v>3398</v>
      </c>
      <c r="B3398" s="9" t="s">
        <v>3396</v>
      </c>
      <c r="C3398" s="3" t="s">
        <v>7507</v>
      </c>
      <c r="D3398" s="5">
        <v>4000</v>
      </c>
      <c r="E3398" s="7">
        <v>26</v>
      </c>
      <c r="F3398" t="s">
        <v>8217</v>
      </c>
      <c r="G3398" t="s">
        <v>8222</v>
      </c>
      <c r="H3398" t="s">
        <v>8244</v>
      </c>
      <c r="I3398">
        <v>1416589200</v>
      </c>
      <c r="J3398">
        <v>1414605776</v>
      </c>
      <c r="K3398" t="b">
        <v>0</v>
      </c>
      <c r="L3398">
        <v>65</v>
      </c>
      <c r="M3398" t="b">
        <v>1</v>
      </c>
      <c r="N3398" t="s">
        <v>8268</v>
      </c>
      <c r="O3398">
        <f t="shared" si="265"/>
        <v>1</v>
      </c>
      <c r="P3398">
        <f t="shared" si="266"/>
        <v>0.4</v>
      </c>
      <c r="Q3398" s="11" t="s">
        <v>8307</v>
      </c>
      <c r="R3398" t="s">
        <v>8308</v>
      </c>
      <c r="S3398" s="15">
        <f t="shared" si="267"/>
        <v>41941.75203703704</v>
      </c>
      <c r="T3398" s="15">
        <f t="shared" si="268"/>
        <v>41964.708333333328</v>
      </c>
      <c r="U3398">
        <f t="shared" si="269"/>
        <v>2014</v>
      </c>
    </row>
    <row r="3399" spans="1:21" ht="48" x14ac:dyDescent="0.2">
      <c r="A3399">
        <v>3401</v>
      </c>
      <c r="B3399" s="9" t="s">
        <v>3399</v>
      </c>
      <c r="C3399" s="3" t="s">
        <v>7510</v>
      </c>
      <c r="D3399" s="5">
        <v>2900</v>
      </c>
      <c r="E3399" s="7">
        <v>26</v>
      </c>
      <c r="F3399" t="s">
        <v>8217</v>
      </c>
      <c r="G3399" t="s">
        <v>8223</v>
      </c>
      <c r="H3399" t="s">
        <v>8245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t="s">
        <v>8268</v>
      </c>
      <c r="O3399">
        <f t="shared" si="265"/>
        <v>1</v>
      </c>
      <c r="P3399">
        <f t="shared" si="266"/>
        <v>0.39</v>
      </c>
      <c r="Q3399" s="11" t="s">
        <v>8307</v>
      </c>
      <c r="R3399" t="s">
        <v>8308</v>
      </c>
      <c r="S3399" s="15">
        <f t="shared" si="267"/>
        <v>42193.723912037036</v>
      </c>
      <c r="T3399" s="15">
        <f t="shared" si="268"/>
        <v>42223.723912037036</v>
      </c>
      <c r="U3399">
        <f t="shared" si="269"/>
        <v>2015</v>
      </c>
    </row>
    <row r="3400" spans="1:21" ht="48" x14ac:dyDescent="0.2">
      <c r="A3400">
        <v>3403</v>
      </c>
      <c r="B3400" s="9" t="s">
        <v>3401</v>
      </c>
      <c r="C3400" s="3" t="s">
        <v>7512</v>
      </c>
      <c r="D3400" s="5">
        <v>2000</v>
      </c>
      <c r="E3400" s="7">
        <v>26</v>
      </c>
      <c r="F3400" t="s">
        <v>8217</v>
      </c>
      <c r="G3400" t="s">
        <v>8223</v>
      </c>
      <c r="H3400" t="s">
        <v>8245</v>
      </c>
      <c r="I3400">
        <v>1435230324</v>
      </c>
      <c r="J3400">
        <v>1432638324</v>
      </c>
      <c r="K3400" t="b">
        <v>0</v>
      </c>
      <c r="L3400">
        <v>17</v>
      </c>
      <c r="M3400" t="b">
        <v>1</v>
      </c>
      <c r="N3400" t="s">
        <v>8268</v>
      </c>
      <c r="O3400">
        <f t="shared" si="265"/>
        <v>1</v>
      </c>
      <c r="P3400">
        <f t="shared" si="266"/>
        <v>1.53</v>
      </c>
      <c r="Q3400" s="11" t="s">
        <v>8307</v>
      </c>
      <c r="R3400" t="s">
        <v>8308</v>
      </c>
      <c r="S3400" s="15">
        <f t="shared" si="267"/>
        <v>42150.462083333332</v>
      </c>
      <c r="T3400" s="15">
        <f t="shared" si="268"/>
        <v>42180.462083333332</v>
      </c>
      <c r="U3400">
        <f t="shared" si="269"/>
        <v>2015</v>
      </c>
    </row>
    <row r="3401" spans="1:21" ht="48" x14ac:dyDescent="0.2">
      <c r="A3401">
        <v>3396</v>
      </c>
      <c r="B3401" s="9" t="s">
        <v>3394</v>
      </c>
      <c r="C3401" s="3" t="s">
        <v>7505</v>
      </c>
      <c r="D3401" s="5">
        <v>1500</v>
      </c>
      <c r="E3401" s="7">
        <v>26</v>
      </c>
      <c r="F3401" t="s">
        <v>8217</v>
      </c>
      <c r="G3401" t="s">
        <v>8222</v>
      </c>
      <c r="H3401" t="s">
        <v>8244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t="s">
        <v>8268</v>
      </c>
      <c r="O3401">
        <f t="shared" si="265"/>
        <v>2</v>
      </c>
      <c r="P3401">
        <f t="shared" si="266"/>
        <v>0.93</v>
      </c>
      <c r="Q3401" s="11" t="s">
        <v>8307</v>
      </c>
      <c r="R3401" t="s">
        <v>8308</v>
      </c>
      <c r="S3401" s="15">
        <f t="shared" si="267"/>
        <v>41764.44663194444</v>
      </c>
      <c r="T3401" s="15">
        <f t="shared" si="268"/>
        <v>41791.165972222225</v>
      </c>
      <c r="U3401">
        <f t="shared" si="269"/>
        <v>2014</v>
      </c>
    </row>
    <row r="3402" spans="1:21" ht="48" x14ac:dyDescent="0.2">
      <c r="A3402">
        <v>3399</v>
      </c>
      <c r="B3402" s="9" t="s">
        <v>3397</v>
      </c>
      <c r="C3402" s="3" t="s">
        <v>7508</v>
      </c>
      <c r="D3402" s="5">
        <v>1200</v>
      </c>
      <c r="E3402" s="7">
        <v>26</v>
      </c>
      <c r="F3402" t="s">
        <v>8217</v>
      </c>
      <c r="G3402" t="s">
        <v>8223</v>
      </c>
      <c r="H3402" t="s">
        <v>8245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8268</v>
      </c>
      <c r="O3402">
        <f t="shared" si="265"/>
        <v>2</v>
      </c>
      <c r="P3402">
        <f t="shared" si="266"/>
        <v>0.56999999999999995</v>
      </c>
      <c r="Q3402" s="11" t="s">
        <v>8307</v>
      </c>
      <c r="R3402" t="s">
        <v>8308</v>
      </c>
      <c r="S3402" s="15">
        <f t="shared" si="267"/>
        <v>42026.920428240745</v>
      </c>
      <c r="T3402" s="15">
        <f t="shared" si="268"/>
        <v>42056.920428240745</v>
      </c>
      <c r="U3402">
        <f t="shared" si="269"/>
        <v>2015</v>
      </c>
    </row>
    <row r="3403" spans="1:21" ht="48" x14ac:dyDescent="0.2">
      <c r="A3403">
        <v>3394</v>
      </c>
      <c r="B3403" s="9" t="s">
        <v>3392</v>
      </c>
      <c r="C3403" s="3" t="s">
        <v>7503</v>
      </c>
      <c r="D3403" s="5">
        <v>550</v>
      </c>
      <c r="E3403" s="7">
        <v>26</v>
      </c>
      <c r="F3403" t="s">
        <v>8217</v>
      </c>
      <c r="G3403" t="s">
        <v>8223</v>
      </c>
      <c r="H3403" t="s">
        <v>8245</v>
      </c>
      <c r="I3403">
        <v>1406470645</v>
      </c>
      <c r="J3403">
        <v>1403878645</v>
      </c>
      <c r="K3403" t="b">
        <v>0</v>
      </c>
      <c r="L3403">
        <v>27</v>
      </c>
      <c r="M3403" t="b">
        <v>1</v>
      </c>
      <c r="N3403" t="s">
        <v>8268</v>
      </c>
      <c r="O3403">
        <f t="shared" si="265"/>
        <v>5</v>
      </c>
      <c r="P3403">
        <f t="shared" si="266"/>
        <v>0.96</v>
      </c>
      <c r="Q3403" s="11" t="s">
        <v>8307</v>
      </c>
      <c r="R3403" t="s">
        <v>8308</v>
      </c>
      <c r="S3403" s="15">
        <f t="shared" si="267"/>
        <v>41817.59542824074</v>
      </c>
      <c r="T3403" s="15">
        <f t="shared" si="268"/>
        <v>41847.59542824074</v>
      </c>
      <c r="U3403">
        <f t="shared" si="269"/>
        <v>2014</v>
      </c>
    </row>
    <row r="3404" spans="1:21" ht="32" x14ac:dyDescent="0.2">
      <c r="A3404">
        <v>3395</v>
      </c>
      <c r="B3404" s="9" t="s">
        <v>3393</v>
      </c>
      <c r="C3404" s="3" t="s">
        <v>7504</v>
      </c>
      <c r="D3404" s="5">
        <v>500</v>
      </c>
      <c r="E3404" s="7">
        <v>26</v>
      </c>
      <c r="F3404" t="s">
        <v>8217</v>
      </c>
      <c r="G3404" t="s">
        <v>8223</v>
      </c>
      <c r="H3404" t="s">
        <v>8245</v>
      </c>
      <c r="I3404">
        <v>1433009400</v>
      </c>
      <c r="J3404">
        <v>1431795944</v>
      </c>
      <c r="K3404" t="b">
        <v>0</v>
      </c>
      <c r="L3404">
        <v>38</v>
      </c>
      <c r="M3404" t="b">
        <v>1</v>
      </c>
      <c r="N3404" t="s">
        <v>8268</v>
      </c>
      <c r="O3404">
        <f t="shared" si="265"/>
        <v>5</v>
      </c>
      <c r="P3404">
        <f t="shared" si="266"/>
        <v>0.68</v>
      </c>
      <c r="Q3404" s="11" t="s">
        <v>8307</v>
      </c>
      <c r="R3404" t="s">
        <v>8308</v>
      </c>
      <c r="S3404" s="15">
        <f t="shared" si="267"/>
        <v>42140.712314814817</v>
      </c>
      <c r="T3404" s="15">
        <f t="shared" si="268"/>
        <v>42154.756944444445</v>
      </c>
      <c r="U3404">
        <f t="shared" si="269"/>
        <v>2015</v>
      </c>
    </row>
    <row r="3405" spans="1:21" ht="48" x14ac:dyDescent="0.2">
      <c r="A3405">
        <v>3404</v>
      </c>
      <c r="B3405" s="9" t="s">
        <v>3402</v>
      </c>
      <c r="C3405" s="3" t="s">
        <v>7513</v>
      </c>
      <c r="D3405" s="5">
        <v>500</v>
      </c>
      <c r="E3405" s="7">
        <v>26</v>
      </c>
      <c r="F3405" t="s">
        <v>8217</v>
      </c>
      <c r="G3405" t="s">
        <v>8222</v>
      </c>
      <c r="H3405" t="s">
        <v>8244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8268</v>
      </c>
      <c r="O3405">
        <f t="shared" si="265"/>
        <v>5</v>
      </c>
      <c r="P3405">
        <f t="shared" si="266"/>
        <v>8.67</v>
      </c>
      <c r="Q3405" s="11" t="s">
        <v>8307</v>
      </c>
      <c r="R3405" t="s">
        <v>8308</v>
      </c>
      <c r="S3405" s="15">
        <f t="shared" si="267"/>
        <v>42152.503495370373</v>
      </c>
      <c r="T3405" s="15">
        <f t="shared" si="268"/>
        <v>42172.503495370373</v>
      </c>
      <c r="U3405">
        <f t="shared" si="269"/>
        <v>2015</v>
      </c>
    </row>
    <row r="3406" spans="1:21" ht="48" x14ac:dyDescent="0.2">
      <c r="A3406">
        <v>3405</v>
      </c>
      <c r="B3406" s="9" t="s">
        <v>3403</v>
      </c>
      <c r="C3406" s="3" t="s">
        <v>7514</v>
      </c>
      <c r="D3406" s="5">
        <v>350</v>
      </c>
      <c r="E3406" s="7">
        <v>26</v>
      </c>
      <c r="F3406" t="s">
        <v>8217</v>
      </c>
      <c r="G3406" t="s">
        <v>8223</v>
      </c>
      <c r="H3406" t="s">
        <v>8245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8268</v>
      </c>
      <c r="O3406">
        <f t="shared" si="265"/>
        <v>7</v>
      </c>
      <c r="P3406">
        <f t="shared" si="266"/>
        <v>1.53</v>
      </c>
      <c r="Q3406" s="11" t="s">
        <v>8307</v>
      </c>
      <c r="R3406" t="s">
        <v>8308</v>
      </c>
      <c r="S3406" s="15">
        <f t="shared" si="267"/>
        <v>42410.017199074078</v>
      </c>
      <c r="T3406" s="15">
        <f t="shared" si="268"/>
        <v>42430.999305555553</v>
      </c>
      <c r="U3406">
        <f t="shared" si="269"/>
        <v>2016</v>
      </c>
    </row>
    <row r="3407" spans="1:21" ht="32" x14ac:dyDescent="0.2">
      <c r="A3407">
        <v>3397</v>
      </c>
      <c r="B3407" s="9" t="s">
        <v>3395</v>
      </c>
      <c r="C3407" s="3" t="s">
        <v>7506</v>
      </c>
      <c r="D3407" s="5">
        <v>250</v>
      </c>
      <c r="E3407" s="7">
        <v>26</v>
      </c>
      <c r="F3407" t="s">
        <v>8217</v>
      </c>
      <c r="G3407" t="s">
        <v>8223</v>
      </c>
      <c r="H3407" t="s">
        <v>8245</v>
      </c>
      <c r="I3407">
        <v>1455832800</v>
      </c>
      <c r="J3407">
        <v>1452338929</v>
      </c>
      <c r="K3407" t="b">
        <v>0</v>
      </c>
      <c r="L3407">
        <v>24</v>
      </c>
      <c r="M3407" t="b">
        <v>1</v>
      </c>
      <c r="N3407" t="s">
        <v>8268</v>
      </c>
      <c r="O3407">
        <f t="shared" si="265"/>
        <v>10</v>
      </c>
      <c r="P3407">
        <f t="shared" si="266"/>
        <v>1.08</v>
      </c>
      <c r="Q3407" s="11" t="s">
        <v>8307</v>
      </c>
      <c r="R3407" t="s">
        <v>8308</v>
      </c>
      <c r="S3407" s="15">
        <f t="shared" si="267"/>
        <v>42378.478344907402</v>
      </c>
      <c r="T3407" s="15">
        <f t="shared" si="268"/>
        <v>42418.916666666672</v>
      </c>
      <c r="U3407">
        <f t="shared" si="269"/>
        <v>2016</v>
      </c>
    </row>
    <row r="3408" spans="1:21" ht="48" x14ac:dyDescent="0.2">
      <c r="A3408">
        <v>3425</v>
      </c>
      <c r="B3408" s="9" t="s">
        <v>3423</v>
      </c>
      <c r="C3408" s="3" t="s">
        <v>7534</v>
      </c>
      <c r="D3408" s="5">
        <v>30000</v>
      </c>
      <c r="E3408" s="7">
        <v>25</v>
      </c>
      <c r="F3408" t="s">
        <v>8217</v>
      </c>
      <c r="G3408" t="s">
        <v>8222</v>
      </c>
      <c r="H3408" t="s">
        <v>8244</v>
      </c>
      <c r="I3408">
        <v>1412434136</v>
      </c>
      <c r="J3408">
        <v>1409669336</v>
      </c>
      <c r="K3408" t="b">
        <v>0</v>
      </c>
      <c r="L3408">
        <v>104</v>
      </c>
      <c r="M3408" t="b">
        <v>1</v>
      </c>
      <c r="N3408" t="s">
        <v>8268</v>
      </c>
      <c r="O3408">
        <f t="shared" si="265"/>
        <v>0</v>
      </c>
      <c r="P3408">
        <f t="shared" si="266"/>
        <v>0.24</v>
      </c>
      <c r="Q3408" s="11" t="s">
        <v>8307</v>
      </c>
      <c r="R3408" t="s">
        <v>8308</v>
      </c>
      <c r="S3408" s="15">
        <f t="shared" si="267"/>
        <v>41884.617314814815</v>
      </c>
      <c r="T3408" s="15">
        <f t="shared" si="268"/>
        <v>41916.617314814815</v>
      </c>
      <c r="U3408">
        <f t="shared" si="269"/>
        <v>2014</v>
      </c>
    </row>
    <row r="3409" spans="1:21" ht="48" x14ac:dyDescent="0.2">
      <c r="A3409">
        <v>3411</v>
      </c>
      <c r="B3409" s="9" t="s">
        <v>3409</v>
      </c>
      <c r="C3409" s="3" t="s">
        <v>7520</v>
      </c>
      <c r="D3409" s="5">
        <v>15000</v>
      </c>
      <c r="E3409" s="7">
        <v>25</v>
      </c>
      <c r="F3409" t="s">
        <v>8217</v>
      </c>
      <c r="G3409" t="s">
        <v>8222</v>
      </c>
      <c r="H3409" t="s">
        <v>8244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t="s">
        <v>8268</v>
      </c>
      <c r="O3409">
        <f t="shared" si="265"/>
        <v>0</v>
      </c>
      <c r="P3409">
        <f t="shared" si="266"/>
        <v>0.32</v>
      </c>
      <c r="Q3409" s="11" t="s">
        <v>8307</v>
      </c>
      <c r="R3409" t="s">
        <v>8308</v>
      </c>
      <c r="S3409" s="15">
        <f t="shared" si="267"/>
        <v>42265.022824074069</v>
      </c>
      <c r="T3409" s="15">
        <f t="shared" si="268"/>
        <v>42285.022824074069</v>
      </c>
      <c r="U3409">
        <f t="shared" si="269"/>
        <v>2015</v>
      </c>
    </row>
    <row r="3410" spans="1:21" ht="32" x14ac:dyDescent="0.2">
      <c r="A3410">
        <v>3406</v>
      </c>
      <c r="B3410" s="9" t="s">
        <v>3404</v>
      </c>
      <c r="C3410" s="3" t="s">
        <v>7515</v>
      </c>
      <c r="D3410" s="5">
        <v>10000</v>
      </c>
      <c r="E3410" s="7">
        <v>25</v>
      </c>
      <c r="F3410" t="s">
        <v>8217</v>
      </c>
      <c r="G3410" t="s">
        <v>8222</v>
      </c>
      <c r="H3410" t="s">
        <v>8244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t="s">
        <v>8268</v>
      </c>
      <c r="O3410">
        <f t="shared" si="265"/>
        <v>0</v>
      </c>
      <c r="P3410">
        <f t="shared" si="266"/>
        <v>0.27</v>
      </c>
      <c r="Q3410" s="11" t="s">
        <v>8307</v>
      </c>
      <c r="R3410" t="s">
        <v>8308</v>
      </c>
      <c r="S3410" s="15">
        <f t="shared" si="267"/>
        <v>41791.492777777778</v>
      </c>
      <c r="T3410" s="15">
        <f t="shared" si="268"/>
        <v>41836.492777777778</v>
      </c>
      <c r="U3410">
        <f t="shared" si="269"/>
        <v>2014</v>
      </c>
    </row>
    <row r="3411" spans="1:21" ht="48" x14ac:dyDescent="0.2">
      <c r="A3411">
        <v>3421</v>
      </c>
      <c r="B3411" s="9" t="s">
        <v>3419</v>
      </c>
      <c r="C3411" s="3" t="s">
        <v>7530</v>
      </c>
      <c r="D3411" s="5">
        <v>10000</v>
      </c>
      <c r="E3411" s="7">
        <v>25</v>
      </c>
      <c r="F3411" t="s">
        <v>8217</v>
      </c>
      <c r="G3411" t="s">
        <v>8222</v>
      </c>
      <c r="H3411" t="s">
        <v>8244</v>
      </c>
      <c r="I3411">
        <v>1425495563</v>
      </c>
      <c r="J3411">
        <v>1422903563</v>
      </c>
      <c r="K3411" t="b">
        <v>0</v>
      </c>
      <c r="L3411">
        <v>98</v>
      </c>
      <c r="M3411" t="b">
        <v>1</v>
      </c>
      <c r="N3411" t="s">
        <v>8268</v>
      </c>
      <c r="O3411">
        <f t="shared" si="265"/>
        <v>0</v>
      </c>
      <c r="P3411">
        <f t="shared" si="266"/>
        <v>0.26</v>
      </c>
      <c r="Q3411" s="11" t="s">
        <v>8307</v>
      </c>
      <c r="R3411" t="s">
        <v>8308</v>
      </c>
      <c r="S3411" s="15">
        <f t="shared" si="267"/>
        <v>42037.791238425925</v>
      </c>
      <c r="T3411" s="15">
        <f t="shared" si="268"/>
        <v>42067.791238425925</v>
      </c>
      <c r="U3411">
        <f t="shared" si="269"/>
        <v>2015</v>
      </c>
    </row>
    <row r="3412" spans="1:21" ht="48" x14ac:dyDescent="0.2">
      <c r="A3412">
        <v>3434</v>
      </c>
      <c r="B3412" s="9" t="s">
        <v>3432</v>
      </c>
      <c r="C3412" s="3" t="s">
        <v>7543</v>
      </c>
      <c r="D3412" s="5">
        <v>10000</v>
      </c>
      <c r="E3412" s="7">
        <v>25</v>
      </c>
      <c r="F3412" t="s">
        <v>8217</v>
      </c>
      <c r="G3412" t="s">
        <v>8222</v>
      </c>
      <c r="H3412" t="s">
        <v>8244</v>
      </c>
      <c r="I3412">
        <v>1404983269</v>
      </c>
      <c r="J3412">
        <v>1402391269</v>
      </c>
      <c r="K3412" t="b">
        <v>0</v>
      </c>
      <c r="L3412">
        <v>168</v>
      </c>
      <c r="M3412" t="b">
        <v>1</v>
      </c>
      <c r="N3412" t="s">
        <v>8268</v>
      </c>
      <c r="O3412">
        <f t="shared" si="265"/>
        <v>0</v>
      </c>
      <c r="P3412">
        <f t="shared" si="266"/>
        <v>0.15</v>
      </c>
      <c r="Q3412" s="11" t="s">
        <v>8307</v>
      </c>
      <c r="R3412" t="s">
        <v>8308</v>
      </c>
      <c r="S3412" s="15">
        <f t="shared" si="267"/>
        <v>41800.380428240744</v>
      </c>
      <c r="T3412" s="15">
        <f t="shared" si="268"/>
        <v>41830.380428240744</v>
      </c>
      <c r="U3412">
        <f t="shared" si="269"/>
        <v>2014</v>
      </c>
    </row>
    <row r="3413" spans="1:21" ht="48" x14ac:dyDescent="0.2">
      <c r="A3413">
        <v>3433</v>
      </c>
      <c r="B3413" s="9" t="s">
        <v>3431</v>
      </c>
      <c r="C3413" s="3" t="s">
        <v>7542</v>
      </c>
      <c r="D3413" s="5">
        <v>9500</v>
      </c>
      <c r="E3413" s="7">
        <v>25</v>
      </c>
      <c r="F3413" t="s">
        <v>8217</v>
      </c>
      <c r="G3413" t="s">
        <v>8222</v>
      </c>
      <c r="H3413" t="s">
        <v>8244</v>
      </c>
      <c r="I3413">
        <v>1402974000</v>
      </c>
      <c r="J3413">
        <v>1400290255</v>
      </c>
      <c r="K3413" t="b">
        <v>0</v>
      </c>
      <c r="L3413">
        <v>71</v>
      </c>
      <c r="M3413" t="b">
        <v>1</v>
      </c>
      <c r="N3413" t="s">
        <v>8268</v>
      </c>
      <c r="O3413">
        <f t="shared" si="265"/>
        <v>0</v>
      </c>
      <c r="P3413">
        <f t="shared" si="266"/>
        <v>0.35</v>
      </c>
      <c r="Q3413" s="11" t="s">
        <v>8307</v>
      </c>
      <c r="R3413" t="s">
        <v>8308</v>
      </c>
      <c r="S3413" s="15">
        <f t="shared" si="267"/>
        <v>41776.063136574077</v>
      </c>
      <c r="T3413" s="15">
        <f t="shared" si="268"/>
        <v>41807.125</v>
      </c>
      <c r="U3413">
        <f t="shared" si="269"/>
        <v>2014</v>
      </c>
    </row>
    <row r="3414" spans="1:21" ht="48" x14ac:dyDescent="0.2">
      <c r="A3414">
        <v>3424</v>
      </c>
      <c r="B3414" s="9" t="s">
        <v>3422</v>
      </c>
      <c r="C3414" s="3" t="s">
        <v>7533</v>
      </c>
      <c r="D3414" s="5">
        <v>6000</v>
      </c>
      <c r="E3414" s="7">
        <v>25</v>
      </c>
      <c r="F3414" t="s">
        <v>8217</v>
      </c>
      <c r="G3414" t="s">
        <v>8222</v>
      </c>
      <c r="H3414" t="s">
        <v>8244</v>
      </c>
      <c r="I3414">
        <v>1423119540</v>
      </c>
      <c r="J3414">
        <v>1421252084</v>
      </c>
      <c r="K3414" t="b">
        <v>0</v>
      </c>
      <c r="L3414">
        <v>76</v>
      </c>
      <c r="M3414" t="b">
        <v>1</v>
      </c>
      <c r="N3414" t="s">
        <v>8268</v>
      </c>
      <c r="O3414">
        <f t="shared" si="265"/>
        <v>0</v>
      </c>
      <c r="P3414">
        <f t="shared" si="266"/>
        <v>0.33</v>
      </c>
      <c r="Q3414" s="11" t="s">
        <v>8307</v>
      </c>
      <c r="R3414" t="s">
        <v>8308</v>
      </c>
      <c r="S3414" s="15">
        <f t="shared" si="267"/>
        <v>42018.676898148144</v>
      </c>
      <c r="T3414" s="15">
        <f t="shared" si="268"/>
        <v>42040.290972222225</v>
      </c>
      <c r="U3414">
        <f t="shared" si="269"/>
        <v>2015</v>
      </c>
    </row>
    <row r="3415" spans="1:21" ht="48" x14ac:dyDescent="0.2">
      <c r="A3415">
        <v>3416</v>
      </c>
      <c r="B3415" s="9" t="s">
        <v>3414</v>
      </c>
      <c r="C3415" s="3" t="s">
        <v>7525</v>
      </c>
      <c r="D3415" s="5">
        <v>4000</v>
      </c>
      <c r="E3415" s="7">
        <v>25</v>
      </c>
      <c r="F3415" t="s">
        <v>8217</v>
      </c>
      <c r="G3415" t="s">
        <v>8223</v>
      </c>
      <c r="H3415" t="s">
        <v>8245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t="s">
        <v>8268</v>
      </c>
      <c r="O3415">
        <f t="shared" si="265"/>
        <v>1</v>
      </c>
      <c r="P3415">
        <f t="shared" si="266"/>
        <v>0.83</v>
      </c>
      <c r="Q3415" s="11" t="s">
        <v>8307</v>
      </c>
      <c r="R3415" t="s">
        <v>8308</v>
      </c>
      <c r="S3415" s="15">
        <f t="shared" si="267"/>
        <v>42089.412557870368</v>
      </c>
      <c r="T3415" s="15">
        <f t="shared" si="268"/>
        <v>42117.770833333328</v>
      </c>
      <c r="U3415">
        <f t="shared" si="269"/>
        <v>2015</v>
      </c>
    </row>
    <row r="3416" spans="1:21" ht="48" x14ac:dyDescent="0.2">
      <c r="A3416">
        <v>3418</v>
      </c>
      <c r="B3416" s="9" t="s">
        <v>3416</v>
      </c>
      <c r="C3416" s="3" t="s">
        <v>7527</v>
      </c>
      <c r="D3416" s="5">
        <v>4000</v>
      </c>
      <c r="E3416" s="7">
        <v>25</v>
      </c>
      <c r="F3416" t="s">
        <v>8217</v>
      </c>
      <c r="G3416" t="s">
        <v>8222</v>
      </c>
      <c r="H3416" t="s">
        <v>8244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t="s">
        <v>8268</v>
      </c>
      <c r="O3416">
        <f t="shared" si="265"/>
        <v>1</v>
      </c>
      <c r="P3416">
        <f t="shared" si="266"/>
        <v>0.45</v>
      </c>
      <c r="Q3416" s="11" t="s">
        <v>8307</v>
      </c>
      <c r="R3416" t="s">
        <v>8308</v>
      </c>
      <c r="S3416" s="15">
        <f t="shared" si="267"/>
        <v>41752.83457175926</v>
      </c>
      <c r="T3416" s="15">
        <f t="shared" si="268"/>
        <v>41782.83457175926</v>
      </c>
      <c r="U3416">
        <f t="shared" si="269"/>
        <v>2014</v>
      </c>
    </row>
    <row r="3417" spans="1:21" ht="48" x14ac:dyDescent="0.2">
      <c r="A3417">
        <v>3426</v>
      </c>
      <c r="B3417" s="9" t="s">
        <v>3424</v>
      </c>
      <c r="C3417" s="3" t="s">
        <v>7535</v>
      </c>
      <c r="D3417" s="5">
        <v>3750</v>
      </c>
      <c r="E3417" s="7">
        <v>25</v>
      </c>
      <c r="F3417" t="s">
        <v>8217</v>
      </c>
      <c r="G3417" t="s">
        <v>8222</v>
      </c>
      <c r="H3417" t="s">
        <v>8244</v>
      </c>
      <c r="I3417">
        <v>1411264800</v>
      </c>
      <c r="J3417">
        <v>1409620903</v>
      </c>
      <c r="K3417" t="b">
        <v>0</v>
      </c>
      <c r="L3417">
        <v>87</v>
      </c>
      <c r="M3417" t="b">
        <v>1</v>
      </c>
      <c r="N3417" t="s">
        <v>8268</v>
      </c>
      <c r="O3417">
        <f t="shared" si="265"/>
        <v>1</v>
      </c>
      <c r="P3417">
        <f t="shared" si="266"/>
        <v>0.28999999999999998</v>
      </c>
      <c r="Q3417" s="11" t="s">
        <v>8307</v>
      </c>
      <c r="R3417" t="s">
        <v>8308</v>
      </c>
      <c r="S3417" s="15">
        <f t="shared" si="267"/>
        <v>41884.056747685187</v>
      </c>
      <c r="T3417" s="15">
        <f t="shared" si="268"/>
        <v>41903.083333333336</v>
      </c>
      <c r="U3417">
        <f t="shared" si="269"/>
        <v>2014</v>
      </c>
    </row>
    <row r="3418" spans="1:21" ht="48" x14ac:dyDescent="0.2">
      <c r="A3418">
        <v>3410</v>
      </c>
      <c r="B3418" s="9" t="s">
        <v>3408</v>
      </c>
      <c r="C3418" s="3" t="s">
        <v>7519</v>
      </c>
      <c r="D3418" s="5">
        <v>3000</v>
      </c>
      <c r="E3418" s="7">
        <v>25</v>
      </c>
      <c r="F3418" t="s">
        <v>8217</v>
      </c>
      <c r="G3418" t="s">
        <v>8222</v>
      </c>
      <c r="H3418" t="s">
        <v>8244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t="s">
        <v>8268</v>
      </c>
      <c r="O3418">
        <f t="shared" si="265"/>
        <v>1</v>
      </c>
      <c r="P3418">
        <f t="shared" si="266"/>
        <v>0.63</v>
      </c>
      <c r="Q3418" s="11" t="s">
        <v>8307</v>
      </c>
      <c r="R3418" t="s">
        <v>8308</v>
      </c>
      <c r="S3418" s="15">
        <f t="shared" si="267"/>
        <v>42500.041550925926</v>
      </c>
      <c r="T3418" s="15">
        <f t="shared" si="268"/>
        <v>42527.291666666672</v>
      </c>
      <c r="U3418">
        <f t="shared" si="269"/>
        <v>2016</v>
      </c>
    </row>
    <row r="3419" spans="1:21" ht="48" x14ac:dyDescent="0.2">
      <c r="A3419">
        <v>3412</v>
      </c>
      <c r="B3419" s="9" t="s">
        <v>3410</v>
      </c>
      <c r="C3419" s="3" t="s">
        <v>7521</v>
      </c>
      <c r="D3419" s="5">
        <v>3000</v>
      </c>
      <c r="E3419" s="7">
        <v>25</v>
      </c>
      <c r="F3419" t="s">
        <v>8217</v>
      </c>
      <c r="G3419" t="s">
        <v>8223</v>
      </c>
      <c r="H3419" t="s">
        <v>8245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t="s">
        <v>8268</v>
      </c>
      <c r="O3419">
        <f t="shared" si="265"/>
        <v>1</v>
      </c>
      <c r="P3419">
        <f t="shared" si="266"/>
        <v>0.96</v>
      </c>
      <c r="Q3419" s="11" t="s">
        <v>8307</v>
      </c>
      <c r="R3419" t="s">
        <v>8308</v>
      </c>
      <c r="S3419" s="15">
        <f t="shared" si="267"/>
        <v>41879.959050925929</v>
      </c>
      <c r="T3419" s="15">
        <f t="shared" si="268"/>
        <v>41909.959050925929</v>
      </c>
      <c r="U3419">
        <f t="shared" si="269"/>
        <v>2014</v>
      </c>
    </row>
    <row r="3420" spans="1:21" ht="48" x14ac:dyDescent="0.2">
      <c r="A3420">
        <v>3414</v>
      </c>
      <c r="B3420" s="9" t="s">
        <v>3412</v>
      </c>
      <c r="C3420" s="3" t="s">
        <v>7523</v>
      </c>
      <c r="D3420" s="5">
        <v>3000</v>
      </c>
      <c r="E3420" s="7">
        <v>25</v>
      </c>
      <c r="F3420" t="s">
        <v>8217</v>
      </c>
      <c r="G3420" t="s">
        <v>8222</v>
      </c>
      <c r="H3420" t="s">
        <v>8244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t="s">
        <v>8268</v>
      </c>
      <c r="O3420">
        <f t="shared" si="265"/>
        <v>1</v>
      </c>
      <c r="P3420">
        <f t="shared" si="266"/>
        <v>0.56999999999999995</v>
      </c>
      <c r="Q3420" s="11" t="s">
        <v>8307</v>
      </c>
      <c r="R3420" t="s">
        <v>8308</v>
      </c>
      <c r="S3420" s="15">
        <f t="shared" si="267"/>
        <v>42675.832465277781</v>
      </c>
      <c r="T3420" s="15">
        <f t="shared" si="268"/>
        <v>42705.332638888889</v>
      </c>
      <c r="U3420">
        <f t="shared" si="269"/>
        <v>2016</v>
      </c>
    </row>
    <row r="3421" spans="1:21" ht="48" x14ac:dyDescent="0.2">
      <c r="A3421">
        <v>3422</v>
      </c>
      <c r="B3421" s="9" t="s">
        <v>3420</v>
      </c>
      <c r="C3421" s="3" t="s">
        <v>7531</v>
      </c>
      <c r="D3421" s="5">
        <v>3000</v>
      </c>
      <c r="E3421" s="7">
        <v>25</v>
      </c>
      <c r="F3421" t="s">
        <v>8217</v>
      </c>
      <c r="G3421" t="s">
        <v>8223</v>
      </c>
      <c r="H3421" t="s">
        <v>8245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</v>
      </c>
      <c r="P3421">
        <f t="shared" si="266"/>
        <v>0.54</v>
      </c>
      <c r="Q3421" s="11" t="s">
        <v>8307</v>
      </c>
      <c r="R3421" t="s">
        <v>8308</v>
      </c>
      <c r="S3421" s="15">
        <f t="shared" si="267"/>
        <v>42323.562222222223</v>
      </c>
      <c r="T3421" s="15">
        <f t="shared" si="268"/>
        <v>42352</v>
      </c>
      <c r="U3421">
        <f t="shared" si="269"/>
        <v>2015</v>
      </c>
    </row>
    <row r="3422" spans="1:21" ht="64" x14ac:dyDescent="0.2">
      <c r="A3422">
        <v>3419</v>
      </c>
      <c r="B3422" s="9" t="s">
        <v>3417</v>
      </c>
      <c r="C3422" s="3" t="s">
        <v>7528</v>
      </c>
      <c r="D3422" s="5">
        <v>2750</v>
      </c>
      <c r="E3422" s="7">
        <v>25</v>
      </c>
      <c r="F3422" t="s">
        <v>8217</v>
      </c>
      <c r="G3422" t="s">
        <v>8239</v>
      </c>
      <c r="H3422" t="s">
        <v>8247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8268</v>
      </c>
      <c r="O3422">
        <f t="shared" si="265"/>
        <v>1</v>
      </c>
      <c r="P3422">
        <f t="shared" si="266"/>
        <v>0.54</v>
      </c>
      <c r="Q3422" s="11" t="s">
        <v>8307</v>
      </c>
      <c r="R3422" t="s">
        <v>8308</v>
      </c>
      <c r="S3422" s="15">
        <f t="shared" si="267"/>
        <v>42448.821585648147</v>
      </c>
      <c r="T3422" s="15">
        <f t="shared" si="268"/>
        <v>42466.895833333328</v>
      </c>
      <c r="U3422">
        <f t="shared" si="269"/>
        <v>2016</v>
      </c>
    </row>
    <row r="3423" spans="1:21" ht="64" x14ac:dyDescent="0.2">
      <c r="A3423">
        <v>3407</v>
      </c>
      <c r="B3423" s="9" t="s">
        <v>3405</v>
      </c>
      <c r="C3423" s="3" t="s">
        <v>7516</v>
      </c>
      <c r="D3423" s="5">
        <v>2000</v>
      </c>
      <c r="E3423" s="7">
        <v>25</v>
      </c>
      <c r="F3423" t="s">
        <v>8217</v>
      </c>
      <c r="G3423" t="s">
        <v>8223</v>
      </c>
      <c r="H3423" t="s">
        <v>8245</v>
      </c>
      <c r="I3423">
        <v>1404641289</v>
      </c>
      <c r="J3423">
        <v>1402049289</v>
      </c>
      <c r="K3423" t="b">
        <v>0</v>
      </c>
      <c r="L3423">
        <v>67</v>
      </c>
      <c r="M3423" t="b">
        <v>1</v>
      </c>
      <c r="N3423" t="s">
        <v>8268</v>
      </c>
      <c r="O3423">
        <f t="shared" si="265"/>
        <v>1</v>
      </c>
      <c r="P3423">
        <f t="shared" si="266"/>
        <v>0.37</v>
      </c>
      <c r="Q3423" s="11" t="s">
        <v>8307</v>
      </c>
      <c r="R3423" t="s">
        <v>8308</v>
      </c>
      <c r="S3423" s="15">
        <f t="shared" si="267"/>
        <v>41796.422326388885</v>
      </c>
      <c r="T3423" s="15">
        <f t="shared" si="268"/>
        <v>41826.422326388885</v>
      </c>
      <c r="U3423">
        <f t="shared" si="269"/>
        <v>2014</v>
      </c>
    </row>
    <row r="3424" spans="1:21" ht="48" x14ac:dyDescent="0.2">
      <c r="A3424">
        <v>3428</v>
      </c>
      <c r="B3424" s="9" t="s">
        <v>3426</v>
      </c>
      <c r="C3424" s="3" t="s">
        <v>7537</v>
      </c>
      <c r="D3424" s="5">
        <v>2000</v>
      </c>
      <c r="E3424" s="7">
        <v>25</v>
      </c>
      <c r="F3424" t="s">
        <v>8217</v>
      </c>
      <c r="G3424" t="s">
        <v>8223</v>
      </c>
      <c r="H3424" t="s">
        <v>8245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t="s">
        <v>8268</v>
      </c>
      <c r="O3424">
        <f t="shared" si="265"/>
        <v>1</v>
      </c>
      <c r="P3424">
        <f t="shared" si="266"/>
        <v>0.49</v>
      </c>
      <c r="Q3424" s="11" t="s">
        <v>8307</v>
      </c>
      <c r="R3424" t="s">
        <v>8308</v>
      </c>
      <c r="S3424" s="15">
        <f t="shared" si="267"/>
        <v>42038.720451388886</v>
      </c>
      <c r="T3424" s="15">
        <f t="shared" si="268"/>
        <v>42063.708333333328</v>
      </c>
      <c r="U3424">
        <f t="shared" si="269"/>
        <v>2015</v>
      </c>
    </row>
    <row r="3425" spans="1:21" ht="48" x14ac:dyDescent="0.2">
      <c r="A3425">
        <v>3430</v>
      </c>
      <c r="B3425" s="9" t="s">
        <v>3428</v>
      </c>
      <c r="C3425" s="3" t="s">
        <v>7539</v>
      </c>
      <c r="D3425" s="5">
        <v>2000</v>
      </c>
      <c r="E3425" s="7">
        <v>25</v>
      </c>
      <c r="F3425" t="s">
        <v>8217</v>
      </c>
      <c r="G3425" t="s">
        <v>8223</v>
      </c>
      <c r="H3425" t="s">
        <v>8245</v>
      </c>
      <c r="I3425">
        <v>1406760101</v>
      </c>
      <c r="J3425">
        <v>1404168101</v>
      </c>
      <c r="K3425" t="b">
        <v>0</v>
      </c>
      <c r="L3425">
        <v>72</v>
      </c>
      <c r="M3425" t="b">
        <v>1</v>
      </c>
      <c r="N3425" t="s">
        <v>8268</v>
      </c>
      <c r="O3425">
        <f t="shared" si="265"/>
        <v>1</v>
      </c>
      <c r="P3425">
        <f t="shared" si="266"/>
        <v>0.35</v>
      </c>
      <c r="Q3425" s="11" t="s">
        <v>8307</v>
      </c>
      <c r="R3425" t="s">
        <v>8308</v>
      </c>
      <c r="S3425" s="15">
        <f t="shared" si="267"/>
        <v>41820.945613425924</v>
      </c>
      <c r="T3425" s="15">
        <f t="shared" si="268"/>
        <v>41850.945613425924</v>
      </c>
      <c r="U3425">
        <f t="shared" si="269"/>
        <v>2014</v>
      </c>
    </row>
    <row r="3426" spans="1:21" ht="48" x14ac:dyDescent="0.2">
      <c r="A3426">
        <v>3431</v>
      </c>
      <c r="B3426" s="9" t="s">
        <v>3429</v>
      </c>
      <c r="C3426" s="3" t="s">
        <v>7540</v>
      </c>
      <c r="D3426" s="5">
        <v>2000</v>
      </c>
      <c r="E3426" s="7">
        <v>25</v>
      </c>
      <c r="F3426" t="s">
        <v>8217</v>
      </c>
      <c r="G3426" t="s">
        <v>8222</v>
      </c>
      <c r="H3426" t="s">
        <v>8244</v>
      </c>
      <c r="I3426">
        <v>1408383153</v>
      </c>
      <c r="J3426">
        <v>1405791153</v>
      </c>
      <c r="K3426" t="b">
        <v>0</v>
      </c>
      <c r="L3426">
        <v>21</v>
      </c>
      <c r="M3426" t="b">
        <v>1</v>
      </c>
      <c r="N3426" t="s">
        <v>8268</v>
      </c>
      <c r="O3426">
        <f t="shared" si="265"/>
        <v>1</v>
      </c>
      <c r="P3426">
        <f t="shared" si="266"/>
        <v>1.19</v>
      </c>
      <c r="Q3426" s="11" t="s">
        <v>8307</v>
      </c>
      <c r="R3426" t="s">
        <v>8308</v>
      </c>
      <c r="S3426" s="15">
        <f t="shared" si="267"/>
        <v>41839.730937500004</v>
      </c>
      <c r="T3426" s="15">
        <f t="shared" si="268"/>
        <v>41869.730937500004</v>
      </c>
      <c r="U3426">
        <f t="shared" si="269"/>
        <v>2014</v>
      </c>
    </row>
    <row r="3427" spans="1:21" ht="48" x14ac:dyDescent="0.2">
      <c r="A3427">
        <v>3432</v>
      </c>
      <c r="B3427" s="9" t="s">
        <v>3430</v>
      </c>
      <c r="C3427" s="3" t="s">
        <v>7541</v>
      </c>
      <c r="D3427" s="5">
        <v>2000</v>
      </c>
      <c r="E3427" s="7">
        <v>25</v>
      </c>
      <c r="F3427" t="s">
        <v>8217</v>
      </c>
      <c r="G3427" t="s">
        <v>8222</v>
      </c>
      <c r="H3427" t="s">
        <v>8244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t="s">
        <v>8268</v>
      </c>
      <c r="O3427">
        <f t="shared" si="265"/>
        <v>1</v>
      </c>
      <c r="P3427">
        <f t="shared" si="266"/>
        <v>0.6</v>
      </c>
      <c r="Q3427" s="11" t="s">
        <v>8307</v>
      </c>
      <c r="R3427" t="s">
        <v>8308</v>
      </c>
      <c r="S3427" s="15">
        <f t="shared" si="267"/>
        <v>42380.581180555557</v>
      </c>
      <c r="T3427" s="15">
        <f t="shared" si="268"/>
        <v>42405.916666666672</v>
      </c>
      <c r="U3427">
        <f t="shared" si="269"/>
        <v>2016</v>
      </c>
    </row>
    <row r="3428" spans="1:21" ht="48" x14ac:dyDescent="0.2">
      <c r="A3428">
        <v>3417</v>
      </c>
      <c r="B3428" s="9" t="s">
        <v>3415</v>
      </c>
      <c r="C3428" s="3" t="s">
        <v>7526</v>
      </c>
      <c r="D3428" s="5">
        <v>1700</v>
      </c>
      <c r="E3428" s="7">
        <v>25</v>
      </c>
      <c r="F3428" t="s">
        <v>8217</v>
      </c>
      <c r="G3428" t="s">
        <v>8222</v>
      </c>
      <c r="H3428" t="s">
        <v>8244</v>
      </c>
      <c r="I3428">
        <v>1414284180</v>
      </c>
      <c r="J3428">
        <v>1410558948</v>
      </c>
      <c r="K3428" t="b">
        <v>0</v>
      </c>
      <c r="L3428">
        <v>45</v>
      </c>
      <c r="M3428" t="b">
        <v>1</v>
      </c>
      <c r="N3428" t="s">
        <v>8268</v>
      </c>
      <c r="O3428">
        <f t="shared" si="265"/>
        <v>1</v>
      </c>
      <c r="P3428">
        <f t="shared" si="266"/>
        <v>0.56000000000000005</v>
      </c>
      <c r="Q3428" s="11" t="s">
        <v>8307</v>
      </c>
      <c r="R3428" t="s">
        <v>8308</v>
      </c>
      <c r="S3428" s="15">
        <f t="shared" si="267"/>
        <v>41894.91375</v>
      </c>
      <c r="T3428" s="15">
        <f t="shared" si="268"/>
        <v>41938.029861111114</v>
      </c>
      <c r="U3428">
        <f t="shared" si="269"/>
        <v>2014</v>
      </c>
    </row>
    <row r="3429" spans="1:21" ht="48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25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2</v>
      </c>
      <c r="P3429">
        <f t="shared" si="266"/>
        <v>0.86</v>
      </c>
      <c r="Q3429" s="11" t="s">
        <v>8307</v>
      </c>
      <c r="R3429" t="s">
        <v>8308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3435</v>
      </c>
      <c r="B3430" s="9" t="s">
        <v>3433</v>
      </c>
      <c r="C3430" s="3" t="s">
        <v>7544</v>
      </c>
      <c r="D3430" s="5">
        <v>1000</v>
      </c>
      <c r="E3430" s="7">
        <v>25</v>
      </c>
      <c r="F3430" t="s">
        <v>8217</v>
      </c>
      <c r="G3430" t="s">
        <v>8222</v>
      </c>
      <c r="H3430" t="s">
        <v>8244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t="s">
        <v>8268</v>
      </c>
      <c r="O3430">
        <f t="shared" si="265"/>
        <v>3</v>
      </c>
      <c r="P3430">
        <f t="shared" si="266"/>
        <v>1.32</v>
      </c>
      <c r="Q3430" s="11" t="s">
        <v>8307</v>
      </c>
      <c r="R3430" t="s">
        <v>8308</v>
      </c>
      <c r="S3430" s="15">
        <f t="shared" si="267"/>
        <v>42572.61681712963</v>
      </c>
      <c r="T3430" s="15">
        <f t="shared" si="268"/>
        <v>42589.125</v>
      </c>
      <c r="U3430">
        <f t="shared" si="269"/>
        <v>2016</v>
      </c>
    </row>
    <row r="3431" spans="1:21" ht="48" x14ac:dyDescent="0.2">
      <c r="A3431">
        <v>3420</v>
      </c>
      <c r="B3431" s="9" t="s">
        <v>3418</v>
      </c>
      <c r="C3431" s="3" t="s">
        <v>7529</v>
      </c>
      <c r="D3431" s="5">
        <v>700</v>
      </c>
      <c r="E3431" s="7">
        <v>25</v>
      </c>
      <c r="F3431" t="s">
        <v>8217</v>
      </c>
      <c r="G3431" t="s">
        <v>8223</v>
      </c>
      <c r="H3431" t="s">
        <v>8245</v>
      </c>
      <c r="I3431">
        <v>1455408000</v>
      </c>
      <c r="J3431">
        <v>1454638202</v>
      </c>
      <c r="K3431" t="b">
        <v>0</v>
      </c>
      <c r="L3431">
        <v>34</v>
      </c>
      <c r="M3431" t="b">
        <v>1</v>
      </c>
      <c r="N3431" t="s">
        <v>8268</v>
      </c>
      <c r="O3431">
        <f t="shared" si="265"/>
        <v>4</v>
      </c>
      <c r="P3431">
        <f t="shared" si="266"/>
        <v>0.74</v>
      </c>
      <c r="Q3431" s="11" t="s">
        <v>8307</v>
      </c>
      <c r="R3431" t="s">
        <v>8308</v>
      </c>
      <c r="S3431" s="15">
        <f t="shared" si="267"/>
        <v>42405.090300925927</v>
      </c>
      <c r="T3431" s="15">
        <f t="shared" si="268"/>
        <v>42414</v>
      </c>
      <c r="U3431">
        <f t="shared" si="269"/>
        <v>2016</v>
      </c>
    </row>
    <row r="3432" spans="1:21" ht="48" x14ac:dyDescent="0.2">
      <c r="A3432">
        <v>3408</v>
      </c>
      <c r="B3432" s="9" t="s">
        <v>3406</v>
      </c>
      <c r="C3432" s="3" t="s">
        <v>7517</v>
      </c>
      <c r="D3432" s="5">
        <v>500</v>
      </c>
      <c r="E3432" s="7">
        <v>25</v>
      </c>
      <c r="F3432" t="s">
        <v>8217</v>
      </c>
      <c r="G3432" t="s">
        <v>8222</v>
      </c>
      <c r="H3432" t="s">
        <v>8244</v>
      </c>
      <c r="I3432">
        <v>1405727304</v>
      </c>
      <c r="J3432">
        <v>1403135304</v>
      </c>
      <c r="K3432" t="b">
        <v>0</v>
      </c>
      <c r="L3432">
        <v>18</v>
      </c>
      <c r="M3432" t="b">
        <v>1</v>
      </c>
      <c r="N3432" t="s">
        <v>8268</v>
      </c>
      <c r="O3432">
        <f t="shared" si="265"/>
        <v>5</v>
      </c>
      <c r="P3432">
        <f t="shared" si="266"/>
        <v>1.39</v>
      </c>
      <c r="Q3432" s="11" t="s">
        <v>8307</v>
      </c>
      <c r="R3432" t="s">
        <v>8308</v>
      </c>
      <c r="S3432" s="15">
        <f t="shared" si="267"/>
        <v>41808.991944444446</v>
      </c>
      <c r="T3432" s="15">
        <f t="shared" si="268"/>
        <v>41838.991944444446</v>
      </c>
      <c r="U3432">
        <f t="shared" si="269"/>
        <v>2014</v>
      </c>
    </row>
    <row r="3433" spans="1:21" ht="48" x14ac:dyDescent="0.2">
      <c r="A3433">
        <v>3409</v>
      </c>
      <c r="B3433" s="9" t="s">
        <v>3407</v>
      </c>
      <c r="C3433" s="3" t="s">
        <v>7518</v>
      </c>
      <c r="D3433" s="5">
        <v>500</v>
      </c>
      <c r="E3433" s="7">
        <v>25</v>
      </c>
      <c r="F3433" t="s">
        <v>8217</v>
      </c>
      <c r="G3433" t="s">
        <v>8223</v>
      </c>
      <c r="H3433" t="s">
        <v>8245</v>
      </c>
      <c r="I3433">
        <v>1469998680</v>
      </c>
      <c r="J3433">
        <v>1466710358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5</v>
      </c>
      <c r="P3433">
        <f t="shared" si="266"/>
        <v>1.19</v>
      </c>
      <c r="Q3433" s="11" t="s">
        <v>8307</v>
      </c>
      <c r="R3433" t="s">
        <v>8308</v>
      </c>
      <c r="S3433" s="15">
        <f t="shared" si="267"/>
        <v>42544.814328703709</v>
      </c>
      <c r="T3433" s="15">
        <f t="shared" si="268"/>
        <v>42582.873611111107</v>
      </c>
      <c r="U3433">
        <f t="shared" si="269"/>
        <v>2016</v>
      </c>
    </row>
    <row r="3434" spans="1:21" ht="48" x14ac:dyDescent="0.2">
      <c r="A3434">
        <v>3413</v>
      </c>
      <c r="B3434" s="9" t="s">
        <v>3411</v>
      </c>
      <c r="C3434" s="3" t="s">
        <v>7522</v>
      </c>
      <c r="D3434" s="5">
        <v>500</v>
      </c>
      <c r="E3434" s="7">
        <v>25</v>
      </c>
      <c r="F3434" t="s">
        <v>8217</v>
      </c>
      <c r="G3434" t="s">
        <v>8222</v>
      </c>
      <c r="H3434" t="s">
        <v>8244</v>
      </c>
      <c r="I3434">
        <v>1425099540</v>
      </c>
      <c r="J3434">
        <v>1424280938</v>
      </c>
      <c r="K3434" t="b">
        <v>0</v>
      </c>
      <c r="L3434">
        <v>14</v>
      </c>
      <c r="M3434" t="b">
        <v>1</v>
      </c>
      <c r="N3434" t="s">
        <v>8268</v>
      </c>
      <c r="O3434">
        <f t="shared" si="265"/>
        <v>5</v>
      </c>
      <c r="P3434">
        <f t="shared" si="266"/>
        <v>1.79</v>
      </c>
      <c r="Q3434" s="11" t="s">
        <v>8307</v>
      </c>
      <c r="R3434" t="s">
        <v>8308</v>
      </c>
      <c r="S3434" s="15">
        <f t="shared" si="267"/>
        <v>42053.733078703706</v>
      </c>
      <c r="T3434" s="15">
        <f t="shared" si="268"/>
        <v>42063.207638888889</v>
      </c>
      <c r="U3434">
        <f t="shared" si="269"/>
        <v>2015</v>
      </c>
    </row>
    <row r="3435" spans="1:21" ht="48" x14ac:dyDescent="0.2">
      <c r="A3435">
        <v>3423</v>
      </c>
      <c r="B3435" s="9" t="s">
        <v>3421</v>
      </c>
      <c r="C3435" s="3" t="s">
        <v>7532</v>
      </c>
      <c r="D3435" s="5">
        <v>250</v>
      </c>
      <c r="E3435" s="7">
        <v>25</v>
      </c>
      <c r="F3435" t="s">
        <v>8217</v>
      </c>
      <c r="G3435" t="s">
        <v>8222</v>
      </c>
      <c r="H3435" t="s">
        <v>8244</v>
      </c>
      <c r="I3435">
        <v>1429912341</v>
      </c>
      <c r="J3435">
        <v>1427320341</v>
      </c>
      <c r="K3435" t="b">
        <v>0</v>
      </c>
      <c r="L3435">
        <v>10</v>
      </c>
      <c r="M3435" t="b">
        <v>1</v>
      </c>
      <c r="N3435" t="s">
        <v>8268</v>
      </c>
      <c r="O3435">
        <f t="shared" si="265"/>
        <v>10</v>
      </c>
      <c r="P3435">
        <f t="shared" si="266"/>
        <v>2.5</v>
      </c>
      <c r="Q3435" s="11" t="s">
        <v>8307</v>
      </c>
      <c r="R3435" t="s">
        <v>8308</v>
      </c>
      <c r="S3435" s="15">
        <f t="shared" si="267"/>
        <v>42088.911354166667</v>
      </c>
      <c r="T3435" s="15">
        <f t="shared" si="268"/>
        <v>42118.911354166667</v>
      </c>
      <c r="U3435">
        <f t="shared" si="269"/>
        <v>2015</v>
      </c>
    </row>
    <row r="3436" spans="1:21" ht="32" x14ac:dyDescent="0.2">
      <c r="A3436">
        <v>3415</v>
      </c>
      <c r="B3436" s="9" t="s">
        <v>3413</v>
      </c>
      <c r="C3436" s="3" t="s">
        <v>7524</v>
      </c>
      <c r="D3436" s="5">
        <v>200</v>
      </c>
      <c r="E3436" s="7">
        <v>25</v>
      </c>
      <c r="F3436" t="s">
        <v>8217</v>
      </c>
      <c r="G3436" t="s">
        <v>8222</v>
      </c>
      <c r="H3436" t="s">
        <v>8244</v>
      </c>
      <c r="I3436">
        <v>1460935800</v>
      </c>
      <c r="J3436">
        <v>1459999656</v>
      </c>
      <c r="K3436" t="b">
        <v>0</v>
      </c>
      <c r="L3436">
        <v>9</v>
      </c>
      <c r="M3436" t="b">
        <v>1</v>
      </c>
      <c r="N3436" t="s">
        <v>8268</v>
      </c>
      <c r="O3436">
        <f t="shared" si="265"/>
        <v>13</v>
      </c>
      <c r="P3436">
        <f t="shared" si="266"/>
        <v>2.78</v>
      </c>
      <c r="Q3436" s="11" t="s">
        <v>8307</v>
      </c>
      <c r="R3436" t="s">
        <v>8308</v>
      </c>
      <c r="S3436" s="15">
        <f t="shared" si="267"/>
        <v>42467.144166666665</v>
      </c>
      <c r="T3436" s="15">
        <f t="shared" si="268"/>
        <v>42477.979166666672</v>
      </c>
      <c r="U3436">
        <f t="shared" si="269"/>
        <v>2016</v>
      </c>
    </row>
    <row r="3437" spans="1:21" ht="48" x14ac:dyDescent="0.2">
      <c r="A3437">
        <v>3429</v>
      </c>
      <c r="B3437" s="9" t="s">
        <v>3427</v>
      </c>
      <c r="C3437" s="3" t="s">
        <v>7538</v>
      </c>
      <c r="D3437" s="5">
        <v>150</v>
      </c>
      <c r="E3437" s="7">
        <v>25</v>
      </c>
      <c r="F3437" t="s">
        <v>8217</v>
      </c>
      <c r="G3437" t="s">
        <v>8223</v>
      </c>
      <c r="H3437" t="s">
        <v>8245</v>
      </c>
      <c r="I3437">
        <v>1478046661</v>
      </c>
      <c r="J3437">
        <v>1476837061</v>
      </c>
      <c r="K3437" t="b">
        <v>0</v>
      </c>
      <c r="L3437">
        <v>12</v>
      </c>
      <c r="M3437" t="b">
        <v>1</v>
      </c>
      <c r="N3437" t="s">
        <v>8268</v>
      </c>
      <c r="O3437">
        <f t="shared" si="265"/>
        <v>17</v>
      </c>
      <c r="P3437">
        <f t="shared" si="266"/>
        <v>2.08</v>
      </c>
      <c r="Q3437" s="11" t="s">
        <v>8307</v>
      </c>
      <c r="R3437" t="s">
        <v>8308</v>
      </c>
      <c r="S3437" s="15">
        <f t="shared" si="267"/>
        <v>42662.021539351852</v>
      </c>
      <c r="T3437" s="15">
        <f t="shared" si="268"/>
        <v>42676.021539351852</v>
      </c>
      <c r="U3437">
        <f t="shared" si="269"/>
        <v>2016</v>
      </c>
    </row>
    <row r="3438" spans="1:21" ht="48" x14ac:dyDescent="0.2">
      <c r="A3438">
        <v>3436</v>
      </c>
      <c r="B3438" s="9" t="s">
        <v>3434</v>
      </c>
      <c r="C3438" s="3" t="s">
        <v>7545</v>
      </c>
      <c r="D3438" s="5">
        <v>5000</v>
      </c>
      <c r="E3438" s="7">
        <v>24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0</v>
      </c>
      <c r="P3438">
        <f t="shared" si="266"/>
        <v>0.65</v>
      </c>
      <c r="Q3438" s="11" t="s">
        <v>8307</v>
      </c>
      <c r="R3438" t="s">
        <v>8308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3435</v>
      </c>
      <c r="C3439" s="3" t="s">
        <v>7546</v>
      </c>
      <c r="D3439" s="5">
        <v>3000</v>
      </c>
      <c r="E3439" s="7">
        <v>24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</v>
      </c>
      <c r="P3439">
        <f t="shared" si="266"/>
        <v>0.67</v>
      </c>
      <c r="Q3439" s="11" t="s">
        <v>8307</v>
      </c>
      <c r="R3439" t="s">
        <v>8308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23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</v>
      </c>
      <c r="P3440">
        <f t="shared" si="266"/>
        <v>1.64</v>
      </c>
      <c r="Q3440" s="11" t="s">
        <v>8307</v>
      </c>
      <c r="R3440" t="s">
        <v>8308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3437</v>
      </c>
      <c r="C3441" s="3" t="s">
        <v>7548</v>
      </c>
      <c r="D3441" s="5">
        <v>1200</v>
      </c>
      <c r="E3441" s="7">
        <v>23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2</v>
      </c>
      <c r="P3441">
        <f t="shared" si="266"/>
        <v>1.28</v>
      </c>
      <c r="Q3441" s="11" t="s">
        <v>8307</v>
      </c>
      <c r="R3441" t="s">
        <v>8308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3438</v>
      </c>
      <c r="C3442" s="3" t="s">
        <v>7549</v>
      </c>
      <c r="D3442" s="5">
        <v>5000</v>
      </c>
      <c r="E3442" s="7">
        <v>22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0</v>
      </c>
      <c r="P3442">
        <f t="shared" si="266"/>
        <v>0.27</v>
      </c>
      <c r="Q3442" s="11" t="s">
        <v>8307</v>
      </c>
      <c r="R3442" t="s">
        <v>8308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3439</v>
      </c>
      <c r="C3443" s="3" t="s">
        <v>7550</v>
      </c>
      <c r="D3443" s="5">
        <v>2500</v>
      </c>
      <c r="E3443" s="7">
        <v>22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</v>
      </c>
      <c r="P3443">
        <f t="shared" si="266"/>
        <v>0.51</v>
      </c>
      <c r="Q3443" s="11" t="s">
        <v>8307</v>
      </c>
      <c r="R3443" t="s">
        <v>8308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3448</v>
      </c>
      <c r="B3444" s="9" t="s">
        <v>3446</v>
      </c>
      <c r="C3444" s="3" t="s">
        <v>7557</v>
      </c>
      <c r="D3444" s="5">
        <v>2100</v>
      </c>
      <c r="E3444" s="7">
        <v>21</v>
      </c>
      <c r="F3444" t="s">
        <v>8217</v>
      </c>
      <c r="G3444" t="s">
        <v>8222</v>
      </c>
      <c r="H3444" t="s">
        <v>8244</v>
      </c>
      <c r="I3444">
        <v>1418784689</v>
      </c>
      <c r="J3444">
        <v>1416192689</v>
      </c>
      <c r="K3444" t="b">
        <v>0</v>
      </c>
      <c r="L3444">
        <v>45</v>
      </c>
      <c r="M3444" t="b">
        <v>1</v>
      </c>
      <c r="N3444" t="s">
        <v>8268</v>
      </c>
      <c r="O3444">
        <f t="shared" si="265"/>
        <v>1</v>
      </c>
      <c r="P3444">
        <f t="shared" si="266"/>
        <v>0.47</v>
      </c>
      <c r="Q3444" s="11" t="s">
        <v>8307</v>
      </c>
      <c r="R3444" t="s">
        <v>8308</v>
      </c>
      <c r="S3444" s="15">
        <f t="shared" si="267"/>
        <v>41960.119085648148</v>
      </c>
      <c r="T3444" s="15">
        <f t="shared" si="268"/>
        <v>41990.119085648148</v>
      </c>
      <c r="U3444">
        <f t="shared" si="269"/>
        <v>2014</v>
      </c>
    </row>
    <row r="3445" spans="1:21" ht="48" x14ac:dyDescent="0.2">
      <c r="A3445">
        <v>3445</v>
      </c>
      <c r="B3445" s="9" t="s">
        <v>3443</v>
      </c>
      <c r="C3445" s="3" t="s">
        <v>7554</v>
      </c>
      <c r="D3445" s="5">
        <v>2000</v>
      </c>
      <c r="E3445" s="7">
        <v>21</v>
      </c>
      <c r="F3445" t="s">
        <v>8217</v>
      </c>
      <c r="G3445" t="s">
        <v>8223</v>
      </c>
      <c r="H3445" t="s">
        <v>8245</v>
      </c>
      <c r="I3445">
        <v>1445604236</v>
      </c>
      <c r="J3445">
        <v>1443185036</v>
      </c>
      <c r="K3445" t="b">
        <v>0</v>
      </c>
      <c r="L3445">
        <v>31</v>
      </c>
      <c r="M3445" t="b">
        <v>1</v>
      </c>
      <c r="N3445" t="s">
        <v>8268</v>
      </c>
      <c r="O3445">
        <f t="shared" si="265"/>
        <v>1</v>
      </c>
      <c r="P3445">
        <f t="shared" si="266"/>
        <v>0.68</v>
      </c>
      <c r="Q3445" s="11" t="s">
        <v>8307</v>
      </c>
      <c r="R3445" t="s">
        <v>8308</v>
      </c>
      <c r="S3445" s="15">
        <f t="shared" si="267"/>
        <v>42272.530509259261</v>
      </c>
      <c r="T3445" s="15">
        <f t="shared" si="268"/>
        <v>42300.530509259261</v>
      </c>
      <c r="U3445">
        <f t="shared" si="269"/>
        <v>2015</v>
      </c>
    </row>
    <row r="3446" spans="1:21" ht="48" x14ac:dyDescent="0.2">
      <c r="A3446">
        <v>3443</v>
      </c>
      <c r="B3446" s="9" t="s">
        <v>3441</v>
      </c>
      <c r="C3446" s="3" t="s">
        <v>7552</v>
      </c>
      <c r="D3446" s="5">
        <v>1000</v>
      </c>
      <c r="E3446" s="7">
        <v>21</v>
      </c>
      <c r="F3446" t="s">
        <v>8217</v>
      </c>
      <c r="G3446" t="s">
        <v>8222</v>
      </c>
      <c r="H3446" t="s">
        <v>8244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8268</v>
      </c>
      <c r="O3446">
        <f t="shared" si="265"/>
        <v>2</v>
      </c>
      <c r="P3446">
        <f t="shared" si="266"/>
        <v>0.47</v>
      </c>
      <c r="Q3446" s="11" t="s">
        <v>8307</v>
      </c>
      <c r="R3446" t="s">
        <v>8308</v>
      </c>
      <c r="S3446" s="15">
        <f t="shared" si="267"/>
        <v>41861.524837962963</v>
      </c>
      <c r="T3446" s="15">
        <f t="shared" si="268"/>
        <v>41891.524837962963</v>
      </c>
      <c r="U3446">
        <f t="shared" si="269"/>
        <v>2014</v>
      </c>
    </row>
    <row r="3447" spans="1:21" ht="48" x14ac:dyDescent="0.2">
      <c r="A3447">
        <v>3446</v>
      </c>
      <c r="B3447" s="9" t="s">
        <v>3444</v>
      </c>
      <c r="C3447" s="3" t="s">
        <v>7555</v>
      </c>
      <c r="D3447" s="5">
        <v>1000</v>
      </c>
      <c r="E3447" s="7">
        <v>21</v>
      </c>
      <c r="F3447" t="s">
        <v>8217</v>
      </c>
      <c r="G3447" t="s">
        <v>8223</v>
      </c>
      <c r="H3447" t="s">
        <v>8245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8268</v>
      </c>
      <c r="O3447">
        <f t="shared" si="265"/>
        <v>2</v>
      </c>
      <c r="P3447">
        <f t="shared" si="266"/>
        <v>0.84</v>
      </c>
      <c r="Q3447" s="11" t="s">
        <v>8307</v>
      </c>
      <c r="R3447" t="s">
        <v>8308</v>
      </c>
      <c r="S3447" s="15">
        <f t="shared" si="267"/>
        <v>42016.832465277781</v>
      </c>
      <c r="T3447" s="15">
        <f t="shared" si="268"/>
        <v>42040.513888888891</v>
      </c>
      <c r="U3447">
        <f t="shared" si="269"/>
        <v>2015</v>
      </c>
    </row>
    <row r="3448" spans="1:21" ht="32" x14ac:dyDescent="0.2">
      <c r="A3448">
        <v>3447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8217</v>
      </c>
      <c r="G3448" t="s">
        <v>8222</v>
      </c>
      <c r="H3448" t="s">
        <v>8244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8268</v>
      </c>
      <c r="O3448">
        <f t="shared" si="265"/>
        <v>2</v>
      </c>
      <c r="P3448">
        <f t="shared" si="266"/>
        <v>1.5</v>
      </c>
      <c r="Q3448" s="11" t="s">
        <v>8307</v>
      </c>
      <c r="R3448" t="s">
        <v>8308</v>
      </c>
      <c r="S3448" s="15">
        <f t="shared" si="267"/>
        <v>42402.889027777783</v>
      </c>
      <c r="T3448" s="15">
        <f t="shared" si="268"/>
        <v>42447.847361111111</v>
      </c>
      <c r="U3448">
        <f t="shared" si="269"/>
        <v>2016</v>
      </c>
    </row>
    <row r="3449" spans="1:21" ht="48" x14ac:dyDescent="0.2">
      <c r="A3449">
        <v>3449</v>
      </c>
      <c r="B3449" s="9" t="s">
        <v>3447</v>
      </c>
      <c r="C3449" s="3" t="s">
        <v>7558</v>
      </c>
      <c r="D3449" s="5">
        <v>800</v>
      </c>
      <c r="E3449" s="7">
        <v>21</v>
      </c>
      <c r="F3449" t="s">
        <v>8217</v>
      </c>
      <c r="G3449" t="s">
        <v>8222</v>
      </c>
      <c r="H3449" t="s">
        <v>8244</v>
      </c>
      <c r="I3449">
        <v>1468036800</v>
      </c>
      <c r="J3449">
        <v>1465607738</v>
      </c>
      <c r="K3449" t="b">
        <v>0</v>
      </c>
      <c r="L3449">
        <v>20</v>
      </c>
      <c r="M3449" t="b">
        <v>1</v>
      </c>
      <c r="N3449" t="s">
        <v>8268</v>
      </c>
      <c r="O3449">
        <f t="shared" si="265"/>
        <v>3</v>
      </c>
      <c r="P3449">
        <f t="shared" si="266"/>
        <v>1.05</v>
      </c>
      <c r="Q3449" s="11" t="s">
        <v>8307</v>
      </c>
      <c r="R3449" t="s">
        <v>8308</v>
      </c>
      <c r="S3449" s="15">
        <f t="shared" si="267"/>
        <v>42532.052523148144</v>
      </c>
      <c r="T3449" s="15">
        <f t="shared" si="268"/>
        <v>42560.166666666672</v>
      </c>
      <c r="U3449">
        <f t="shared" si="269"/>
        <v>2016</v>
      </c>
    </row>
    <row r="3450" spans="1:21" ht="48" x14ac:dyDescent="0.2">
      <c r="A3450">
        <v>3450</v>
      </c>
      <c r="B3450" s="9" t="s">
        <v>3448</v>
      </c>
      <c r="C3450" s="3" t="s">
        <v>7559</v>
      </c>
      <c r="D3450" s="5">
        <v>500</v>
      </c>
      <c r="E3450" s="7">
        <v>21</v>
      </c>
      <c r="F3450" t="s">
        <v>8217</v>
      </c>
      <c r="G3450" t="s">
        <v>8223</v>
      </c>
      <c r="H3450" t="s">
        <v>8245</v>
      </c>
      <c r="I3450">
        <v>1427990071</v>
      </c>
      <c r="J3450">
        <v>1422809671</v>
      </c>
      <c r="K3450" t="b">
        <v>0</v>
      </c>
      <c r="L3450">
        <v>39</v>
      </c>
      <c r="M3450" t="b">
        <v>1</v>
      </c>
      <c r="N3450" t="s">
        <v>8268</v>
      </c>
      <c r="O3450">
        <f t="shared" si="265"/>
        <v>4</v>
      </c>
      <c r="P3450">
        <f t="shared" si="266"/>
        <v>0.54</v>
      </c>
      <c r="Q3450" s="11" t="s">
        <v>8307</v>
      </c>
      <c r="R3450" t="s">
        <v>8308</v>
      </c>
      <c r="S3450" s="15">
        <f t="shared" si="267"/>
        <v>42036.704525462963</v>
      </c>
      <c r="T3450" s="15">
        <f t="shared" si="268"/>
        <v>42096.662858796291</v>
      </c>
      <c r="U3450">
        <f t="shared" si="269"/>
        <v>2015</v>
      </c>
    </row>
    <row r="3451" spans="1:21" ht="48" x14ac:dyDescent="0.2">
      <c r="A3451">
        <v>3444</v>
      </c>
      <c r="B3451" s="9" t="s">
        <v>3442</v>
      </c>
      <c r="C3451" s="3" t="s">
        <v>7553</v>
      </c>
      <c r="D3451" s="5">
        <v>300</v>
      </c>
      <c r="E3451" s="7">
        <v>21</v>
      </c>
      <c r="F3451" t="s">
        <v>8217</v>
      </c>
      <c r="G3451" t="s">
        <v>8224</v>
      </c>
      <c r="H3451" t="s">
        <v>8246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7</v>
      </c>
      <c r="P3451">
        <f t="shared" si="266"/>
        <v>1.05</v>
      </c>
      <c r="Q3451" s="11" t="s">
        <v>8307</v>
      </c>
      <c r="R3451" t="s">
        <v>8308</v>
      </c>
      <c r="S3451" s="15">
        <f t="shared" si="267"/>
        <v>42521.291504629626</v>
      </c>
      <c r="T3451" s="15">
        <f t="shared" si="268"/>
        <v>42529.582638888889</v>
      </c>
      <c r="U3451">
        <f t="shared" si="269"/>
        <v>2016</v>
      </c>
    </row>
    <row r="3452" spans="1:21" ht="48" x14ac:dyDescent="0.2">
      <c r="A3452">
        <v>3442</v>
      </c>
      <c r="B3452" s="9" t="s">
        <v>3440</v>
      </c>
      <c r="C3452" s="3" t="s">
        <v>7551</v>
      </c>
      <c r="D3452" s="5">
        <v>250</v>
      </c>
      <c r="E3452" s="7">
        <v>21</v>
      </c>
      <c r="F3452" t="s">
        <v>8217</v>
      </c>
      <c r="G3452" t="s">
        <v>8222</v>
      </c>
      <c r="H3452" t="s">
        <v>8244</v>
      </c>
      <c r="I3452">
        <v>1433016672</v>
      </c>
      <c r="J3452">
        <v>1430424672</v>
      </c>
      <c r="K3452" t="b">
        <v>0</v>
      </c>
      <c r="L3452">
        <v>8</v>
      </c>
      <c r="M3452" t="b">
        <v>1</v>
      </c>
      <c r="N3452" t="s">
        <v>8268</v>
      </c>
      <c r="O3452">
        <f t="shared" si="265"/>
        <v>8</v>
      </c>
      <c r="P3452">
        <f t="shared" si="266"/>
        <v>2.63</v>
      </c>
      <c r="Q3452" s="11" t="s">
        <v>8307</v>
      </c>
      <c r="R3452" t="s">
        <v>8308</v>
      </c>
      <c r="S3452" s="15">
        <f t="shared" si="267"/>
        <v>42124.841111111105</v>
      </c>
      <c r="T3452" s="15">
        <f t="shared" si="268"/>
        <v>42154.841111111105</v>
      </c>
      <c r="U3452">
        <f t="shared" si="269"/>
        <v>2015</v>
      </c>
    </row>
    <row r="3453" spans="1:21" ht="48" x14ac:dyDescent="0.2">
      <c r="A3453">
        <v>3455</v>
      </c>
      <c r="B3453" s="9" t="s">
        <v>3453</v>
      </c>
      <c r="C3453" s="3" t="s">
        <v>7564</v>
      </c>
      <c r="D3453" s="5">
        <v>10000</v>
      </c>
      <c r="E3453" s="7">
        <v>20</v>
      </c>
      <c r="F3453" t="s">
        <v>8217</v>
      </c>
      <c r="G3453" t="s">
        <v>8222</v>
      </c>
      <c r="H3453" t="s">
        <v>8244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t="s">
        <v>8268</v>
      </c>
      <c r="O3453">
        <f t="shared" si="265"/>
        <v>0</v>
      </c>
      <c r="P3453">
        <f t="shared" si="266"/>
        <v>0.28999999999999998</v>
      </c>
      <c r="Q3453" s="11" t="s">
        <v>8307</v>
      </c>
      <c r="R3453" t="s">
        <v>8308</v>
      </c>
      <c r="S3453" s="15">
        <f t="shared" si="267"/>
        <v>42626.7503125</v>
      </c>
      <c r="T3453" s="15">
        <f t="shared" si="268"/>
        <v>42656.7503125</v>
      </c>
      <c r="U3453">
        <f t="shared" si="269"/>
        <v>2016</v>
      </c>
    </row>
    <row r="3454" spans="1:21" ht="48" x14ac:dyDescent="0.2">
      <c r="A3454">
        <v>3456</v>
      </c>
      <c r="B3454" s="9" t="s">
        <v>3454</v>
      </c>
      <c r="C3454" s="3" t="s">
        <v>7565</v>
      </c>
      <c r="D3454" s="5">
        <v>3000</v>
      </c>
      <c r="E3454" s="7">
        <v>20</v>
      </c>
      <c r="F3454" t="s">
        <v>8217</v>
      </c>
      <c r="G3454" t="s">
        <v>8222</v>
      </c>
      <c r="H3454" t="s">
        <v>8244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8268</v>
      </c>
      <c r="O3454">
        <f t="shared" si="265"/>
        <v>1</v>
      </c>
      <c r="P3454">
        <f t="shared" si="266"/>
        <v>1.25</v>
      </c>
      <c r="Q3454" s="11" t="s">
        <v>8307</v>
      </c>
      <c r="R3454" t="s">
        <v>8308</v>
      </c>
      <c r="S3454" s="15">
        <f t="shared" si="267"/>
        <v>41821.205636574072</v>
      </c>
      <c r="T3454" s="15">
        <f t="shared" si="268"/>
        <v>41852.290972222225</v>
      </c>
      <c r="U3454">
        <f t="shared" si="269"/>
        <v>2014</v>
      </c>
    </row>
    <row r="3455" spans="1:21" ht="32" x14ac:dyDescent="0.2">
      <c r="A3455">
        <v>3457</v>
      </c>
      <c r="B3455" s="9" t="s">
        <v>3455</v>
      </c>
      <c r="C3455" s="3" t="s">
        <v>7566</v>
      </c>
      <c r="D3455" s="5">
        <v>2000</v>
      </c>
      <c r="E3455" s="7">
        <v>20</v>
      </c>
      <c r="F3455" t="s">
        <v>8217</v>
      </c>
      <c r="G3455" t="s">
        <v>8222</v>
      </c>
      <c r="H3455" t="s">
        <v>8244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t="s">
        <v>8268</v>
      </c>
      <c r="O3455">
        <f t="shared" si="265"/>
        <v>1</v>
      </c>
      <c r="P3455">
        <f t="shared" si="266"/>
        <v>0.36</v>
      </c>
      <c r="Q3455" s="11" t="s">
        <v>8307</v>
      </c>
      <c r="R3455" t="s">
        <v>8308</v>
      </c>
      <c r="S3455" s="15">
        <f t="shared" si="267"/>
        <v>42016.706678240742</v>
      </c>
      <c r="T3455" s="15">
        <f t="shared" si="268"/>
        <v>42047.249305555553</v>
      </c>
      <c r="U3455">
        <f t="shared" si="269"/>
        <v>2015</v>
      </c>
    </row>
    <row r="3456" spans="1:21" ht="48" x14ac:dyDescent="0.2">
      <c r="A3456">
        <v>3452</v>
      </c>
      <c r="B3456" s="9" t="s">
        <v>3450</v>
      </c>
      <c r="C3456" s="3" t="s">
        <v>7561</v>
      </c>
      <c r="D3456" s="5">
        <v>1000</v>
      </c>
      <c r="E3456" s="7">
        <v>20</v>
      </c>
      <c r="F3456" t="s">
        <v>8217</v>
      </c>
      <c r="G3456" t="s">
        <v>8222</v>
      </c>
      <c r="H3456" t="s">
        <v>8244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t="s">
        <v>8268</v>
      </c>
      <c r="O3456">
        <f t="shared" si="265"/>
        <v>2</v>
      </c>
      <c r="P3456">
        <f t="shared" si="266"/>
        <v>0.54</v>
      </c>
      <c r="Q3456" s="11" t="s">
        <v>8307</v>
      </c>
      <c r="R3456" t="s">
        <v>8308</v>
      </c>
      <c r="S3456" s="15">
        <f t="shared" si="267"/>
        <v>41820.639189814814</v>
      </c>
      <c r="T3456" s="15">
        <f t="shared" si="268"/>
        <v>41843.165972222225</v>
      </c>
      <c r="U3456">
        <f t="shared" si="269"/>
        <v>2014</v>
      </c>
    </row>
    <row r="3457" spans="1:21" ht="48" x14ac:dyDescent="0.2">
      <c r="A3457">
        <v>3458</v>
      </c>
      <c r="B3457" s="9" t="s">
        <v>3456</v>
      </c>
      <c r="C3457" s="3" t="s">
        <v>7567</v>
      </c>
      <c r="D3457" s="5">
        <v>978</v>
      </c>
      <c r="E3457" s="7">
        <v>20</v>
      </c>
      <c r="F3457" t="s">
        <v>8217</v>
      </c>
      <c r="G3457" t="s">
        <v>8222</v>
      </c>
      <c r="H3457" t="s">
        <v>8244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t="s">
        <v>8268</v>
      </c>
      <c r="O3457">
        <f t="shared" si="265"/>
        <v>2</v>
      </c>
      <c r="P3457">
        <f t="shared" si="266"/>
        <v>0.74</v>
      </c>
      <c r="Q3457" s="11" t="s">
        <v>8307</v>
      </c>
      <c r="R3457" t="s">
        <v>8308</v>
      </c>
      <c r="S3457" s="15">
        <f t="shared" si="267"/>
        <v>42011.202581018515</v>
      </c>
      <c r="T3457" s="15">
        <f t="shared" si="268"/>
        <v>42038.185416666667</v>
      </c>
      <c r="U3457">
        <f t="shared" si="269"/>
        <v>2015</v>
      </c>
    </row>
    <row r="3458" spans="1:21" ht="48" x14ac:dyDescent="0.2">
      <c r="A3458">
        <v>3454</v>
      </c>
      <c r="B3458" s="9" t="s">
        <v>3452</v>
      </c>
      <c r="C3458" s="3" t="s">
        <v>7563</v>
      </c>
      <c r="D3458" s="5">
        <v>700</v>
      </c>
      <c r="E3458" s="7">
        <v>20</v>
      </c>
      <c r="F3458" t="s">
        <v>8217</v>
      </c>
      <c r="G3458" t="s">
        <v>8223</v>
      </c>
      <c r="H3458" t="s">
        <v>8245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t="s">
        <v>8268</v>
      </c>
      <c r="O3458">
        <f t="shared" ref="O3458:O3521" si="270">ROUND(E3458/D3458*100,0)</f>
        <v>3</v>
      </c>
      <c r="P3458">
        <f t="shared" ref="P3458:P3521" si="271">IFERROR(ROUND(E3458/L3458,2),0)</f>
        <v>0.95</v>
      </c>
      <c r="Q3458" s="11" t="s">
        <v>8307</v>
      </c>
      <c r="R3458" t="s">
        <v>8308</v>
      </c>
      <c r="S3458" s="15">
        <f t="shared" ref="S3458:S3521" si="272">(((J3458/60)/60)/24)+DATE(1970,1,1)</f>
        <v>41821.698599537034</v>
      </c>
      <c r="T3458" s="15">
        <f t="shared" ref="T3458:T3521" si="273">(((I3458/60)/60)/24)+DATE(1970,1,1)</f>
        <v>41851.698599537034</v>
      </c>
      <c r="U3458">
        <f t="shared" si="269"/>
        <v>2014</v>
      </c>
    </row>
    <row r="3459" spans="1:21" ht="48" x14ac:dyDescent="0.2">
      <c r="A3459">
        <v>3451</v>
      </c>
      <c r="B3459" s="9" t="s">
        <v>3449</v>
      </c>
      <c r="C3459" s="3" t="s">
        <v>7560</v>
      </c>
      <c r="D3459" s="5">
        <v>650</v>
      </c>
      <c r="E3459" s="7">
        <v>20</v>
      </c>
      <c r="F3459" t="s">
        <v>8217</v>
      </c>
      <c r="G3459" t="s">
        <v>8222</v>
      </c>
      <c r="H3459" t="s">
        <v>8244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t="s">
        <v>8268</v>
      </c>
      <c r="O3459">
        <f t="shared" si="270"/>
        <v>3</v>
      </c>
      <c r="P3459">
        <f t="shared" si="271"/>
        <v>1.25</v>
      </c>
      <c r="Q3459" s="11" t="s">
        <v>8307</v>
      </c>
      <c r="R3459" t="s">
        <v>8308</v>
      </c>
      <c r="S3459" s="15">
        <f t="shared" si="272"/>
        <v>42088.723692129628</v>
      </c>
      <c r="T3459" s="15">
        <f t="shared" si="273"/>
        <v>42115.723692129628</v>
      </c>
      <c r="U3459">
        <f t="shared" ref="U3459:U3522" si="274">YEAR(S3459)</f>
        <v>2015</v>
      </c>
    </row>
    <row r="3460" spans="1:21" ht="48" x14ac:dyDescent="0.2">
      <c r="A3460">
        <v>3459</v>
      </c>
      <c r="B3460" s="9" t="s">
        <v>3457</v>
      </c>
      <c r="C3460" s="3" t="s">
        <v>7568</v>
      </c>
      <c r="D3460" s="5">
        <v>500</v>
      </c>
      <c r="E3460" s="7">
        <v>20</v>
      </c>
      <c r="F3460" t="s">
        <v>8217</v>
      </c>
      <c r="G3460" t="s">
        <v>8223</v>
      </c>
      <c r="H3460" t="s">
        <v>8245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8268</v>
      </c>
      <c r="O3460">
        <f t="shared" si="270"/>
        <v>4</v>
      </c>
      <c r="P3460">
        <f t="shared" si="271"/>
        <v>0.56000000000000005</v>
      </c>
      <c r="Q3460" s="11" t="s">
        <v>8307</v>
      </c>
      <c r="R3460" t="s">
        <v>8308</v>
      </c>
      <c r="S3460" s="15">
        <f t="shared" si="272"/>
        <v>42480.479861111111</v>
      </c>
      <c r="T3460" s="15">
        <f t="shared" si="273"/>
        <v>42510.479861111111</v>
      </c>
      <c r="U3460">
        <f t="shared" si="274"/>
        <v>2016</v>
      </c>
    </row>
    <row r="3461" spans="1:21" ht="48" x14ac:dyDescent="0.2">
      <c r="A3461">
        <v>3460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8217</v>
      </c>
      <c r="G3461" t="s">
        <v>8223</v>
      </c>
      <c r="H3461" t="s">
        <v>8245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8268</v>
      </c>
      <c r="O3461">
        <f t="shared" si="270"/>
        <v>4</v>
      </c>
      <c r="P3461">
        <f t="shared" si="271"/>
        <v>1.05</v>
      </c>
      <c r="Q3461" s="11" t="s">
        <v>8307</v>
      </c>
      <c r="R3461" t="s">
        <v>8308</v>
      </c>
      <c r="S3461" s="15">
        <f t="shared" si="272"/>
        <v>41852.527222222219</v>
      </c>
      <c r="T3461" s="15">
        <f t="shared" si="273"/>
        <v>41866.527222222219</v>
      </c>
      <c r="U3461">
        <f t="shared" si="274"/>
        <v>2014</v>
      </c>
    </row>
    <row r="3462" spans="1:21" ht="48" x14ac:dyDescent="0.2">
      <c r="A3462">
        <v>3461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8217</v>
      </c>
      <c r="G3462" t="s">
        <v>8222</v>
      </c>
      <c r="H3462" t="s">
        <v>8244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8268</v>
      </c>
      <c r="O3462">
        <f t="shared" si="270"/>
        <v>4</v>
      </c>
      <c r="P3462">
        <f t="shared" si="271"/>
        <v>1.67</v>
      </c>
      <c r="Q3462" s="11" t="s">
        <v>8307</v>
      </c>
      <c r="R3462" t="s">
        <v>8308</v>
      </c>
      <c r="S3462" s="15">
        <f t="shared" si="272"/>
        <v>42643.632858796293</v>
      </c>
      <c r="T3462" s="15">
        <f t="shared" si="273"/>
        <v>42672.125</v>
      </c>
      <c r="U3462">
        <f t="shared" si="274"/>
        <v>2016</v>
      </c>
    </row>
    <row r="3463" spans="1:21" ht="48" x14ac:dyDescent="0.2">
      <c r="A3463">
        <v>3453</v>
      </c>
      <c r="B3463" s="9" t="s">
        <v>3451</v>
      </c>
      <c r="C3463" s="3" t="s">
        <v>7562</v>
      </c>
      <c r="D3463" s="5">
        <v>300</v>
      </c>
      <c r="E3463" s="7">
        <v>20</v>
      </c>
      <c r="F3463" t="s">
        <v>8217</v>
      </c>
      <c r="G3463" t="s">
        <v>8223</v>
      </c>
      <c r="H3463" t="s">
        <v>8245</v>
      </c>
      <c r="I3463">
        <v>1471130956</v>
      </c>
      <c r="J3463">
        <v>1465946956</v>
      </c>
      <c r="K3463" t="b">
        <v>0</v>
      </c>
      <c r="L3463">
        <v>14</v>
      </c>
      <c r="M3463" t="b">
        <v>1</v>
      </c>
      <c r="N3463" t="s">
        <v>8268</v>
      </c>
      <c r="O3463">
        <f t="shared" si="270"/>
        <v>7</v>
      </c>
      <c r="P3463">
        <f t="shared" si="271"/>
        <v>1.43</v>
      </c>
      <c r="Q3463" s="11" t="s">
        <v>8307</v>
      </c>
      <c r="R3463" t="s">
        <v>8308</v>
      </c>
      <c r="S3463" s="15">
        <f t="shared" si="272"/>
        <v>42535.97865740741</v>
      </c>
      <c r="T3463" s="15">
        <f t="shared" si="273"/>
        <v>42595.97865740741</v>
      </c>
      <c r="U3463">
        <f t="shared" si="274"/>
        <v>2016</v>
      </c>
    </row>
    <row r="3464" spans="1:21" ht="48" x14ac:dyDescent="0.2">
      <c r="A3464">
        <v>3462</v>
      </c>
      <c r="B3464" s="9" t="s">
        <v>3460</v>
      </c>
      <c r="C3464" s="3" t="s">
        <v>7571</v>
      </c>
      <c r="D3464" s="5">
        <v>250</v>
      </c>
      <c r="E3464" s="7">
        <v>20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8</v>
      </c>
      <c r="P3464">
        <f t="shared" si="271"/>
        <v>1.18</v>
      </c>
      <c r="Q3464" s="11" t="s">
        <v>8307</v>
      </c>
      <c r="R3464" t="s">
        <v>8308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19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0</v>
      </c>
      <c r="P3465">
        <f t="shared" si="271"/>
        <v>0.17</v>
      </c>
      <c r="Q3465" s="11" t="s">
        <v>8307</v>
      </c>
      <c r="R3465" t="s">
        <v>8308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3462</v>
      </c>
      <c r="C3466" s="3" t="s">
        <v>7573</v>
      </c>
      <c r="D3466" s="5">
        <v>5000</v>
      </c>
      <c r="E3466" s="7">
        <v>19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0</v>
      </c>
      <c r="P3466">
        <f t="shared" si="271"/>
        <v>0.2</v>
      </c>
      <c r="Q3466" s="11" t="s">
        <v>8307</v>
      </c>
      <c r="R3466" t="s">
        <v>8308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32" x14ac:dyDescent="0.2">
      <c r="A3467">
        <v>3466</v>
      </c>
      <c r="B3467" s="9" t="s">
        <v>3464</v>
      </c>
      <c r="C3467" s="3" t="s">
        <v>7575</v>
      </c>
      <c r="D3467" s="5">
        <v>3500</v>
      </c>
      <c r="E3467" s="7">
        <v>18</v>
      </c>
      <c r="F3467" t="s">
        <v>8217</v>
      </c>
      <c r="G3467" t="s">
        <v>8222</v>
      </c>
      <c r="H3467" t="s">
        <v>8244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8268</v>
      </c>
      <c r="O3467">
        <f t="shared" si="270"/>
        <v>1</v>
      </c>
      <c r="P3467">
        <f t="shared" si="271"/>
        <v>0.3</v>
      </c>
      <c r="Q3467" s="11" t="s">
        <v>8307</v>
      </c>
      <c r="R3467" t="s">
        <v>8308</v>
      </c>
      <c r="S3467" s="15">
        <f t="shared" si="272"/>
        <v>42420.019097222219</v>
      </c>
      <c r="T3467" s="15">
        <f t="shared" si="273"/>
        <v>42479.977430555555</v>
      </c>
      <c r="U3467">
        <f t="shared" si="274"/>
        <v>2016</v>
      </c>
    </row>
    <row r="3468" spans="1:21" ht="48" x14ac:dyDescent="0.2">
      <c r="A3468">
        <v>3465</v>
      </c>
      <c r="B3468" s="9" t="s">
        <v>3463</v>
      </c>
      <c r="C3468" s="3" t="s">
        <v>7574</v>
      </c>
      <c r="D3468" s="5">
        <v>2000</v>
      </c>
      <c r="E3468" s="7">
        <v>18</v>
      </c>
      <c r="F3468" t="s">
        <v>8217</v>
      </c>
      <c r="G3468" t="s">
        <v>8223</v>
      </c>
      <c r="H3468" t="s">
        <v>8245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8268</v>
      </c>
      <c r="O3468">
        <f t="shared" si="270"/>
        <v>1</v>
      </c>
      <c r="P3468">
        <f t="shared" si="271"/>
        <v>0.5</v>
      </c>
      <c r="Q3468" s="11" t="s">
        <v>8307</v>
      </c>
      <c r="R3468" t="s">
        <v>8308</v>
      </c>
      <c r="S3468" s="15">
        <f t="shared" si="272"/>
        <v>42200.625833333332</v>
      </c>
      <c r="T3468" s="15">
        <f t="shared" si="273"/>
        <v>42225.666666666672</v>
      </c>
      <c r="U3468">
        <f t="shared" si="274"/>
        <v>2015</v>
      </c>
    </row>
    <row r="3469" spans="1:21" ht="48" x14ac:dyDescent="0.2">
      <c r="A3469">
        <v>3468</v>
      </c>
      <c r="B3469" s="9" t="s">
        <v>3466</v>
      </c>
      <c r="C3469" s="3" t="s">
        <v>7577</v>
      </c>
      <c r="D3469" s="5">
        <v>10000</v>
      </c>
      <c r="E3469" s="7">
        <v>17</v>
      </c>
      <c r="F3469" t="s">
        <v>8217</v>
      </c>
      <c r="G3469" t="s">
        <v>8222</v>
      </c>
      <c r="H3469" t="s">
        <v>8244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8268</v>
      </c>
      <c r="O3469">
        <f t="shared" si="270"/>
        <v>0</v>
      </c>
      <c r="P3469">
        <f t="shared" si="271"/>
        <v>1</v>
      </c>
      <c r="Q3469" s="11" t="s">
        <v>8307</v>
      </c>
      <c r="R3469" t="s">
        <v>8308</v>
      </c>
      <c r="S3469" s="15">
        <f t="shared" si="272"/>
        <v>42605.765381944439</v>
      </c>
      <c r="T3469" s="15">
        <f t="shared" si="273"/>
        <v>42634.125</v>
      </c>
      <c r="U3469">
        <f t="shared" si="274"/>
        <v>2016</v>
      </c>
    </row>
    <row r="3470" spans="1:21" ht="16" x14ac:dyDescent="0.2">
      <c r="A3470">
        <v>3467</v>
      </c>
      <c r="B3470" s="9" t="s">
        <v>3465</v>
      </c>
      <c r="C3470" s="3" t="s">
        <v>7576</v>
      </c>
      <c r="D3470" s="5">
        <v>3000</v>
      </c>
      <c r="E3470" s="7">
        <v>17</v>
      </c>
      <c r="F3470" t="s">
        <v>8217</v>
      </c>
      <c r="G3470" t="s">
        <v>8222</v>
      </c>
      <c r="H3470" t="s">
        <v>8244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8268</v>
      </c>
      <c r="O3470">
        <f t="shared" si="270"/>
        <v>1</v>
      </c>
      <c r="P3470">
        <f t="shared" si="271"/>
        <v>0.36</v>
      </c>
      <c r="Q3470" s="11" t="s">
        <v>8307</v>
      </c>
      <c r="R3470" t="s">
        <v>8308</v>
      </c>
      <c r="S3470" s="15">
        <f t="shared" si="272"/>
        <v>42053.671666666662</v>
      </c>
      <c r="T3470" s="15">
        <f t="shared" si="273"/>
        <v>42083.630000000005</v>
      </c>
      <c r="U3470">
        <f t="shared" si="274"/>
        <v>2015</v>
      </c>
    </row>
    <row r="3471" spans="1:21" ht="48" x14ac:dyDescent="0.2">
      <c r="A3471">
        <v>3469</v>
      </c>
      <c r="B3471" s="9" t="s">
        <v>3467</v>
      </c>
      <c r="C3471" s="3" t="s">
        <v>7578</v>
      </c>
      <c r="D3471" s="5">
        <v>2800</v>
      </c>
      <c r="E3471" s="7">
        <v>16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</v>
      </c>
      <c r="P3471">
        <f t="shared" si="271"/>
        <v>0.25</v>
      </c>
      <c r="Q3471" s="11" t="s">
        <v>8307</v>
      </c>
      <c r="R3471" t="s">
        <v>8308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3468</v>
      </c>
      <c r="C3472" s="3" t="s">
        <v>7579</v>
      </c>
      <c r="D3472" s="5">
        <v>250</v>
      </c>
      <c r="E3472" s="7">
        <v>16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6</v>
      </c>
      <c r="P3472">
        <f t="shared" si="271"/>
        <v>1.78</v>
      </c>
      <c r="Q3472" s="11" t="s">
        <v>8307</v>
      </c>
      <c r="R3472" t="s">
        <v>8308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3481</v>
      </c>
      <c r="B3473" s="9" t="s">
        <v>3479</v>
      </c>
      <c r="C3473" s="3" t="s">
        <v>7590</v>
      </c>
      <c r="D3473" s="5">
        <v>10000</v>
      </c>
      <c r="E3473" s="7">
        <v>15</v>
      </c>
      <c r="F3473" t="s">
        <v>8217</v>
      </c>
      <c r="G3473" t="s">
        <v>8224</v>
      </c>
      <c r="H3473" t="s">
        <v>8246</v>
      </c>
      <c r="I3473">
        <v>1420178188</v>
      </c>
      <c r="J3473">
        <v>1418709388</v>
      </c>
      <c r="K3473" t="b">
        <v>0</v>
      </c>
      <c r="L3473">
        <v>95</v>
      </c>
      <c r="M3473" t="b">
        <v>1</v>
      </c>
      <c r="N3473" t="s">
        <v>8268</v>
      </c>
      <c r="O3473">
        <f t="shared" si="270"/>
        <v>0</v>
      </c>
      <c r="P3473">
        <f t="shared" si="271"/>
        <v>0.16</v>
      </c>
      <c r="Q3473" s="11" t="s">
        <v>8307</v>
      </c>
      <c r="R3473" t="s">
        <v>8308</v>
      </c>
      <c r="S3473" s="15">
        <f t="shared" si="272"/>
        <v>41989.24754629629</v>
      </c>
      <c r="T3473" s="15">
        <f t="shared" si="273"/>
        <v>42006.24754629629</v>
      </c>
      <c r="U3473">
        <f t="shared" si="274"/>
        <v>2014</v>
      </c>
    </row>
    <row r="3474" spans="1:21" ht="48" x14ac:dyDescent="0.2">
      <c r="A3474">
        <v>3473</v>
      </c>
      <c r="B3474" s="9" t="s">
        <v>3471</v>
      </c>
      <c r="C3474" s="3" t="s">
        <v>7582</v>
      </c>
      <c r="D3474" s="5">
        <v>4900</v>
      </c>
      <c r="E3474" s="7">
        <v>15</v>
      </c>
      <c r="F3474" t="s">
        <v>8217</v>
      </c>
      <c r="G3474" t="s">
        <v>8222</v>
      </c>
      <c r="H3474" t="s">
        <v>8244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8268</v>
      </c>
      <c r="O3474">
        <f t="shared" si="270"/>
        <v>0</v>
      </c>
      <c r="P3474">
        <f t="shared" si="271"/>
        <v>0.45</v>
      </c>
      <c r="Q3474" s="11" t="s">
        <v>8307</v>
      </c>
      <c r="R3474" t="s">
        <v>8308</v>
      </c>
      <c r="S3474" s="15">
        <f t="shared" si="272"/>
        <v>42062.834444444445</v>
      </c>
      <c r="T3474" s="15">
        <f t="shared" si="273"/>
        <v>42083.852083333331</v>
      </c>
      <c r="U3474">
        <f t="shared" si="274"/>
        <v>2015</v>
      </c>
    </row>
    <row r="3475" spans="1:21" ht="48" x14ac:dyDescent="0.2">
      <c r="A3475">
        <v>3483</v>
      </c>
      <c r="B3475" s="9" t="s">
        <v>3481</v>
      </c>
      <c r="C3475" s="3" t="s">
        <v>7592</v>
      </c>
      <c r="D3475" s="5">
        <v>3350</v>
      </c>
      <c r="E3475" s="7">
        <v>15</v>
      </c>
      <c r="F3475" t="s">
        <v>8217</v>
      </c>
      <c r="G3475" t="s">
        <v>8222</v>
      </c>
      <c r="H3475" t="s">
        <v>8244</v>
      </c>
      <c r="I3475">
        <v>1404403381</v>
      </c>
      <c r="J3475">
        <v>1401811381</v>
      </c>
      <c r="K3475" t="b">
        <v>0</v>
      </c>
      <c r="L3475">
        <v>133</v>
      </c>
      <c r="M3475" t="b">
        <v>1</v>
      </c>
      <c r="N3475" t="s">
        <v>8268</v>
      </c>
      <c r="O3475">
        <f t="shared" si="270"/>
        <v>0</v>
      </c>
      <c r="P3475">
        <f t="shared" si="271"/>
        <v>0.11</v>
      </c>
      <c r="Q3475" s="11" t="s">
        <v>8307</v>
      </c>
      <c r="R3475" t="s">
        <v>8308</v>
      </c>
      <c r="S3475" s="15">
        <f t="shared" si="272"/>
        <v>41793.668761574074</v>
      </c>
      <c r="T3475" s="15">
        <f t="shared" si="273"/>
        <v>41823.668761574074</v>
      </c>
      <c r="U3475">
        <f t="shared" si="274"/>
        <v>2014</v>
      </c>
    </row>
    <row r="3476" spans="1:21" ht="48" x14ac:dyDescent="0.2">
      <c r="A3476">
        <v>3482</v>
      </c>
      <c r="B3476" s="9" t="s">
        <v>3480</v>
      </c>
      <c r="C3476" s="3" t="s">
        <v>7591</v>
      </c>
      <c r="D3476" s="5">
        <v>3000</v>
      </c>
      <c r="E3476" s="7">
        <v>15</v>
      </c>
      <c r="F3476" t="s">
        <v>8217</v>
      </c>
      <c r="G3476" t="s">
        <v>8223</v>
      </c>
      <c r="H3476" t="s">
        <v>8245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t="s">
        <v>8268</v>
      </c>
      <c r="O3476">
        <f t="shared" si="270"/>
        <v>1</v>
      </c>
      <c r="P3476">
        <f t="shared" si="271"/>
        <v>0.19</v>
      </c>
      <c r="Q3476" s="11" t="s">
        <v>8307</v>
      </c>
      <c r="R3476" t="s">
        <v>8308</v>
      </c>
      <c r="S3476" s="15">
        <f t="shared" si="272"/>
        <v>41796.771597222221</v>
      </c>
      <c r="T3476" s="15">
        <f t="shared" si="273"/>
        <v>41826.771597222221</v>
      </c>
      <c r="U3476">
        <f t="shared" si="274"/>
        <v>2014</v>
      </c>
    </row>
    <row r="3477" spans="1:21" ht="48" x14ac:dyDescent="0.2">
      <c r="A3477">
        <v>3484</v>
      </c>
      <c r="B3477" s="9" t="s">
        <v>3482</v>
      </c>
      <c r="C3477" s="3" t="s">
        <v>7593</v>
      </c>
      <c r="D3477" s="5">
        <v>2500</v>
      </c>
      <c r="E3477" s="7">
        <v>15</v>
      </c>
      <c r="F3477" t="s">
        <v>8217</v>
      </c>
      <c r="G3477" t="s">
        <v>8222</v>
      </c>
      <c r="H3477" t="s">
        <v>8244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t="s">
        <v>8268</v>
      </c>
      <c r="O3477">
        <f t="shared" si="270"/>
        <v>1</v>
      </c>
      <c r="P3477">
        <f t="shared" si="271"/>
        <v>0.34</v>
      </c>
      <c r="Q3477" s="11" t="s">
        <v>8307</v>
      </c>
      <c r="R3477" t="s">
        <v>8308</v>
      </c>
      <c r="S3477" s="15">
        <f t="shared" si="272"/>
        <v>42506.760405092587</v>
      </c>
      <c r="T3477" s="15">
        <f t="shared" si="273"/>
        <v>42536.760405092587</v>
      </c>
      <c r="U3477">
        <f t="shared" si="274"/>
        <v>2016</v>
      </c>
    </row>
    <row r="3478" spans="1:21" ht="48" x14ac:dyDescent="0.2">
      <c r="A3478">
        <v>3472</v>
      </c>
      <c r="B3478" s="9" t="s">
        <v>3470</v>
      </c>
      <c r="C3478" s="3" t="s">
        <v>7581</v>
      </c>
      <c r="D3478" s="5">
        <v>2000</v>
      </c>
      <c r="E3478" s="7">
        <v>15</v>
      </c>
      <c r="F3478" t="s">
        <v>8217</v>
      </c>
      <c r="G3478" t="s">
        <v>8222</v>
      </c>
      <c r="H3478" t="s">
        <v>8244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t="s">
        <v>8268</v>
      </c>
      <c r="O3478">
        <f t="shared" si="270"/>
        <v>1</v>
      </c>
      <c r="P3478">
        <f t="shared" si="271"/>
        <v>0.65</v>
      </c>
      <c r="Q3478" s="11" t="s">
        <v>8307</v>
      </c>
      <c r="R3478" t="s">
        <v>8308</v>
      </c>
      <c r="S3478" s="15">
        <f t="shared" si="272"/>
        <v>41928.170497685183</v>
      </c>
      <c r="T3478" s="15">
        <f t="shared" si="273"/>
        <v>41949.249305555553</v>
      </c>
      <c r="U3478">
        <f t="shared" si="274"/>
        <v>2014</v>
      </c>
    </row>
    <row r="3479" spans="1:21" ht="48" x14ac:dyDescent="0.2">
      <c r="A3479">
        <v>3474</v>
      </c>
      <c r="B3479" s="9" t="s">
        <v>3472</v>
      </c>
      <c r="C3479" s="3" t="s">
        <v>7583</v>
      </c>
      <c r="D3479" s="5">
        <v>2000</v>
      </c>
      <c r="E3479" s="7">
        <v>15</v>
      </c>
      <c r="F3479" t="s">
        <v>8217</v>
      </c>
      <c r="G3479" t="s">
        <v>8223</v>
      </c>
      <c r="H3479" t="s">
        <v>8245</v>
      </c>
      <c r="I3479">
        <v>1469016131</v>
      </c>
      <c r="J3479">
        <v>1466424131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</v>
      </c>
      <c r="P3479">
        <f t="shared" si="271"/>
        <v>0.38</v>
      </c>
      <c r="Q3479" s="11" t="s">
        <v>8307</v>
      </c>
      <c r="R3479" t="s">
        <v>8308</v>
      </c>
      <c r="S3479" s="15">
        <f t="shared" si="272"/>
        <v>42541.501516203702</v>
      </c>
      <c r="T3479" s="15">
        <f t="shared" si="273"/>
        <v>42571.501516203702</v>
      </c>
      <c r="U3479">
        <f t="shared" si="274"/>
        <v>2016</v>
      </c>
    </row>
    <row r="3480" spans="1:21" ht="48" x14ac:dyDescent="0.2">
      <c r="A3480">
        <v>3478</v>
      </c>
      <c r="B3480" s="9" t="s">
        <v>3476</v>
      </c>
      <c r="C3480" s="3" t="s">
        <v>7587</v>
      </c>
      <c r="D3480" s="5">
        <v>2000</v>
      </c>
      <c r="E3480" s="7">
        <v>15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</v>
      </c>
      <c r="P3480">
        <f t="shared" si="271"/>
        <v>0.26</v>
      </c>
      <c r="Q3480" s="11" t="s">
        <v>8307</v>
      </c>
      <c r="R3480" t="s">
        <v>8308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3477</v>
      </c>
      <c r="B3481" s="9" t="s">
        <v>3475</v>
      </c>
      <c r="C3481" s="3" t="s">
        <v>7586</v>
      </c>
      <c r="D3481" s="5">
        <v>1800</v>
      </c>
      <c r="E3481" s="7">
        <v>15</v>
      </c>
      <c r="F3481" t="s">
        <v>8217</v>
      </c>
      <c r="G3481" t="s">
        <v>8222</v>
      </c>
      <c r="H3481" t="s">
        <v>8244</v>
      </c>
      <c r="I3481">
        <v>1431831600</v>
      </c>
      <c r="J3481">
        <v>1430761243</v>
      </c>
      <c r="K3481" t="b">
        <v>0</v>
      </c>
      <c r="L3481">
        <v>39</v>
      </c>
      <c r="M3481" t="b">
        <v>1</v>
      </c>
      <c r="N3481" t="s">
        <v>8268</v>
      </c>
      <c r="O3481">
        <f t="shared" si="270"/>
        <v>1</v>
      </c>
      <c r="P3481">
        <f t="shared" si="271"/>
        <v>0.38</v>
      </c>
      <c r="Q3481" s="11" t="s">
        <v>8307</v>
      </c>
      <c r="R3481" t="s">
        <v>8308</v>
      </c>
      <c r="S3481" s="15">
        <f t="shared" si="272"/>
        <v>42128.736608796295</v>
      </c>
      <c r="T3481" s="15">
        <f t="shared" si="273"/>
        <v>42141.125</v>
      </c>
      <c r="U3481">
        <f t="shared" si="274"/>
        <v>2015</v>
      </c>
    </row>
    <row r="3482" spans="1:21" ht="48" x14ac:dyDescent="0.2">
      <c r="A3482">
        <v>3479</v>
      </c>
      <c r="B3482" s="9" t="s">
        <v>3477</v>
      </c>
      <c r="C3482" s="3" t="s">
        <v>7588</v>
      </c>
      <c r="D3482" s="5">
        <v>1500</v>
      </c>
      <c r="E3482" s="7">
        <v>15</v>
      </c>
      <c r="F3482" t="s">
        <v>8217</v>
      </c>
      <c r="G3482" t="s">
        <v>8223</v>
      </c>
      <c r="H3482" t="s">
        <v>8245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8268</v>
      </c>
      <c r="O3482">
        <f t="shared" si="270"/>
        <v>1</v>
      </c>
      <c r="P3482">
        <f t="shared" si="271"/>
        <v>0.27</v>
      </c>
      <c r="Q3482" s="11" t="s">
        <v>8307</v>
      </c>
      <c r="R3482" t="s">
        <v>8308</v>
      </c>
      <c r="S3482" s="15">
        <f t="shared" si="272"/>
        <v>41781.855092592588</v>
      </c>
      <c r="T3482" s="15">
        <f t="shared" si="273"/>
        <v>41811.855092592588</v>
      </c>
      <c r="U3482">
        <f t="shared" si="274"/>
        <v>2014</v>
      </c>
    </row>
    <row r="3483" spans="1:21" ht="48" x14ac:dyDescent="0.2">
      <c r="A3483">
        <v>3480</v>
      </c>
      <c r="B3483" s="9" t="s">
        <v>3478</v>
      </c>
      <c r="C3483" s="3" t="s">
        <v>7589</v>
      </c>
      <c r="D3483" s="5">
        <v>1500</v>
      </c>
      <c r="E3483" s="7">
        <v>15</v>
      </c>
      <c r="F3483" t="s">
        <v>8217</v>
      </c>
      <c r="G3483" t="s">
        <v>8222</v>
      </c>
      <c r="H3483" t="s">
        <v>8244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8268</v>
      </c>
      <c r="O3483">
        <f t="shared" si="270"/>
        <v>1</v>
      </c>
      <c r="P3483">
        <f t="shared" si="271"/>
        <v>1.1499999999999999</v>
      </c>
      <c r="Q3483" s="11" t="s">
        <v>8307</v>
      </c>
      <c r="R3483" t="s">
        <v>8308</v>
      </c>
      <c r="S3483" s="15">
        <f t="shared" si="272"/>
        <v>42171.317442129628</v>
      </c>
      <c r="T3483" s="15">
        <f t="shared" si="273"/>
        <v>42195.875</v>
      </c>
      <c r="U3483">
        <f t="shared" si="274"/>
        <v>2015</v>
      </c>
    </row>
    <row r="3484" spans="1:21" ht="48" x14ac:dyDescent="0.2">
      <c r="A3484">
        <v>3471</v>
      </c>
      <c r="B3484" s="9" t="s">
        <v>3469</v>
      </c>
      <c r="C3484" s="3" t="s">
        <v>7580</v>
      </c>
      <c r="D3484" s="5">
        <v>500</v>
      </c>
      <c r="E3484" s="7">
        <v>15</v>
      </c>
      <c r="F3484" t="s">
        <v>8217</v>
      </c>
      <c r="G3484" t="s">
        <v>8223</v>
      </c>
      <c r="H3484" t="s">
        <v>8245</v>
      </c>
      <c r="I3484">
        <v>1409515200</v>
      </c>
      <c r="J3484">
        <v>1405971690</v>
      </c>
      <c r="K3484" t="b">
        <v>0</v>
      </c>
      <c r="L3484">
        <v>30</v>
      </c>
      <c r="M3484" t="b">
        <v>1</v>
      </c>
      <c r="N3484" t="s">
        <v>8268</v>
      </c>
      <c r="O3484">
        <f t="shared" si="270"/>
        <v>3</v>
      </c>
      <c r="P3484">
        <f t="shared" si="271"/>
        <v>0.5</v>
      </c>
      <c r="Q3484" s="11" t="s">
        <v>8307</v>
      </c>
      <c r="R3484" t="s">
        <v>8308</v>
      </c>
      <c r="S3484" s="15">
        <f t="shared" si="272"/>
        <v>41841.820486111108</v>
      </c>
      <c r="T3484" s="15">
        <f t="shared" si="273"/>
        <v>41882.833333333336</v>
      </c>
      <c r="U3484">
        <f t="shared" si="274"/>
        <v>2014</v>
      </c>
    </row>
    <row r="3485" spans="1:21" ht="48" x14ac:dyDescent="0.2">
      <c r="A3485">
        <v>3475</v>
      </c>
      <c r="B3485" s="9" t="s">
        <v>3473</v>
      </c>
      <c r="C3485" s="3" t="s">
        <v>7584</v>
      </c>
      <c r="D3485" s="5">
        <v>300</v>
      </c>
      <c r="E3485" s="7">
        <v>15</v>
      </c>
      <c r="F3485" t="s">
        <v>8217</v>
      </c>
      <c r="G3485" t="s">
        <v>8223</v>
      </c>
      <c r="H3485" t="s">
        <v>8245</v>
      </c>
      <c r="I3485">
        <v>1414972800</v>
      </c>
      <c r="J3485">
        <v>1412629704</v>
      </c>
      <c r="K3485" t="b">
        <v>0</v>
      </c>
      <c r="L3485">
        <v>17</v>
      </c>
      <c r="M3485" t="b">
        <v>1</v>
      </c>
      <c r="N3485" t="s">
        <v>8268</v>
      </c>
      <c r="O3485">
        <f t="shared" si="270"/>
        <v>5</v>
      </c>
      <c r="P3485">
        <f t="shared" si="271"/>
        <v>0.88</v>
      </c>
      <c r="Q3485" s="11" t="s">
        <v>8307</v>
      </c>
      <c r="R3485" t="s">
        <v>8308</v>
      </c>
      <c r="S3485" s="15">
        <f t="shared" si="272"/>
        <v>41918.880833333329</v>
      </c>
      <c r="T3485" s="15">
        <f t="shared" si="273"/>
        <v>41946</v>
      </c>
      <c r="U3485">
        <f t="shared" si="274"/>
        <v>2014</v>
      </c>
    </row>
    <row r="3486" spans="1:21" ht="48" x14ac:dyDescent="0.2">
      <c r="A3486">
        <v>3476</v>
      </c>
      <c r="B3486" s="9" t="s">
        <v>3474</v>
      </c>
      <c r="C3486" s="3" t="s">
        <v>7585</v>
      </c>
      <c r="D3486" s="5">
        <v>300</v>
      </c>
      <c r="E3486" s="7">
        <v>15</v>
      </c>
      <c r="F3486" t="s">
        <v>8217</v>
      </c>
      <c r="G3486" t="s">
        <v>8222</v>
      </c>
      <c r="H3486" t="s">
        <v>8244</v>
      </c>
      <c r="I3486">
        <v>1414378800</v>
      </c>
      <c r="J3486">
        <v>1412836990</v>
      </c>
      <c r="K3486" t="b">
        <v>0</v>
      </c>
      <c r="L3486">
        <v>6</v>
      </c>
      <c r="M3486" t="b">
        <v>1</v>
      </c>
      <c r="N3486" t="s">
        <v>8268</v>
      </c>
      <c r="O3486">
        <f t="shared" si="270"/>
        <v>5</v>
      </c>
      <c r="P3486">
        <f t="shared" si="271"/>
        <v>2.5</v>
      </c>
      <c r="Q3486" s="11" t="s">
        <v>8307</v>
      </c>
      <c r="R3486" t="s">
        <v>8308</v>
      </c>
      <c r="S3486" s="15">
        <f t="shared" si="272"/>
        <v>41921.279976851853</v>
      </c>
      <c r="T3486" s="15">
        <f t="shared" si="273"/>
        <v>41939.125</v>
      </c>
      <c r="U3486">
        <f t="shared" si="274"/>
        <v>2014</v>
      </c>
    </row>
    <row r="3487" spans="1:21" ht="48" x14ac:dyDescent="0.2">
      <c r="A3487">
        <v>3485</v>
      </c>
      <c r="B3487" s="9" t="s">
        <v>3483</v>
      </c>
      <c r="C3487" s="3" t="s">
        <v>7594</v>
      </c>
      <c r="D3487" s="5">
        <v>1650</v>
      </c>
      <c r="E3487" s="7">
        <v>14.5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</v>
      </c>
      <c r="P3487">
        <f t="shared" si="271"/>
        <v>0.48</v>
      </c>
      <c r="Q3487" s="11" t="s">
        <v>8307</v>
      </c>
      <c r="R3487" t="s">
        <v>8308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3484</v>
      </c>
      <c r="C3488" s="3" t="s">
        <v>7595</v>
      </c>
      <c r="D3488" s="5">
        <v>3000</v>
      </c>
      <c r="E3488" s="7">
        <v>14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0</v>
      </c>
      <c r="P3488">
        <f t="shared" si="271"/>
        <v>0.25</v>
      </c>
      <c r="Q3488" s="11" t="s">
        <v>8307</v>
      </c>
      <c r="R3488" t="s">
        <v>8308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3488</v>
      </c>
      <c r="B3489" s="9" t="s">
        <v>3486</v>
      </c>
      <c r="C3489" s="3" t="s">
        <v>7597</v>
      </c>
      <c r="D3489" s="5">
        <v>3000</v>
      </c>
      <c r="E3489" s="7">
        <v>13</v>
      </c>
      <c r="F3489" t="s">
        <v>8217</v>
      </c>
      <c r="G3489" t="s">
        <v>8222</v>
      </c>
      <c r="H3489" t="s">
        <v>8244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8268</v>
      </c>
      <c r="O3489">
        <f t="shared" si="270"/>
        <v>0</v>
      </c>
      <c r="P3489">
        <f t="shared" si="271"/>
        <v>0.45</v>
      </c>
      <c r="Q3489" s="11" t="s">
        <v>8307</v>
      </c>
      <c r="R3489" t="s">
        <v>8308</v>
      </c>
      <c r="S3489" s="15">
        <f t="shared" si="272"/>
        <v>42087.768055555556</v>
      </c>
      <c r="T3489" s="15">
        <f t="shared" si="273"/>
        <v>42111.666666666672</v>
      </c>
      <c r="U3489">
        <f t="shared" si="274"/>
        <v>2015</v>
      </c>
    </row>
    <row r="3490" spans="1:21" ht="48" x14ac:dyDescent="0.2">
      <c r="A3490">
        <v>3487</v>
      </c>
      <c r="B3490" s="9" t="s">
        <v>3485</v>
      </c>
      <c r="C3490" s="3" t="s">
        <v>7596</v>
      </c>
      <c r="D3490" s="5">
        <v>2000</v>
      </c>
      <c r="E3490" s="7">
        <v>13</v>
      </c>
      <c r="F3490" t="s">
        <v>8217</v>
      </c>
      <c r="G3490" t="s">
        <v>8223</v>
      </c>
      <c r="H3490" t="s">
        <v>8245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8268</v>
      </c>
      <c r="O3490">
        <f t="shared" si="270"/>
        <v>1</v>
      </c>
      <c r="P3490">
        <f t="shared" si="271"/>
        <v>0.2</v>
      </c>
      <c r="Q3490" s="11" t="s">
        <v>8307</v>
      </c>
      <c r="R3490" t="s">
        <v>8308</v>
      </c>
      <c r="S3490" s="15">
        <f t="shared" si="272"/>
        <v>42149.940416666665</v>
      </c>
      <c r="T3490" s="15">
        <f t="shared" si="273"/>
        <v>42179.940416666665</v>
      </c>
      <c r="U3490">
        <f t="shared" si="274"/>
        <v>2015</v>
      </c>
    </row>
    <row r="3491" spans="1:21" ht="48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12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0</v>
      </c>
      <c r="P3491">
        <f t="shared" si="271"/>
        <v>0.17</v>
      </c>
      <c r="Q3491" s="11" t="s">
        <v>8307</v>
      </c>
      <c r="R3491" t="s">
        <v>8308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3488</v>
      </c>
      <c r="C3492" s="3" t="s">
        <v>7599</v>
      </c>
      <c r="D3492" s="5">
        <v>1000</v>
      </c>
      <c r="E3492" s="7">
        <v>12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</v>
      </c>
      <c r="P3492">
        <f t="shared" si="271"/>
        <v>0.44</v>
      </c>
      <c r="Q3492" s="11" t="s">
        <v>8307</v>
      </c>
      <c r="R3492" t="s">
        <v>8308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3489</v>
      </c>
      <c r="C3493" s="3" t="s">
        <v>7600</v>
      </c>
      <c r="D3493" s="5">
        <v>500</v>
      </c>
      <c r="E3493" s="7">
        <v>12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2</v>
      </c>
      <c r="P3493">
        <f t="shared" si="271"/>
        <v>1.2</v>
      </c>
      <c r="Q3493" s="11" t="s">
        <v>8307</v>
      </c>
      <c r="R3493" t="s">
        <v>8308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3495</v>
      </c>
      <c r="B3494" s="9" t="s">
        <v>3493</v>
      </c>
      <c r="C3494" s="3" t="s">
        <v>7604</v>
      </c>
      <c r="D3494" s="5">
        <v>5000</v>
      </c>
      <c r="E3494" s="7">
        <v>11</v>
      </c>
      <c r="F3494" t="s">
        <v>8217</v>
      </c>
      <c r="G3494" t="s">
        <v>8227</v>
      </c>
      <c r="H3494" t="s">
        <v>8249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t="s">
        <v>8268</v>
      </c>
      <c r="O3494">
        <f t="shared" si="270"/>
        <v>0</v>
      </c>
      <c r="P3494">
        <f t="shared" si="271"/>
        <v>0.15</v>
      </c>
      <c r="Q3494" s="11" t="s">
        <v>8307</v>
      </c>
      <c r="R3494" t="s">
        <v>8308</v>
      </c>
      <c r="S3494" s="15">
        <f t="shared" si="272"/>
        <v>41915.762835648151</v>
      </c>
      <c r="T3494" s="15">
        <f t="shared" si="273"/>
        <v>41944.720833333333</v>
      </c>
      <c r="U3494">
        <f t="shared" si="274"/>
        <v>2014</v>
      </c>
    </row>
    <row r="3495" spans="1:21" ht="48" x14ac:dyDescent="0.2">
      <c r="A3495">
        <v>3492</v>
      </c>
      <c r="B3495" s="9" t="s">
        <v>3490</v>
      </c>
      <c r="C3495" s="3" t="s">
        <v>7601</v>
      </c>
      <c r="D3495" s="5">
        <v>3800</v>
      </c>
      <c r="E3495" s="7">
        <v>11</v>
      </c>
      <c r="F3495" t="s">
        <v>8217</v>
      </c>
      <c r="G3495" t="s">
        <v>8222</v>
      </c>
      <c r="H3495" t="s">
        <v>8244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8268</v>
      </c>
      <c r="O3495">
        <f t="shared" si="270"/>
        <v>0</v>
      </c>
      <c r="P3495">
        <f t="shared" si="271"/>
        <v>0.31</v>
      </c>
      <c r="Q3495" s="11" t="s">
        <v>8307</v>
      </c>
      <c r="R3495" t="s">
        <v>8308</v>
      </c>
      <c r="S3495" s="15">
        <f t="shared" si="272"/>
        <v>42268.009224537032</v>
      </c>
      <c r="T3495" s="15">
        <f t="shared" si="273"/>
        <v>42303.009224537032</v>
      </c>
      <c r="U3495">
        <f t="shared" si="274"/>
        <v>2015</v>
      </c>
    </row>
    <row r="3496" spans="1:21" ht="48" x14ac:dyDescent="0.2">
      <c r="A3496">
        <v>3496</v>
      </c>
      <c r="B3496" s="9" t="s">
        <v>3494</v>
      </c>
      <c r="C3496" s="3" t="s">
        <v>7605</v>
      </c>
      <c r="D3496" s="5">
        <v>3000</v>
      </c>
      <c r="E3496" s="7">
        <v>11</v>
      </c>
      <c r="F3496" t="s">
        <v>8217</v>
      </c>
      <c r="G3496" t="s">
        <v>8222</v>
      </c>
      <c r="H3496" t="s">
        <v>8244</v>
      </c>
      <c r="I3496">
        <v>1473625166</v>
      </c>
      <c r="J3496">
        <v>1470169166</v>
      </c>
      <c r="K3496" t="b">
        <v>0</v>
      </c>
      <c r="L3496">
        <v>78</v>
      </c>
      <c r="M3496" t="b">
        <v>1</v>
      </c>
      <c r="N3496" t="s">
        <v>8268</v>
      </c>
      <c r="O3496">
        <f t="shared" si="270"/>
        <v>0</v>
      </c>
      <c r="P3496">
        <f t="shared" si="271"/>
        <v>0.14000000000000001</v>
      </c>
      <c r="Q3496" s="11" t="s">
        <v>8307</v>
      </c>
      <c r="R3496" t="s">
        <v>8308</v>
      </c>
      <c r="S3496" s="15">
        <f t="shared" si="272"/>
        <v>42584.846828703703</v>
      </c>
      <c r="T3496" s="15">
        <f t="shared" si="273"/>
        <v>42624.846828703703</v>
      </c>
      <c r="U3496">
        <f t="shared" si="274"/>
        <v>2016</v>
      </c>
    </row>
    <row r="3497" spans="1:21" ht="48" x14ac:dyDescent="0.2">
      <c r="A3497">
        <v>3499</v>
      </c>
      <c r="B3497" s="9" t="s">
        <v>3497</v>
      </c>
      <c r="C3497" s="3" t="s">
        <v>7608</v>
      </c>
      <c r="D3497" s="5">
        <v>2000</v>
      </c>
      <c r="E3497" s="7">
        <v>11</v>
      </c>
      <c r="F3497" t="s">
        <v>8217</v>
      </c>
      <c r="G3497" t="s">
        <v>8222</v>
      </c>
      <c r="H3497" t="s">
        <v>8244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t="s">
        <v>8268</v>
      </c>
      <c r="O3497">
        <f t="shared" si="270"/>
        <v>1</v>
      </c>
      <c r="P3497">
        <f t="shared" si="271"/>
        <v>0.31</v>
      </c>
      <c r="Q3497" s="11" t="s">
        <v>8307</v>
      </c>
      <c r="R3497" t="s">
        <v>8308</v>
      </c>
      <c r="S3497" s="15">
        <f t="shared" si="272"/>
        <v>42132.036168981482</v>
      </c>
      <c r="T3497" s="15">
        <f t="shared" si="273"/>
        <v>42186.290972222225</v>
      </c>
      <c r="U3497">
        <f t="shared" si="274"/>
        <v>2015</v>
      </c>
    </row>
    <row r="3498" spans="1:21" ht="48" x14ac:dyDescent="0.2">
      <c r="A3498">
        <v>3498</v>
      </c>
      <c r="B3498" s="9" t="s">
        <v>3496</v>
      </c>
      <c r="C3498" s="3" t="s">
        <v>7607</v>
      </c>
      <c r="D3498" s="5">
        <v>1650</v>
      </c>
      <c r="E3498" s="7">
        <v>11</v>
      </c>
      <c r="F3498" t="s">
        <v>8217</v>
      </c>
      <c r="G3498" t="s">
        <v>8227</v>
      </c>
      <c r="H3498" t="s">
        <v>8249</v>
      </c>
      <c r="I3498">
        <v>1464471840</v>
      </c>
      <c r="J3498">
        <v>1459309704</v>
      </c>
      <c r="K3498" t="b">
        <v>0</v>
      </c>
      <c r="L3498">
        <v>42</v>
      </c>
      <c r="M3498" t="b">
        <v>1</v>
      </c>
      <c r="N3498" t="s">
        <v>8268</v>
      </c>
      <c r="O3498">
        <f t="shared" si="270"/>
        <v>1</v>
      </c>
      <c r="P3498">
        <f t="shared" si="271"/>
        <v>0.26</v>
      </c>
      <c r="Q3498" s="11" t="s">
        <v>8307</v>
      </c>
      <c r="R3498" t="s">
        <v>8308</v>
      </c>
      <c r="S3498" s="15">
        <f t="shared" si="272"/>
        <v>42459.15861111111</v>
      </c>
      <c r="T3498" s="15">
        <f t="shared" si="273"/>
        <v>42518.905555555553</v>
      </c>
      <c r="U3498">
        <f t="shared" si="274"/>
        <v>2016</v>
      </c>
    </row>
    <row r="3499" spans="1:21" ht="48" x14ac:dyDescent="0.2">
      <c r="A3499">
        <v>3497</v>
      </c>
      <c r="B3499" s="9" t="s">
        <v>3495</v>
      </c>
      <c r="C3499" s="3" t="s">
        <v>7606</v>
      </c>
      <c r="D3499" s="5">
        <v>1551</v>
      </c>
      <c r="E3499" s="7">
        <v>11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</v>
      </c>
      <c r="P3499">
        <f t="shared" si="271"/>
        <v>0.22</v>
      </c>
      <c r="Q3499" s="11" t="s">
        <v>8307</v>
      </c>
      <c r="R3499" t="s">
        <v>8308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3493</v>
      </c>
      <c r="B3500" s="9" t="s">
        <v>3491</v>
      </c>
      <c r="C3500" s="3" t="s">
        <v>7602</v>
      </c>
      <c r="D3500" s="5">
        <v>1500</v>
      </c>
      <c r="E3500" s="7">
        <v>11</v>
      </c>
      <c r="F3500" t="s">
        <v>8217</v>
      </c>
      <c r="G3500" t="s">
        <v>8222</v>
      </c>
      <c r="H3500" t="s">
        <v>8244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t="s">
        <v>8268</v>
      </c>
      <c r="O3500">
        <f t="shared" si="270"/>
        <v>1</v>
      </c>
      <c r="P3500">
        <f t="shared" si="271"/>
        <v>0.38</v>
      </c>
      <c r="Q3500" s="11" t="s">
        <v>8307</v>
      </c>
      <c r="R3500" t="s">
        <v>8308</v>
      </c>
      <c r="S3500" s="15">
        <f t="shared" si="272"/>
        <v>41848.866157407407</v>
      </c>
      <c r="T3500" s="15">
        <f t="shared" si="273"/>
        <v>41868.21597222222</v>
      </c>
      <c r="U3500">
        <f t="shared" si="274"/>
        <v>2014</v>
      </c>
    </row>
    <row r="3501" spans="1:21" ht="48" x14ac:dyDescent="0.2">
      <c r="A3501">
        <v>3501</v>
      </c>
      <c r="B3501" s="9" t="s">
        <v>3499</v>
      </c>
      <c r="C3501" s="3" t="s">
        <v>7610</v>
      </c>
      <c r="D3501" s="5">
        <v>1500</v>
      </c>
      <c r="E3501" s="7">
        <v>11</v>
      </c>
      <c r="F3501" t="s">
        <v>8217</v>
      </c>
      <c r="G3501" t="s">
        <v>8223</v>
      </c>
      <c r="H3501" t="s">
        <v>8245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t="s">
        <v>8268</v>
      </c>
      <c r="O3501">
        <f t="shared" si="270"/>
        <v>1</v>
      </c>
      <c r="P3501">
        <f t="shared" si="271"/>
        <v>0.26</v>
      </c>
      <c r="Q3501" s="11" t="s">
        <v>8307</v>
      </c>
      <c r="R3501" t="s">
        <v>8308</v>
      </c>
      <c r="S3501" s="15">
        <f t="shared" si="272"/>
        <v>42233.763831018514</v>
      </c>
      <c r="T3501" s="15">
        <f t="shared" si="273"/>
        <v>42258.763831018514</v>
      </c>
      <c r="U3501">
        <f t="shared" si="274"/>
        <v>2015</v>
      </c>
    </row>
    <row r="3502" spans="1:21" ht="48" x14ac:dyDescent="0.2">
      <c r="A3502">
        <v>3500</v>
      </c>
      <c r="B3502" s="9" t="s">
        <v>3498</v>
      </c>
      <c r="C3502" s="3" t="s">
        <v>7609</v>
      </c>
      <c r="D3502" s="5">
        <v>1000</v>
      </c>
      <c r="E3502" s="7">
        <v>11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</v>
      </c>
      <c r="P3502">
        <f t="shared" si="271"/>
        <v>0.26</v>
      </c>
      <c r="Q3502" s="11" t="s">
        <v>8307</v>
      </c>
      <c r="R3502" t="s">
        <v>8308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3494</v>
      </c>
      <c r="B3503" s="9" t="s">
        <v>3492</v>
      </c>
      <c r="C3503" s="3" t="s">
        <v>7603</v>
      </c>
      <c r="D3503" s="5">
        <v>400</v>
      </c>
      <c r="E3503" s="7">
        <v>11</v>
      </c>
      <c r="F3503" t="s">
        <v>8217</v>
      </c>
      <c r="G3503" t="s">
        <v>8222</v>
      </c>
      <c r="H3503" t="s">
        <v>8244</v>
      </c>
      <c r="I3503">
        <v>1480140000</v>
      </c>
      <c r="J3503">
        <v>1479186575</v>
      </c>
      <c r="K3503" t="b">
        <v>0</v>
      </c>
      <c r="L3503">
        <v>13</v>
      </c>
      <c r="M3503" t="b">
        <v>1</v>
      </c>
      <c r="N3503" t="s">
        <v>8268</v>
      </c>
      <c r="O3503">
        <f t="shared" si="270"/>
        <v>3</v>
      </c>
      <c r="P3503">
        <f t="shared" si="271"/>
        <v>0.85</v>
      </c>
      <c r="Q3503" s="11" t="s">
        <v>8307</v>
      </c>
      <c r="R3503" t="s">
        <v>8308</v>
      </c>
      <c r="S3503" s="15">
        <f t="shared" si="272"/>
        <v>42689.214988425927</v>
      </c>
      <c r="T3503" s="15">
        <f t="shared" si="273"/>
        <v>42700.25</v>
      </c>
      <c r="U3503">
        <f t="shared" si="274"/>
        <v>2016</v>
      </c>
    </row>
    <row r="3504" spans="1:21" ht="48" x14ac:dyDescent="0.2">
      <c r="A3504">
        <v>3547</v>
      </c>
      <c r="B3504" s="9" t="s">
        <v>3545</v>
      </c>
      <c r="C3504" s="3" t="s">
        <v>7656</v>
      </c>
      <c r="D3504" s="5">
        <v>35000</v>
      </c>
      <c r="E3504" s="7">
        <v>10</v>
      </c>
      <c r="F3504" t="s">
        <v>8217</v>
      </c>
      <c r="G3504" t="s">
        <v>8222</v>
      </c>
      <c r="H3504" t="s">
        <v>8244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t="s">
        <v>8268</v>
      </c>
      <c r="O3504">
        <f t="shared" si="270"/>
        <v>0</v>
      </c>
      <c r="P3504">
        <f t="shared" si="271"/>
        <v>0.03</v>
      </c>
      <c r="Q3504" s="11" t="s">
        <v>8307</v>
      </c>
      <c r="R3504" t="s">
        <v>8308</v>
      </c>
      <c r="S3504" s="15">
        <f t="shared" si="272"/>
        <v>42480.078715277778</v>
      </c>
      <c r="T3504" s="15">
        <f t="shared" si="273"/>
        <v>42504.165972222225</v>
      </c>
      <c r="U3504">
        <f t="shared" si="274"/>
        <v>2016</v>
      </c>
    </row>
    <row r="3505" spans="1:21" ht="32" x14ac:dyDescent="0.2">
      <c r="A3505">
        <v>3507</v>
      </c>
      <c r="B3505" s="9" t="s">
        <v>3505</v>
      </c>
      <c r="C3505" s="3" t="s">
        <v>7616</v>
      </c>
      <c r="D3505" s="5">
        <v>10000</v>
      </c>
      <c r="E3505" s="7">
        <v>10</v>
      </c>
      <c r="F3505" t="s">
        <v>8217</v>
      </c>
      <c r="G3505" t="s">
        <v>8222</v>
      </c>
      <c r="H3505" t="s">
        <v>8244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t="s">
        <v>8268</v>
      </c>
      <c r="O3505">
        <f t="shared" si="270"/>
        <v>0</v>
      </c>
      <c r="P3505">
        <f t="shared" si="271"/>
        <v>0.14000000000000001</v>
      </c>
      <c r="Q3505" s="11" t="s">
        <v>8307</v>
      </c>
      <c r="R3505" t="s">
        <v>8308</v>
      </c>
      <c r="S3505" s="15">
        <f t="shared" si="272"/>
        <v>42491.92288194444</v>
      </c>
      <c r="T3505" s="15">
        <f t="shared" si="273"/>
        <v>42521.92288194444</v>
      </c>
      <c r="U3505">
        <f t="shared" si="274"/>
        <v>2016</v>
      </c>
    </row>
    <row r="3506" spans="1:21" ht="48" x14ac:dyDescent="0.2">
      <c r="A3506">
        <v>3524</v>
      </c>
      <c r="B3506" s="9" t="s">
        <v>3522</v>
      </c>
      <c r="C3506" s="3" t="s">
        <v>7633</v>
      </c>
      <c r="D3506" s="5">
        <v>10000</v>
      </c>
      <c r="E3506" s="7">
        <v>10</v>
      </c>
      <c r="F3506" t="s">
        <v>8217</v>
      </c>
      <c r="G3506" t="s">
        <v>8222</v>
      </c>
      <c r="H3506" t="s">
        <v>8244</v>
      </c>
      <c r="I3506">
        <v>1410580800</v>
      </c>
      <c r="J3506">
        <v>1409336373</v>
      </c>
      <c r="K3506" t="b">
        <v>0</v>
      </c>
      <c r="L3506">
        <v>74</v>
      </c>
      <c r="M3506" t="b">
        <v>1</v>
      </c>
      <c r="N3506" t="s">
        <v>8268</v>
      </c>
      <c r="O3506">
        <f t="shared" si="270"/>
        <v>0</v>
      </c>
      <c r="P3506">
        <f t="shared" si="271"/>
        <v>0.14000000000000001</v>
      </c>
      <c r="Q3506" s="11" t="s">
        <v>8307</v>
      </c>
      <c r="R3506" t="s">
        <v>8308</v>
      </c>
      <c r="S3506" s="15">
        <f t="shared" si="272"/>
        <v>41880.76357638889</v>
      </c>
      <c r="T3506" s="15">
        <f t="shared" si="273"/>
        <v>41895.166666666664</v>
      </c>
      <c r="U3506">
        <f t="shared" si="274"/>
        <v>2014</v>
      </c>
    </row>
    <row r="3507" spans="1:21" ht="48" x14ac:dyDescent="0.2">
      <c r="A3507">
        <v>3527</v>
      </c>
      <c r="B3507" s="9" t="s">
        <v>3525</v>
      </c>
      <c r="C3507" s="3" t="s">
        <v>7636</v>
      </c>
      <c r="D3507" s="5">
        <v>6000</v>
      </c>
      <c r="E3507" s="7">
        <v>10</v>
      </c>
      <c r="F3507" t="s">
        <v>8217</v>
      </c>
      <c r="G3507" t="s">
        <v>8222</v>
      </c>
      <c r="H3507" t="s">
        <v>8244</v>
      </c>
      <c r="I3507">
        <v>1436587140</v>
      </c>
      <c r="J3507">
        <v>1434069205</v>
      </c>
      <c r="K3507" t="b">
        <v>0</v>
      </c>
      <c r="L3507">
        <v>86</v>
      </c>
      <c r="M3507" t="b">
        <v>1</v>
      </c>
      <c r="N3507" t="s">
        <v>8268</v>
      </c>
      <c r="O3507">
        <f t="shared" si="270"/>
        <v>0</v>
      </c>
      <c r="P3507">
        <f t="shared" si="271"/>
        <v>0.12</v>
      </c>
      <c r="Q3507" s="11" t="s">
        <v>8307</v>
      </c>
      <c r="R3507" t="s">
        <v>8308</v>
      </c>
      <c r="S3507" s="15">
        <f t="shared" si="272"/>
        <v>42167.023206018523</v>
      </c>
      <c r="T3507" s="15">
        <f t="shared" si="273"/>
        <v>42196.165972222225</v>
      </c>
      <c r="U3507">
        <f t="shared" si="274"/>
        <v>2015</v>
      </c>
    </row>
    <row r="3508" spans="1:21" ht="48" x14ac:dyDescent="0.2">
      <c r="A3508">
        <v>3542</v>
      </c>
      <c r="B3508" s="9" t="s">
        <v>3540</v>
      </c>
      <c r="C3508" s="3" t="s">
        <v>7651</v>
      </c>
      <c r="D3508" s="5">
        <v>5500</v>
      </c>
      <c r="E3508" s="7">
        <v>10</v>
      </c>
      <c r="F3508" t="s">
        <v>8217</v>
      </c>
      <c r="G3508" t="s">
        <v>8222</v>
      </c>
      <c r="H3508" t="s">
        <v>8244</v>
      </c>
      <c r="I3508">
        <v>1410099822</v>
      </c>
      <c r="J3508">
        <v>1404915822</v>
      </c>
      <c r="K3508" t="b">
        <v>0</v>
      </c>
      <c r="L3508">
        <v>85</v>
      </c>
      <c r="M3508" t="b">
        <v>1</v>
      </c>
      <c r="N3508" t="s">
        <v>8268</v>
      </c>
      <c r="O3508">
        <f t="shared" si="270"/>
        <v>0</v>
      </c>
      <c r="P3508">
        <f t="shared" si="271"/>
        <v>0.12</v>
      </c>
      <c r="Q3508" s="11" t="s">
        <v>8307</v>
      </c>
      <c r="R3508" t="s">
        <v>8308</v>
      </c>
      <c r="S3508" s="15">
        <f t="shared" si="272"/>
        <v>41829.599791666667</v>
      </c>
      <c r="T3508" s="15">
        <f t="shared" si="273"/>
        <v>41889.599791666667</v>
      </c>
      <c r="U3508">
        <f t="shared" si="274"/>
        <v>2014</v>
      </c>
    </row>
    <row r="3509" spans="1:21" ht="32" x14ac:dyDescent="0.2">
      <c r="A3509">
        <v>3534</v>
      </c>
      <c r="B3509" s="9" t="s">
        <v>3532</v>
      </c>
      <c r="C3509" s="3" t="s">
        <v>7643</v>
      </c>
      <c r="D3509" s="5">
        <v>5000</v>
      </c>
      <c r="E3509" s="7">
        <v>10</v>
      </c>
      <c r="F3509" t="s">
        <v>8217</v>
      </c>
      <c r="G3509" t="s">
        <v>8222</v>
      </c>
      <c r="H3509" t="s">
        <v>8244</v>
      </c>
      <c r="I3509">
        <v>1443711623</v>
      </c>
      <c r="J3509">
        <v>1440687623</v>
      </c>
      <c r="K3509" t="b">
        <v>0</v>
      </c>
      <c r="L3509">
        <v>204</v>
      </c>
      <c r="M3509" t="b">
        <v>1</v>
      </c>
      <c r="N3509" t="s">
        <v>8268</v>
      </c>
      <c r="O3509">
        <f t="shared" si="270"/>
        <v>0</v>
      </c>
      <c r="P3509">
        <f t="shared" si="271"/>
        <v>0.05</v>
      </c>
      <c r="Q3509" s="11" t="s">
        <v>8307</v>
      </c>
      <c r="R3509" t="s">
        <v>8308</v>
      </c>
      <c r="S3509" s="15">
        <f t="shared" si="272"/>
        <v>42243.6252662037</v>
      </c>
      <c r="T3509" s="15">
        <f t="shared" si="273"/>
        <v>42278.6252662037</v>
      </c>
      <c r="U3509">
        <f t="shared" si="274"/>
        <v>2015</v>
      </c>
    </row>
    <row r="3510" spans="1:21" ht="48" x14ac:dyDescent="0.2">
      <c r="A3510">
        <v>3502</v>
      </c>
      <c r="B3510" s="9" t="s">
        <v>3500</v>
      </c>
      <c r="C3510" s="3" t="s">
        <v>7611</v>
      </c>
      <c r="D3510" s="5">
        <v>4000</v>
      </c>
      <c r="E3510" s="7">
        <v>10</v>
      </c>
      <c r="F3510" t="s">
        <v>8217</v>
      </c>
      <c r="G3510" t="s">
        <v>8222</v>
      </c>
      <c r="H3510" t="s">
        <v>8244</v>
      </c>
      <c r="I3510">
        <v>1458100740</v>
      </c>
      <c r="J3510">
        <v>1456862924</v>
      </c>
      <c r="K3510" t="b">
        <v>0</v>
      </c>
      <c r="L3510">
        <v>31</v>
      </c>
      <c r="M3510" t="b">
        <v>1</v>
      </c>
      <c r="N3510" t="s">
        <v>8268</v>
      </c>
      <c r="O3510">
        <f t="shared" si="270"/>
        <v>0</v>
      </c>
      <c r="P3510">
        <f t="shared" si="271"/>
        <v>0.32</v>
      </c>
      <c r="Q3510" s="11" t="s">
        <v>8307</v>
      </c>
      <c r="R3510" t="s">
        <v>8308</v>
      </c>
      <c r="S3510" s="15">
        <f t="shared" si="272"/>
        <v>42430.839398148149</v>
      </c>
      <c r="T3510" s="15">
        <f t="shared" si="273"/>
        <v>42445.165972222225</v>
      </c>
      <c r="U3510">
        <f t="shared" si="274"/>
        <v>2016</v>
      </c>
    </row>
    <row r="3511" spans="1:21" ht="48" x14ac:dyDescent="0.2">
      <c r="A3511">
        <v>3517</v>
      </c>
      <c r="B3511" s="9" t="s">
        <v>3515</v>
      </c>
      <c r="C3511" s="3" t="s">
        <v>7626</v>
      </c>
      <c r="D3511" s="5">
        <v>4000</v>
      </c>
      <c r="E3511" s="7">
        <v>10</v>
      </c>
      <c r="F3511" t="s">
        <v>8217</v>
      </c>
      <c r="G3511" t="s">
        <v>8223</v>
      </c>
      <c r="H3511" t="s">
        <v>8245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t="s">
        <v>8268</v>
      </c>
      <c r="O3511">
        <f t="shared" si="270"/>
        <v>0</v>
      </c>
      <c r="P3511">
        <f t="shared" si="271"/>
        <v>0.77</v>
      </c>
      <c r="Q3511" s="11" t="s">
        <v>8307</v>
      </c>
      <c r="R3511" t="s">
        <v>8308</v>
      </c>
      <c r="S3511" s="15">
        <f t="shared" si="272"/>
        <v>41794.817523148151</v>
      </c>
      <c r="T3511" s="15">
        <f t="shared" si="273"/>
        <v>41824.458333333336</v>
      </c>
      <c r="U3511">
        <f t="shared" si="274"/>
        <v>2014</v>
      </c>
    </row>
    <row r="3512" spans="1:21" ht="48" x14ac:dyDescent="0.2">
      <c r="A3512">
        <v>3523</v>
      </c>
      <c r="B3512" s="9" t="s">
        <v>3521</v>
      </c>
      <c r="C3512" s="3" t="s">
        <v>7632</v>
      </c>
      <c r="D3512" s="5">
        <v>4000</v>
      </c>
      <c r="E3512" s="7">
        <v>10</v>
      </c>
      <c r="F3512" t="s">
        <v>8217</v>
      </c>
      <c r="G3512" t="s">
        <v>8223</v>
      </c>
      <c r="H3512" t="s">
        <v>8245</v>
      </c>
      <c r="I3512">
        <v>1474844400</v>
      </c>
      <c r="J3512">
        <v>1469871148</v>
      </c>
      <c r="K3512" t="b">
        <v>0</v>
      </c>
      <c r="L3512">
        <v>80</v>
      </c>
      <c r="M3512" t="b">
        <v>1</v>
      </c>
      <c r="N3512" t="s">
        <v>8268</v>
      </c>
      <c r="O3512">
        <f t="shared" si="270"/>
        <v>0</v>
      </c>
      <c r="P3512">
        <f t="shared" si="271"/>
        <v>0.13</v>
      </c>
      <c r="Q3512" s="11" t="s">
        <v>8307</v>
      </c>
      <c r="R3512" t="s">
        <v>8308</v>
      </c>
      <c r="S3512" s="15">
        <f t="shared" si="272"/>
        <v>42581.397546296299</v>
      </c>
      <c r="T3512" s="15">
        <f t="shared" si="273"/>
        <v>42638.958333333328</v>
      </c>
      <c r="U3512">
        <f t="shared" si="274"/>
        <v>2016</v>
      </c>
    </row>
    <row r="3513" spans="1:21" ht="48" x14ac:dyDescent="0.2">
      <c r="A3513">
        <v>3526</v>
      </c>
      <c r="B3513" s="9" t="s">
        <v>3524</v>
      </c>
      <c r="C3513" s="3" t="s">
        <v>7635</v>
      </c>
      <c r="D3513" s="5">
        <v>3300</v>
      </c>
      <c r="E3513" s="7">
        <v>10</v>
      </c>
      <c r="F3513" t="s">
        <v>8217</v>
      </c>
      <c r="G3513" t="s">
        <v>8222</v>
      </c>
      <c r="H3513" t="s">
        <v>8244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8268</v>
      </c>
      <c r="O3513">
        <f t="shared" si="270"/>
        <v>0</v>
      </c>
      <c r="P3513">
        <f t="shared" si="271"/>
        <v>0.28999999999999998</v>
      </c>
      <c r="Q3513" s="11" t="s">
        <v>8307</v>
      </c>
      <c r="R3513" t="s">
        <v>8308</v>
      </c>
      <c r="S3513" s="15">
        <f t="shared" si="272"/>
        <v>42460.335312499999</v>
      </c>
      <c r="T3513" s="15">
        <f t="shared" si="273"/>
        <v>42488.249305555553</v>
      </c>
      <c r="U3513">
        <f t="shared" si="274"/>
        <v>2016</v>
      </c>
    </row>
    <row r="3514" spans="1:21" ht="48" x14ac:dyDescent="0.2">
      <c r="A3514">
        <v>3506</v>
      </c>
      <c r="B3514" s="9" t="s">
        <v>3504</v>
      </c>
      <c r="C3514" s="3" t="s">
        <v>7615</v>
      </c>
      <c r="D3514" s="5">
        <v>3000</v>
      </c>
      <c r="E3514" s="7">
        <v>10</v>
      </c>
      <c r="F3514" t="s">
        <v>8217</v>
      </c>
      <c r="G3514" t="s">
        <v>8222</v>
      </c>
      <c r="H3514" t="s">
        <v>8244</v>
      </c>
      <c r="I3514">
        <v>1408815440</v>
      </c>
      <c r="J3514">
        <v>1404927440</v>
      </c>
      <c r="K3514" t="b">
        <v>0</v>
      </c>
      <c r="L3514">
        <v>29</v>
      </c>
      <c r="M3514" t="b">
        <v>1</v>
      </c>
      <c r="N3514" t="s">
        <v>8268</v>
      </c>
      <c r="O3514">
        <f t="shared" si="270"/>
        <v>0</v>
      </c>
      <c r="P3514">
        <f t="shared" si="271"/>
        <v>0.34</v>
      </c>
      <c r="Q3514" s="11" t="s">
        <v>8307</v>
      </c>
      <c r="R3514" t="s">
        <v>8308</v>
      </c>
      <c r="S3514" s="15">
        <f t="shared" si="272"/>
        <v>41829.734259259261</v>
      </c>
      <c r="T3514" s="15">
        <f t="shared" si="273"/>
        <v>41874.734259259261</v>
      </c>
      <c r="U3514">
        <f t="shared" si="274"/>
        <v>2014</v>
      </c>
    </row>
    <row r="3515" spans="1:21" ht="48" x14ac:dyDescent="0.2">
      <c r="A3515">
        <v>3509</v>
      </c>
      <c r="B3515" s="9" t="s">
        <v>3507</v>
      </c>
      <c r="C3515" s="3" t="s">
        <v>7618</v>
      </c>
      <c r="D3515" s="5">
        <v>3000</v>
      </c>
      <c r="E3515" s="7">
        <v>10</v>
      </c>
      <c r="F3515" t="s">
        <v>8217</v>
      </c>
      <c r="G3515" t="s">
        <v>8222</v>
      </c>
      <c r="H3515" t="s">
        <v>8244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t="s">
        <v>8268</v>
      </c>
      <c r="O3515">
        <f t="shared" si="270"/>
        <v>0</v>
      </c>
      <c r="P3515">
        <f t="shared" si="271"/>
        <v>0.3</v>
      </c>
      <c r="Q3515" s="11" t="s">
        <v>8307</v>
      </c>
      <c r="R3515" t="s">
        <v>8308</v>
      </c>
      <c r="S3515" s="15">
        <f t="shared" si="272"/>
        <v>41950.859560185185</v>
      </c>
      <c r="T3515" s="15">
        <f t="shared" si="273"/>
        <v>41964.204861111109</v>
      </c>
      <c r="U3515">
        <f t="shared" si="274"/>
        <v>2014</v>
      </c>
    </row>
    <row r="3516" spans="1:21" ht="48" x14ac:dyDescent="0.2">
      <c r="A3516">
        <v>3515</v>
      </c>
      <c r="B3516" s="9" t="s">
        <v>3513</v>
      </c>
      <c r="C3516" s="3" t="s">
        <v>7624</v>
      </c>
      <c r="D3516" s="5">
        <v>3000</v>
      </c>
      <c r="E3516" s="7">
        <v>10</v>
      </c>
      <c r="F3516" t="s">
        <v>8217</v>
      </c>
      <c r="G3516" t="s">
        <v>8222</v>
      </c>
      <c r="H3516" t="s">
        <v>8244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8268</v>
      </c>
      <c r="O3516">
        <f t="shared" si="270"/>
        <v>0</v>
      </c>
      <c r="P3516">
        <f t="shared" si="271"/>
        <v>0.22</v>
      </c>
      <c r="Q3516" s="11" t="s">
        <v>8307</v>
      </c>
      <c r="R3516" t="s">
        <v>8308</v>
      </c>
      <c r="S3516" s="15">
        <f t="shared" si="272"/>
        <v>42125.772812499999</v>
      </c>
      <c r="T3516" s="15">
        <f t="shared" si="273"/>
        <v>42155.772812499999</v>
      </c>
      <c r="U3516">
        <f t="shared" si="274"/>
        <v>2015</v>
      </c>
    </row>
    <row r="3517" spans="1:21" ht="48" x14ac:dyDescent="0.2">
      <c r="A3517">
        <v>3513</v>
      </c>
      <c r="B3517" s="9" t="s">
        <v>3511</v>
      </c>
      <c r="C3517" s="3" t="s">
        <v>7622</v>
      </c>
      <c r="D3517" s="5">
        <v>2800</v>
      </c>
      <c r="E3517" s="7">
        <v>10</v>
      </c>
      <c r="F3517" t="s">
        <v>8217</v>
      </c>
      <c r="G3517" t="s">
        <v>8222</v>
      </c>
      <c r="H3517" t="s">
        <v>8244</v>
      </c>
      <c r="I3517">
        <v>1401857940</v>
      </c>
      <c r="J3517">
        <v>1400725112</v>
      </c>
      <c r="K3517" t="b">
        <v>0</v>
      </c>
      <c r="L3517">
        <v>44</v>
      </c>
      <c r="M3517" t="b">
        <v>1</v>
      </c>
      <c r="N3517" t="s">
        <v>8268</v>
      </c>
      <c r="O3517">
        <f t="shared" si="270"/>
        <v>0</v>
      </c>
      <c r="P3517">
        <f t="shared" si="271"/>
        <v>0.23</v>
      </c>
      <c r="Q3517" s="11" t="s">
        <v>8307</v>
      </c>
      <c r="R3517" t="s">
        <v>8308</v>
      </c>
      <c r="S3517" s="15">
        <f t="shared" si="272"/>
        <v>41781.096203703702</v>
      </c>
      <c r="T3517" s="15">
        <f t="shared" si="273"/>
        <v>41794.207638888889</v>
      </c>
      <c r="U3517">
        <f t="shared" si="274"/>
        <v>2014</v>
      </c>
    </row>
    <row r="3518" spans="1:21" ht="48" x14ac:dyDescent="0.2">
      <c r="A3518">
        <v>3530</v>
      </c>
      <c r="B3518" s="9" t="s">
        <v>3528</v>
      </c>
      <c r="C3518" s="3" t="s">
        <v>7639</v>
      </c>
      <c r="D3518" s="5">
        <v>2750</v>
      </c>
      <c r="E3518" s="7">
        <v>10</v>
      </c>
      <c r="F3518" t="s">
        <v>8217</v>
      </c>
      <c r="G3518" t="s">
        <v>8223</v>
      </c>
      <c r="H3518" t="s">
        <v>8245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t="s">
        <v>8268</v>
      </c>
      <c r="O3518">
        <f t="shared" si="270"/>
        <v>0</v>
      </c>
      <c r="P3518">
        <f t="shared" si="271"/>
        <v>0.45</v>
      </c>
      <c r="Q3518" s="11" t="s">
        <v>8307</v>
      </c>
      <c r="R3518" t="s">
        <v>8308</v>
      </c>
      <c r="S3518" s="15">
        <f t="shared" si="272"/>
        <v>42442.623344907406</v>
      </c>
      <c r="T3518" s="15">
        <f t="shared" si="273"/>
        <v>42470.833333333328</v>
      </c>
      <c r="U3518">
        <f t="shared" si="274"/>
        <v>2016</v>
      </c>
    </row>
    <row r="3519" spans="1:21" ht="48" x14ac:dyDescent="0.2">
      <c r="A3519">
        <v>3503</v>
      </c>
      <c r="B3519" s="9" t="s">
        <v>3501</v>
      </c>
      <c r="C3519" s="3" t="s">
        <v>7612</v>
      </c>
      <c r="D3519" s="5">
        <v>2500</v>
      </c>
      <c r="E3519" s="7">
        <v>10</v>
      </c>
      <c r="F3519" t="s">
        <v>8217</v>
      </c>
      <c r="G3519" t="s">
        <v>8223</v>
      </c>
      <c r="H3519" t="s">
        <v>8245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t="s">
        <v>8268</v>
      </c>
      <c r="O3519">
        <f t="shared" si="270"/>
        <v>0</v>
      </c>
      <c r="P3519">
        <f t="shared" si="271"/>
        <v>0.26</v>
      </c>
      <c r="Q3519" s="11" t="s">
        <v>8307</v>
      </c>
      <c r="R3519" t="s">
        <v>8308</v>
      </c>
      <c r="S3519" s="15">
        <f t="shared" si="272"/>
        <v>42545.478333333333</v>
      </c>
      <c r="T3519" s="15">
        <f t="shared" si="273"/>
        <v>42575.478333333333</v>
      </c>
      <c r="U3519">
        <f t="shared" si="274"/>
        <v>2016</v>
      </c>
    </row>
    <row r="3520" spans="1:21" ht="96" x14ac:dyDescent="0.2">
      <c r="A3520">
        <v>3505</v>
      </c>
      <c r="B3520" s="9" t="s">
        <v>3503</v>
      </c>
      <c r="C3520" s="3" t="s">
        <v>7614</v>
      </c>
      <c r="D3520" s="5">
        <v>2500</v>
      </c>
      <c r="E3520" s="7">
        <v>10</v>
      </c>
      <c r="F3520" t="s">
        <v>8217</v>
      </c>
      <c r="G3520" t="s">
        <v>8222</v>
      </c>
      <c r="H3520" t="s">
        <v>8244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t="s">
        <v>8268</v>
      </c>
      <c r="O3520">
        <f t="shared" si="270"/>
        <v>0</v>
      </c>
      <c r="P3520">
        <f t="shared" si="271"/>
        <v>0.26</v>
      </c>
      <c r="Q3520" s="11" t="s">
        <v>8307</v>
      </c>
      <c r="R3520" t="s">
        <v>8308</v>
      </c>
      <c r="S3520" s="15">
        <f t="shared" si="272"/>
        <v>41760.935706018521</v>
      </c>
      <c r="T3520" s="15">
        <f t="shared" si="273"/>
        <v>41772.166666666664</v>
      </c>
      <c r="U3520">
        <f t="shared" si="274"/>
        <v>2014</v>
      </c>
    </row>
    <row r="3521" spans="1:21" ht="48" x14ac:dyDescent="0.2">
      <c r="A3521">
        <v>3516</v>
      </c>
      <c r="B3521" s="9" t="s">
        <v>3514</v>
      </c>
      <c r="C3521" s="3" t="s">
        <v>7625</v>
      </c>
      <c r="D3521" s="5">
        <v>2500</v>
      </c>
      <c r="E3521" s="7">
        <v>10</v>
      </c>
      <c r="F3521" t="s">
        <v>8217</v>
      </c>
      <c r="G3521" t="s">
        <v>8222</v>
      </c>
      <c r="H3521" t="s">
        <v>8244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t="s">
        <v>8268</v>
      </c>
      <c r="O3521">
        <f t="shared" si="270"/>
        <v>0</v>
      </c>
      <c r="P3521">
        <f t="shared" si="271"/>
        <v>0.91</v>
      </c>
      <c r="Q3521" s="11" t="s">
        <v>8307</v>
      </c>
      <c r="R3521" t="s">
        <v>8308</v>
      </c>
      <c r="S3521" s="15">
        <f t="shared" si="272"/>
        <v>41856.010069444441</v>
      </c>
      <c r="T3521" s="15">
        <f t="shared" si="273"/>
        <v>41890.125</v>
      </c>
      <c r="U3521">
        <f t="shared" si="274"/>
        <v>2014</v>
      </c>
    </row>
    <row r="3522" spans="1:21" ht="32" x14ac:dyDescent="0.2">
      <c r="A3522">
        <v>3544</v>
      </c>
      <c r="B3522" s="9" t="s">
        <v>3542</v>
      </c>
      <c r="C3522" s="3" t="s">
        <v>7653</v>
      </c>
      <c r="D3522" s="5">
        <v>2500</v>
      </c>
      <c r="E3522" s="7">
        <v>10</v>
      </c>
      <c r="F3522" t="s">
        <v>8217</v>
      </c>
      <c r="G3522" t="s">
        <v>8222</v>
      </c>
      <c r="H3522" t="s">
        <v>8244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t="s">
        <v>8268</v>
      </c>
      <c r="O3522">
        <f t="shared" ref="O3522:O3585" si="275">ROUND(E3522/D3522*100,0)</f>
        <v>0</v>
      </c>
      <c r="P3522">
        <f t="shared" ref="P3522:P3585" si="276">IFERROR(ROUND(E3522/L3522,2),0)</f>
        <v>0.42</v>
      </c>
      <c r="Q3522" s="11" t="s">
        <v>8307</v>
      </c>
      <c r="R3522" t="s">
        <v>8308</v>
      </c>
      <c r="S3522" s="15">
        <f t="shared" ref="S3522:S3585" si="277">(((J3522/60)/60)/24)+DATE(1970,1,1)</f>
        <v>42040.831678240742</v>
      </c>
      <c r="T3522" s="15">
        <f t="shared" ref="T3522:T3585" si="278">(((I3522/60)/60)/24)+DATE(1970,1,1)</f>
        <v>42070.831678240742</v>
      </c>
      <c r="U3522">
        <f t="shared" si="274"/>
        <v>2015</v>
      </c>
    </row>
    <row r="3523" spans="1:21" ht="48" x14ac:dyDescent="0.2">
      <c r="A3523">
        <v>3550</v>
      </c>
      <c r="B3523" s="9" t="s">
        <v>3548</v>
      </c>
      <c r="C3523" s="3" t="s">
        <v>7659</v>
      </c>
      <c r="D3523" s="5">
        <v>2500</v>
      </c>
      <c r="E3523" s="7">
        <v>10</v>
      </c>
      <c r="F3523" t="s">
        <v>8217</v>
      </c>
      <c r="G3523" t="s">
        <v>8223</v>
      </c>
      <c r="H3523" t="s">
        <v>8245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t="s">
        <v>8268</v>
      </c>
      <c r="O3523">
        <f t="shared" si="275"/>
        <v>0</v>
      </c>
      <c r="P3523">
        <f t="shared" si="276"/>
        <v>0.16</v>
      </c>
      <c r="Q3523" s="11" t="s">
        <v>8307</v>
      </c>
      <c r="R3523" t="s">
        <v>8308</v>
      </c>
      <c r="S3523" s="15">
        <f t="shared" si="277"/>
        <v>42462.893495370372</v>
      </c>
      <c r="T3523" s="15">
        <f t="shared" si="278"/>
        <v>42492.893495370372</v>
      </c>
      <c r="U3523">
        <f t="shared" ref="U3523:U3586" si="279">YEAR(S3523)</f>
        <v>2016</v>
      </c>
    </row>
    <row r="3524" spans="1:21" ht="48" x14ac:dyDescent="0.2">
      <c r="A3524">
        <v>3548</v>
      </c>
      <c r="B3524" s="9" t="s">
        <v>3546</v>
      </c>
      <c r="C3524" s="3" t="s">
        <v>7657</v>
      </c>
      <c r="D3524" s="5">
        <v>2100</v>
      </c>
      <c r="E3524" s="7">
        <v>10</v>
      </c>
      <c r="F3524" t="s">
        <v>8217</v>
      </c>
      <c r="G3524" t="s">
        <v>8222</v>
      </c>
      <c r="H3524" t="s">
        <v>8244</v>
      </c>
      <c r="I3524">
        <v>1457139600</v>
      </c>
      <c r="J3524">
        <v>1455230214</v>
      </c>
      <c r="K3524" t="b">
        <v>0</v>
      </c>
      <c r="L3524">
        <v>13</v>
      </c>
      <c r="M3524" t="b">
        <v>1</v>
      </c>
      <c r="N3524" t="s">
        <v>8268</v>
      </c>
      <c r="O3524">
        <f t="shared" si="275"/>
        <v>0</v>
      </c>
      <c r="P3524">
        <f t="shared" si="276"/>
        <v>0.77</v>
      </c>
      <c r="Q3524" s="11" t="s">
        <v>8307</v>
      </c>
      <c r="R3524" t="s">
        <v>8308</v>
      </c>
      <c r="S3524" s="15">
        <f t="shared" si="277"/>
        <v>42411.942291666666</v>
      </c>
      <c r="T3524" s="15">
        <f t="shared" si="278"/>
        <v>42434.041666666672</v>
      </c>
      <c r="U3524">
        <f t="shared" si="279"/>
        <v>2016</v>
      </c>
    </row>
    <row r="3525" spans="1:21" ht="48" x14ac:dyDescent="0.2">
      <c r="A3525">
        <v>3519</v>
      </c>
      <c r="B3525" s="9" t="s">
        <v>3517</v>
      </c>
      <c r="C3525" s="3" t="s">
        <v>7628</v>
      </c>
      <c r="D3525" s="5">
        <v>2000</v>
      </c>
      <c r="E3525" s="7">
        <v>10</v>
      </c>
      <c r="F3525" t="s">
        <v>8217</v>
      </c>
      <c r="G3525" t="s">
        <v>8223</v>
      </c>
      <c r="H3525" t="s">
        <v>8245</v>
      </c>
      <c r="I3525">
        <v>1425478950</v>
      </c>
      <c r="J3525">
        <v>1422886950</v>
      </c>
      <c r="K3525" t="b">
        <v>0</v>
      </c>
      <c r="L3525">
        <v>28</v>
      </c>
      <c r="M3525" t="b">
        <v>1</v>
      </c>
      <c r="N3525" t="s">
        <v>8268</v>
      </c>
      <c r="O3525">
        <f t="shared" si="275"/>
        <v>1</v>
      </c>
      <c r="P3525">
        <f t="shared" si="276"/>
        <v>0.36</v>
      </c>
      <c r="Q3525" s="11" t="s">
        <v>8307</v>
      </c>
      <c r="R3525" t="s">
        <v>8308</v>
      </c>
      <c r="S3525" s="15">
        <f t="shared" si="277"/>
        <v>42037.598958333328</v>
      </c>
      <c r="T3525" s="15">
        <f t="shared" si="278"/>
        <v>42067.598958333328</v>
      </c>
      <c r="U3525">
        <f t="shared" si="279"/>
        <v>2015</v>
      </c>
    </row>
    <row r="3526" spans="1:21" ht="32" x14ac:dyDescent="0.2">
      <c r="A3526">
        <v>3520</v>
      </c>
      <c r="B3526" s="9" t="s">
        <v>3518</v>
      </c>
      <c r="C3526" s="3" t="s">
        <v>7629</v>
      </c>
      <c r="D3526" s="5">
        <v>2000</v>
      </c>
      <c r="E3526" s="7">
        <v>10</v>
      </c>
      <c r="F3526" t="s">
        <v>8217</v>
      </c>
      <c r="G3526" t="s">
        <v>8223</v>
      </c>
      <c r="H3526" t="s">
        <v>8245</v>
      </c>
      <c r="I3526">
        <v>1441547220</v>
      </c>
      <c r="J3526">
        <v>1439322412</v>
      </c>
      <c r="K3526" t="b">
        <v>0</v>
      </c>
      <c r="L3526">
        <v>21</v>
      </c>
      <c r="M3526" t="b">
        <v>1</v>
      </c>
      <c r="N3526" t="s">
        <v>8268</v>
      </c>
      <c r="O3526">
        <f t="shared" si="275"/>
        <v>1</v>
      </c>
      <c r="P3526">
        <f t="shared" si="276"/>
        <v>0.48</v>
      </c>
      <c r="Q3526" s="11" t="s">
        <v>8307</v>
      </c>
      <c r="R3526" t="s">
        <v>8308</v>
      </c>
      <c r="S3526" s="15">
        <f t="shared" si="277"/>
        <v>42227.824212962965</v>
      </c>
      <c r="T3526" s="15">
        <f t="shared" si="278"/>
        <v>42253.57430555555</v>
      </c>
      <c r="U3526">
        <f t="shared" si="279"/>
        <v>2015</v>
      </c>
    </row>
    <row r="3527" spans="1:21" ht="48" x14ac:dyDescent="0.2">
      <c r="A3527">
        <v>3535</v>
      </c>
      <c r="B3527" s="9" t="s">
        <v>3533</v>
      </c>
      <c r="C3527" s="3" t="s">
        <v>7644</v>
      </c>
      <c r="D3527" s="5">
        <v>2000</v>
      </c>
      <c r="E3527" s="7">
        <v>10</v>
      </c>
      <c r="F3527" t="s">
        <v>8217</v>
      </c>
      <c r="G3527" t="s">
        <v>8223</v>
      </c>
      <c r="H3527" t="s">
        <v>8245</v>
      </c>
      <c r="I3527">
        <v>1443808800</v>
      </c>
      <c r="J3527">
        <v>1441120910</v>
      </c>
      <c r="K3527" t="b">
        <v>0</v>
      </c>
      <c r="L3527">
        <v>46</v>
      </c>
      <c r="M3527" t="b">
        <v>1</v>
      </c>
      <c r="N3527" t="s">
        <v>8268</v>
      </c>
      <c r="O3527">
        <f t="shared" si="275"/>
        <v>1</v>
      </c>
      <c r="P3527">
        <f t="shared" si="276"/>
        <v>0.22</v>
      </c>
      <c r="Q3527" s="11" t="s">
        <v>8307</v>
      </c>
      <c r="R3527" t="s">
        <v>8308</v>
      </c>
      <c r="S3527" s="15">
        <f t="shared" si="277"/>
        <v>42248.640162037031</v>
      </c>
      <c r="T3527" s="15">
        <f t="shared" si="278"/>
        <v>42279.75</v>
      </c>
      <c r="U3527">
        <f t="shared" si="279"/>
        <v>2015</v>
      </c>
    </row>
    <row r="3528" spans="1:21" ht="48" x14ac:dyDescent="0.2">
      <c r="A3528">
        <v>3538</v>
      </c>
      <c r="B3528" s="9" t="s">
        <v>3536</v>
      </c>
      <c r="C3528" s="3" t="s">
        <v>7647</v>
      </c>
      <c r="D3528" s="5">
        <v>2000</v>
      </c>
      <c r="E3528" s="7">
        <v>10</v>
      </c>
      <c r="F3528" t="s">
        <v>8217</v>
      </c>
      <c r="G3528" t="s">
        <v>8223</v>
      </c>
      <c r="H3528" t="s">
        <v>8245</v>
      </c>
      <c r="I3528">
        <v>1471428340</v>
      </c>
      <c r="J3528">
        <v>1469009140</v>
      </c>
      <c r="K3528" t="b">
        <v>0</v>
      </c>
      <c r="L3528">
        <v>83</v>
      </c>
      <c r="M3528" t="b">
        <v>1</v>
      </c>
      <c r="N3528" t="s">
        <v>8268</v>
      </c>
      <c r="O3528">
        <f t="shared" si="275"/>
        <v>1</v>
      </c>
      <c r="P3528">
        <f t="shared" si="276"/>
        <v>0.12</v>
      </c>
      <c r="Q3528" s="11" t="s">
        <v>8307</v>
      </c>
      <c r="R3528" t="s">
        <v>8308</v>
      </c>
      <c r="S3528" s="15">
        <f t="shared" si="277"/>
        <v>42571.420601851853</v>
      </c>
      <c r="T3528" s="15">
        <f t="shared" si="278"/>
        <v>42599.420601851853</v>
      </c>
      <c r="U3528">
        <f t="shared" si="279"/>
        <v>2016</v>
      </c>
    </row>
    <row r="3529" spans="1:21" ht="48" x14ac:dyDescent="0.2">
      <c r="A3529">
        <v>3528</v>
      </c>
      <c r="B3529" s="9" t="s">
        <v>3526</v>
      </c>
      <c r="C3529" s="3" t="s">
        <v>7637</v>
      </c>
      <c r="D3529" s="5">
        <v>1650</v>
      </c>
      <c r="E3529" s="7">
        <v>10</v>
      </c>
      <c r="F3529" t="s">
        <v>8217</v>
      </c>
      <c r="G3529" t="s">
        <v>8223</v>
      </c>
      <c r="H3529" t="s">
        <v>8245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8268</v>
      </c>
      <c r="O3529">
        <f t="shared" si="275"/>
        <v>1</v>
      </c>
      <c r="P3529">
        <f t="shared" si="276"/>
        <v>0.27</v>
      </c>
      <c r="Q3529" s="11" t="s">
        <v>8307</v>
      </c>
      <c r="R3529" t="s">
        <v>8308</v>
      </c>
      <c r="S3529" s="15">
        <f t="shared" si="277"/>
        <v>42733.50136574074</v>
      </c>
      <c r="T3529" s="15">
        <f t="shared" si="278"/>
        <v>42753.50136574074</v>
      </c>
      <c r="U3529">
        <f t="shared" si="279"/>
        <v>2016</v>
      </c>
    </row>
    <row r="3530" spans="1:21" ht="48" x14ac:dyDescent="0.2">
      <c r="A3530">
        <v>3511</v>
      </c>
      <c r="B3530" s="9" t="s">
        <v>3509</v>
      </c>
      <c r="C3530" s="3" t="s">
        <v>7620</v>
      </c>
      <c r="D3530" s="5">
        <v>1500</v>
      </c>
      <c r="E3530" s="7">
        <v>10</v>
      </c>
      <c r="F3530" t="s">
        <v>8217</v>
      </c>
      <c r="G3530" t="s">
        <v>8223</v>
      </c>
      <c r="H3530" t="s">
        <v>8245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t="s">
        <v>8268</v>
      </c>
      <c r="O3530">
        <f t="shared" si="275"/>
        <v>1</v>
      </c>
      <c r="P3530">
        <f t="shared" si="276"/>
        <v>0.53</v>
      </c>
      <c r="Q3530" s="11" t="s">
        <v>8307</v>
      </c>
      <c r="R3530" t="s">
        <v>8308</v>
      </c>
      <c r="S3530" s="15">
        <f t="shared" si="277"/>
        <v>41927.873784722222</v>
      </c>
      <c r="T3530" s="15">
        <f t="shared" si="278"/>
        <v>41950.770833333336</v>
      </c>
      <c r="U3530">
        <f t="shared" si="279"/>
        <v>2014</v>
      </c>
    </row>
    <row r="3531" spans="1:21" ht="48" x14ac:dyDescent="0.2">
      <c r="A3531">
        <v>3518</v>
      </c>
      <c r="B3531" s="9" t="s">
        <v>3516</v>
      </c>
      <c r="C3531" s="3" t="s">
        <v>7627</v>
      </c>
      <c r="D3531" s="5">
        <v>1500</v>
      </c>
      <c r="E3531" s="7">
        <v>10</v>
      </c>
      <c r="F3531" t="s">
        <v>8217</v>
      </c>
      <c r="G3531" t="s">
        <v>8222</v>
      </c>
      <c r="H3531" t="s">
        <v>8244</v>
      </c>
      <c r="I3531">
        <v>1412259660</v>
      </c>
      <c r="J3531">
        <v>1410461299</v>
      </c>
      <c r="K3531" t="b">
        <v>0</v>
      </c>
      <c r="L3531">
        <v>33</v>
      </c>
      <c r="M3531" t="b">
        <v>1</v>
      </c>
      <c r="N3531" t="s">
        <v>8268</v>
      </c>
      <c r="O3531">
        <f t="shared" si="275"/>
        <v>1</v>
      </c>
      <c r="P3531">
        <f t="shared" si="276"/>
        <v>0.3</v>
      </c>
      <c r="Q3531" s="11" t="s">
        <v>8307</v>
      </c>
      <c r="R3531" t="s">
        <v>8308</v>
      </c>
      <c r="S3531" s="15">
        <f t="shared" si="277"/>
        <v>41893.783553240741</v>
      </c>
      <c r="T3531" s="15">
        <f t="shared" si="278"/>
        <v>41914.597916666666</v>
      </c>
      <c r="U3531">
        <f t="shared" si="279"/>
        <v>2014</v>
      </c>
    </row>
    <row r="3532" spans="1:21" ht="48" x14ac:dyDescent="0.2">
      <c r="A3532">
        <v>3543</v>
      </c>
      <c r="B3532" s="9" t="s">
        <v>3541</v>
      </c>
      <c r="C3532" s="3" t="s">
        <v>7652</v>
      </c>
      <c r="D3532" s="5">
        <v>1500</v>
      </c>
      <c r="E3532" s="7">
        <v>10</v>
      </c>
      <c r="F3532" t="s">
        <v>8217</v>
      </c>
      <c r="G3532" t="s">
        <v>8234</v>
      </c>
      <c r="H3532" t="s">
        <v>8247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8268</v>
      </c>
      <c r="O3532">
        <f t="shared" si="275"/>
        <v>1</v>
      </c>
      <c r="P3532">
        <f t="shared" si="276"/>
        <v>0.34</v>
      </c>
      <c r="Q3532" s="11" t="s">
        <v>8307</v>
      </c>
      <c r="R3532" t="s">
        <v>8308</v>
      </c>
      <c r="S3532" s="15">
        <f t="shared" si="277"/>
        <v>42150.755312499998</v>
      </c>
      <c r="T3532" s="15">
        <f t="shared" si="278"/>
        <v>42180.755312499998</v>
      </c>
      <c r="U3532">
        <f t="shared" si="279"/>
        <v>2015</v>
      </c>
    </row>
    <row r="3533" spans="1:21" ht="48" x14ac:dyDescent="0.2">
      <c r="A3533">
        <v>3551</v>
      </c>
      <c r="B3533" s="9" t="s">
        <v>3549</v>
      </c>
      <c r="C3533" s="3" t="s">
        <v>7660</v>
      </c>
      <c r="D3533" s="5">
        <v>1500</v>
      </c>
      <c r="E3533" s="7">
        <v>10</v>
      </c>
      <c r="F3533" t="s">
        <v>8217</v>
      </c>
      <c r="G3533" t="s">
        <v>8222</v>
      </c>
      <c r="H3533" t="s">
        <v>8244</v>
      </c>
      <c r="I3533">
        <v>1400796420</v>
      </c>
      <c r="J3533">
        <v>1398342170</v>
      </c>
      <c r="K3533" t="b">
        <v>0</v>
      </c>
      <c r="L3533">
        <v>25</v>
      </c>
      <c r="M3533" t="b">
        <v>1</v>
      </c>
      <c r="N3533" t="s">
        <v>8268</v>
      </c>
      <c r="O3533">
        <f t="shared" si="275"/>
        <v>1</v>
      </c>
      <c r="P3533">
        <f t="shared" si="276"/>
        <v>0.4</v>
      </c>
      <c r="Q3533" s="11" t="s">
        <v>8307</v>
      </c>
      <c r="R3533" t="s">
        <v>8308</v>
      </c>
      <c r="S3533" s="15">
        <f t="shared" si="277"/>
        <v>41753.515856481477</v>
      </c>
      <c r="T3533" s="15">
        <f t="shared" si="278"/>
        <v>41781.921527777777</v>
      </c>
      <c r="U3533">
        <f t="shared" si="279"/>
        <v>2014</v>
      </c>
    </row>
    <row r="3534" spans="1:21" ht="48" x14ac:dyDescent="0.2">
      <c r="A3534">
        <v>3522</v>
      </c>
      <c r="B3534" s="9" t="s">
        <v>3520</v>
      </c>
      <c r="C3534" s="3" t="s">
        <v>7631</v>
      </c>
      <c r="D3534" s="5">
        <v>1395</v>
      </c>
      <c r="E3534" s="7">
        <v>10</v>
      </c>
      <c r="F3534" t="s">
        <v>8217</v>
      </c>
      <c r="G3534" t="s">
        <v>8223</v>
      </c>
      <c r="H3534" t="s">
        <v>8245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t="s">
        <v>8268</v>
      </c>
      <c r="O3534">
        <f t="shared" si="275"/>
        <v>1</v>
      </c>
      <c r="P3534">
        <f t="shared" si="276"/>
        <v>0.28999999999999998</v>
      </c>
      <c r="Q3534" s="11" t="s">
        <v>8307</v>
      </c>
      <c r="R3534" t="s">
        <v>8308</v>
      </c>
      <c r="S3534" s="15">
        <f t="shared" si="277"/>
        <v>42234.789884259255</v>
      </c>
      <c r="T3534" s="15">
        <f t="shared" si="278"/>
        <v>42262.420833333337</v>
      </c>
      <c r="U3534">
        <f t="shared" si="279"/>
        <v>2015</v>
      </c>
    </row>
    <row r="3535" spans="1:21" ht="48" x14ac:dyDescent="0.2">
      <c r="A3535">
        <v>3541</v>
      </c>
      <c r="B3535" s="9" t="s">
        <v>3539</v>
      </c>
      <c r="C3535" s="3" t="s">
        <v>7650</v>
      </c>
      <c r="D3535" s="5">
        <v>1200</v>
      </c>
      <c r="E3535" s="7">
        <v>10</v>
      </c>
      <c r="F3535" t="s">
        <v>8217</v>
      </c>
      <c r="G3535" t="s">
        <v>8223</v>
      </c>
      <c r="H3535" t="s">
        <v>8245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t="s">
        <v>8268</v>
      </c>
      <c r="O3535">
        <f t="shared" si="275"/>
        <v>1</v>
      </c>
      <c r="P3535">
        <f t="shared" si="276"/>
        <v>0.31</v>
      </c>
      <c r="Q3535" s="11" t="s">
        <v>8307</v>
      </c>
      <c r="R3535" t="s">
        <v>8308</v>
      </c>
      <c r="S3535" s="15">
        <f t="shared" si="277"/>
        <v>42222.730034722219</v>
      </c>
      <c r="T3535" s="15">
        <f t="shared" si="278"/>
        <v>42247.730034722219</v>
      </c>
      <c r="U3535">
        <f t="shared" si="279"/>
        <v>2015</v>
      </c>
    </row>
    <row r="3536" spans="1:21" ht="48" x14ac:dyDescent="0.2">
      <c r="A3536">
        <v>3546</v>
      </c>
      <c r="B3536" s="9" t="s">
        <v>3544</v>
      </c>
      <c r="C3536" s="3" t="s">
        <v>7655</v>
      </c>
      <c r="D3536" s="5">
        <v>1100</v>
      </c>
      <c r="E3536" s="7">
        <v>10</v>
      </c>
      <c r="F3536" t="s">
        <v>8217</v>
      </c>
      <c r="G3536" t="s">
        <v>8222</v>
      </c>
      <c r="H3536" t="s">
        <v>8244</v>
      </c>
      <c r="I3536">
        <v>1427860740</v>
      </c>
      <c r="J3536">
        <v>1426002684</v>
      </c>
      <c r="K3536" t="b">
        <v>0</v>
      </c>
      <c r="L3536">
        <v>19</v>
      </c>
      <c r="M3536" t="b">
        <v>1</v>
      </c>
      <c r="N3536" t="s">
        <v>8268</v>
      </c>
      <c r="O3536">
        <f t="shared" si="275"/>
        <v>1</v>
      </c>
      <c r="P3536">
        <f t="shared" si="276"/>
        <v>0.53</v>
      </c>
      <c r="Q3536" s="11" t="s">
        <v>8307</v>
      </c>
      <c r="R3536" t="s">
        <v>8308</v>
      </c>
      <c r="S3536" s="15">
        <f t="shared" si="277"/>
        <v>42073.660694444443</v>
      </c>
      <c r="T3536" s="15">
        <f t="shared" si="278"/>
        <v>42095.165972222225</v>
      </c>
      <c r="U3536">
        <f t="shared" si="279"/>
        <v>2015</v>
      </c>
    </row>
    <row r="3537" spans="1:21" ht="48" x14ac:dyDescent="0.2">
      <c r="A3537">
        <v>3504</v>
      </c>
      <c r="B3537" s="9" t="s">
        <v>3502</v>
      </c>
      <c r="C3537" s="3" t="s">
        <v>7613</v>
      </c>
      <c r="D3537" s="5">
        <v>1000</v>
      </c>
      <c r="E3537" s="7">
        <v>10</v>
      </c>
      <c r="F3537" t="s">
        <v>8217</v>
      </c>
      <c r="G3537" t="s">
        <v>8222</v>
      </c>
      <c r="H3537" t="s">
        <v>8244</v>
      </c>
      <c r="I3537">
        <v>1447959491</v>
      </c>
      <c r="J3537">
        <v>1445363891</v>
      </c>
      <c r="K3537" t="b">
        <v>0</v>
      </c>
      <c r="L3537">
        <v>8</v>
      </c>
      <c r="M3537" t="b">
        <v>1</v>
      </c>
      <c r="N3537" t="s">
        <v>8268</v>
      </c>
      <c r="O3537">
        <f t="shared" si="275"/>
        <v>1</v>
      </c>
      <c r="P3537">
        <f t="shared" si="276"/>
        <v>1.25</v>
      </c>
      <c r="Q3537" s="11" t="s">
        <v>8307</v>
      </c>
      <c r="R3537" t="s">
        <v>8308</v>
      </c>
      <c r="S3537" s="15">
        <f t="shared" si="277"/>
        <v>42297.748738425929</v>
      </c>
      <c r="T3537" s="15">
        <f t="shared" si="278"/>
        <v>42327.790405092594</v>
      </c>
      <c r="U3537">
        <f t="shared" si="279"/>
        <v>2015</v>
      </c>
    </row>
    <row r="3538" spans="1:21" ht="48" x14ac:dyDescent="0.2">
      <c r="A3538">
        <v>3512</v>
      </c>
      <c r="B3538" s="9" t="s">
        <v>3510</v>
      </c>
      <c r="C3538" s="3" t="s">
        <v>7621</v>
      </c>
      <c r="D3538" s="5">
        <v>1000</v>
      </c>
      <c r="E3538" s="7">
        <v>10</v>
      </c>
      <c r="F3538" t="s">
        <v>8217</v>
      </c>
      <c r="G3538" t="s">
        <v>8223</v>
      </c>
      <c r="H3538" t="s">
        <v>8245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</v>
      </c>
      <c r="P3538">
        <f t="shared" si="276"/>
        <v>0.59</v>
      </c>
      <c r="Q3538" s="11" t="s">
        <v>8307</v>
      </c>
      <c r="R3538" t="s">
        <v>8308</v>
      </c>
      <c r="S3538" s="15">
        <f t="shared" si="277"/>
        <v>42057.536944444444</v>
      </c>
      <c r="T3538" s="15">
        <f t="shared" si="278"/>
        <v>42117.49527777778</v>
      </c>
      <c r="U3538">
        <f t="shared" si="279"/>
        <v>2015</v>
      </c>
    </row>
    <row r="3539" spans="1:21" ht="16" x14ac:dyDescent="0.2">
      <c r="A3539">
        <v>3531</v>
      </c>
      <c r="B3539" s="9" t="s">
        <v>3529</v>
      </c>
      <c r="C3539" s="3" t="s">
        <v>7640</v>
      </c>
      <c r="D3539" s="5">
        <v>1000</v>
      </c>
      <c r="E3539" s="7">
        <v>10</v>
      </c>
      <c r="F3539" t="s">
        <v>8217</v>
      </c>
      <c r="G3539" t="s">
        <v>8222</v>
      </c>
      <c r="H3539" t="s">
        <v>8244</v>
      </c>
      <c r="I3539">
        <v>1467301334</v>
      </c>
      <c r="J3539">
        <v>1464709334</v>
      </c>
      <c r="K3539" t="b">
        <v>0</v>
      </c>
      <c r="L3539">
        <v>26</v>
      </c>
      <c r="M3539" t="b">
        <v>1</v>
      </c>
      <c r="N3539" t="s">
        <v>8268</v>
      </c>
      <c r="O3539">
        <f t="shared" si="275"/>
        <v>1</v>
      </c>
      <c r="P3539">
        <f t="shared" si="276"/>
        <v>0.38</v>
      </c>
      <c r="Q3539" s="11" t="s">
        <v>8307</v>
      </c>
      <c r="R3539" t="s">
        <v>8308</v>
      </c>
      <c r="S3539" s="15">
        <f t="shared" si="277"/>
        <v>42521.654328703706</v>
      </c>
      <c r="T3539" s="15">
        <f t="shared" si="278"/>
        <v>42551.654328703706</v>
      </c>
      <c r="U3539">
        <f t="shared" si="279"/>
        <v>2016</v>
      </c>
    </row>
    <row r="3540" spans="1:21" ht="48" x14ac:dyDescent="0.2">
      <c r="A3540">
        <v>3549</v>
      </c>
      <c r="B3540" s="9" t="s">
        <v>3547</v>
      </c>
      <c r="C3540" s="3" t="s">
        <v>7658</v>
      </c>
      <c r="D3540" s="5">
        <v>1000</v>
      </c>
      <c r="E3540" s="7">
        <v>10</v>
      </c>
      <c r="F3540" t="s">
        <v>8217</v>
      </c>
      <c r="G3540" t="s">
        <v>8223</v>
      </c>
      <c r="H3540" t="s">
        <v>8245</v>
      </c>
      <c r="I3540">
        <v>1441358873</v>
      </c>
      <c r="J3540">
        <v>1438939673</v>
      </c>
      <c r="K3540" t="b">
        <v>0</v>
      </c>
      <c r="L3540">
        <v>42</v>
      </c>
      <c r="M3540" t="b">
        <v>1</v>
      </c>
      <c r="N3540" t="s">
        <v>8268</v>
      </c>
      <c r="O3540">
        <f t="shared" si="275"/>
        <v>1</v>
      </c>
      <c r="P3540">
        <f t="shared" si="276"/>
        <v>0.24</v>
      </c>
      <c r="Q3540" s="11" t="s">
        <v>8307</v>
      </c>
      <c r="R3540" t="s">
        <v>8308</v>
      </c>
      <c r="S3540" s="15">
        <f t="shared" si="277"/>
        <v>42223.394363425927</v>
      </c>
      <c r="T3540" s="15">
        <f t="shared" si="278"/>
        <v>42251.394363425927</v>
      </c>
      <c r="U3540">
        <f t="shared" si="279"/>
        <v>2015</v>
      </c>
    </row>
    <row r="3541" spans="1:21" ht="48" x14ac:dyDescent="0.2">
      <c r="A3541">
        <v>3532</v>
      </c>
      <c r="B3541" s="9" t="s">
        <v>3530</v>
      </c>
      <c r="C3541" s="3" t="s">
        <v>7641</v>
      </c>
      <c r="D3541" s="5">
        <v>960</v>
      </c>
      <c r="E3541" s="7">
        <v>10</v>
      </c>
      <c r="F3541" t="s">
        <v>8217</v>
      </c>
      <c r="G3541" t="s">
        <v>8222</v>
      </c>
      <c r="H3541" t="s">
        <v>8244</v>
      </c>
      <c r="I3541">
        <v>1411012740</v>
      </c>
      <c r="J3541">
        <v>1409667827</v>
      </c>
      <c r="K3541" t="b">
        <v>0</v>
      </c>
      <c r="L3541">
        <v>27</v>
      </c>
      <c r="M3541" t="b">
        <v>1</v>
      </c>
      <c r="N3541" t="s">
        <v>8268</v>
      </c>
      <c r="O3541">
        <f t="shared" si="275"/>
        <v>1</v>
      </c>
      <c r="P3541">
        <f t="shared" si="276"/>
        <v>0.37</v>
      </c>
      <c r="Q3541" s="11" t="s">
        <v>8307</v>
      </c>
      <c r="R3541" t="s">
        <v>8308</v>
      </c>
      <c r="S3541" s="15">
        <f t="shared" si="277"/>
        <v>41884.599849537037</v>
      </c>
      <c r="T3541" s="15">
        <f t="shared" si="278"/>
        <v>41900.165972222225</v>
      </c>
      <c r="U3541">
        <f t="shared" si="279"/>
        <v>2014</v>
      </c>
    </row>
    <row r="3542" spans="1:21" ht="48" x14ac:dyDescent="0.2">
      <c r="A3542">
        <v>3510</v>
      </c>
      <c r="B3542" s="9" t="s">
        <v>3508</v>
      </c>
      <c r="C3542" s="3" t="s">
        <v>7619</v>
      </c>
      <c r="D3542" s="5">
        <v>900</v>
      </c>
      <c r="E3542" s="7">
        <v>10</v>
      </c>
      <c r="F3542" t="s">
        <v>8217</v>
      </c>
      <c r="G3542" t="s">
        <v>8222</v>
      </c>
      <c r="H3542" t="s">
        <v>8244</v>
      </c>
      <c r="I3542">
        <v>1404312846</v>
      </c>
      <c r="J3542">
        <v>1402584846</v>
      </c>
      <c r="K3542" t="b">
        <v>0</v>
      </c>
      <c r="L3542">
        <v>15</v>
      </c>
      <c r="M3542" t="b">
        <v>1</v>
      </c>
      <c r="N3542" t="s">
        <v>8268</v>
      </c>
      <c r="O3542">
        <f t="shared" si="275"/>
        <v>1</v>
      </c>
      <c r="P3542">
        <f t="shared" si="276"/>
        <v>0.67</v>
      </c>
      <c r="Q3542" s="11" t="s">
        <v>8307</v>
      </c>
      <c r="R3542" t="s">
        <v>8308</v>
      </c>
      <c r="S3542" s="15">
        <f t="shared" si="277"/>
        <v>41802.62090277778</v>
      </c>
      <c r="T3542" s="15">
        <f t="shared" si="278"/>
        <v>41822.62090277778</v>
      </c>
      <c r="U3542">
        <f t="shared" si="279"/>
        <v>2014</v>
      </c>
    </row>
    <row r="3543" spans="1:21" ht="48" x14ac:dyDescent="0.2">
      <c r="A3543">
        <v>3537</v>
      </c>
      <c r="B3543" s="9" t="s">
        <v>3535</v>
      </c>
      <c r="C3543" s="3" t="s">
        <v>7646</v>
      </c>
      <c r="D3543" s="5">
        <v>675</v>
      </c>
      <c r="E3543" s="7">
        <v>10</v>
      </c>
      <c r="F3543" t="s">
        <v>8217</v>
      </c>
      <c r="G3543" t="s">
        <v>8227</v>
      </c>
      <c r="H3543" t="s">
        <v>8249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t="s">
        <v>8268</v>
      </c>
      <c r="O3543">
        <f t="shared" si="275"/>
        <v>1</v>
      </c>
      <c r="P3543">
        <f t="shared" si="276"/>
        <v>0.36</v>
      </c>
      <c r="Q3543" s="11" t="s">
        <v>8307</v>
      </c>
      <c r="R3543" t="s">
        <v>8308</v>
      </c>
      <c r="S3543" s="15">
        <f t="shared" si="277"/>
        <v>41923.354351851849</v>
      </c>
      <c r="T3543" s="15">
        <f t="shared" si="278"/>
        <v>41960.332638888889</v>
      </c>
      <c r="U3543">
        <f t="shared" si="279"/>
        <v>2014</v>
      </c>
    </row>
    <row r="3544" spans="1:21" ht="48" x14ac:dyDescent="0.2">
      <c r="A3544">
        <v>3539</v>
      </c>
      <c r="B3544" s="9" t="s">
        <v>3537</v>
      </c>
      <c r="C3544" s="3" t="s">
        <v>7648</v>
      </c>
      <c r="D3544" s="5">
        <v>600</v>
      </c>
      <c r="E3544" s="7">
        <v>10</v>
      </c>
      <c r="F3544" t="s">
        <v>8217</v>
      </c>
      <c r="G3544" t="s">
        <v>8222</v>
      </c>
      <c r="H3544" t="s">
        <v>8244</v>
      </c>
      <c r="I3544">
        <v>1473358122</v>
      </c>
      <c r="J3544">
        <v>1471543722</v>
      </c>
      <c r="K3544" t="b">
        <v>0</v>
      </c>
      <c r="L3544">
        <v>13</v>
      </c>
      <c r="M3544" t="b">
        <v>1</v>
      </c>
      <c r="N3544" t="s">
        <v>8268</v>
      </c>
      <c r="O3544">
        <f t="shared" si="275"/>
        <v>2</v>
      </c>
      <c r="P3544">
        <f t="shared" si="276"/>
        <v>0.77</v>
      </c>
      <c r="Q3544" s="11" t="s">
        <v>8307</v>
      </c>
      <c r="R3544" t="s">
        <v>8308</v>
      </c>
      <c r="S3544" s="15">
        <f t="shared" si="277"/>
        <v>42600.756041666667</v>
      </c>
      <c r="T3544" s="15">
        <f t="shared" si="278"/>
        <v>42621.756041666667</v>
      </c>
      <c r="U3544">
        <f t="shared" si="279"/>
        <v>2016</v>
      </c>
    </row>
    <row r="3545" spans="1:21" ht="48" x14ac:dyDescent="0.2">
      <c r="A3545">
        <v>3514</v>
      </c>
      <c r="B3545" s="9" t="s">
        <v>3512</v>
      </c>
      <c r="C3545" s="3" t="s">
        <v>7623</v>
      </c>
      <c r="D3545" s="5">
        <v>500</v>
      </c>
      <c r="E3545" s="7">
        <v>10</v>
      </c>
      <c r="F3545" t="s">
        <v>8217</v>
      </c>
      <c r="G3545" t="s">
        <v>8222</v>
      </c>
      <c r="H3545" t="s">
        <v>8244</v>
      </c>
      <c r="I3545">
        <v>1422853140</v>
      </c>
      <c r="J3545">
        <v>1421439552</v>
      </c>
      <c r="K3545" t="b">
        <v>0</v>
      </c>
      <c r="L3545">
        <v>10</v>
      </c>
      <c r="M3545" t="b">
        <v>1</v>
      </c>
      <c r="N3545" t="s">
        <v>8268</v>
      </c>
      <c r="O3545">
        <f t="shared" si="275"/>
        <v>2</v>
      </c>
      <c r="P3545">
        <f t="shared" si="276"/>
        <v>1</v>
      </c>
      <c r="Q3545" s="11" t="s">
        <v>8307</v>
      </c>
      <c r="R3545" t="s">
        <v>8308</v>
      </c>
      <c r="S3545" s="15">
        <f t="shared" si="277"/>
        <v>42020.846666666665</v>
      </c>
      <c r="T3545" s="15">
        <f t="shared" si="278"/>
        <v>42037.207638888889</v>
      </c>
      <c r="U3545">
        <f t="shared" si="279"/>
        <v>2015</v>
      </c>
    </row>
    <row r="3546" spans="1:21" ht="48" x14ac:dyDescent="0.2">
      <c r="A3546">
        <v>3525</v>
      </c>
      <c r="B3546" s="9" t="s">
        <v>3523</v>
      </c>
      <c r="C3546" s="3" t="s">
        <v>7634</v>
      </c>
      <c r="D3546" s="5">
        <v>500</v>
      </c>
      <c r="E3546" s="7">
        <v>10</v>
      </c>
      <c r="F3546" t="s">
        <v>8217</v>
      </c>
      <c r="G3546" t="s">
        <v>8222</v>
      </c>
      <c r="H3546" t="s">
        <v>8244</v>
      </c>
      <c r="I3546">
        <v>1439136000</v>
      </c>
      <c r="J3546">
        <v>1438188106</v>
      </c>
      <c r="K3546" t="b">
        <v>0</v>
      </c>
      <c r="L3546">
        <v>7</v>
      </c>
      <c r="M3546" t="b">
        <v>1</v>
      </c>
      <c r="N3546" t="s">
        <v>8268</v>
      </c>
      <c r="O3546">
        <f t="shared" si="275"/>
        <v>2</v>
      </c>
      <c r="P3546">
        <f t="shared" si="276"/>
        <v>1.43</v>
      </c>
      <c r="Q3546" s="11" t="s">
        <v>8307</v>
      </c>
      <c r="R3546" t="s">
        <v>8308</v>
      </c>
      <c r="S3546" s="15">
        <f t="shared" si="277"/>
        <v>42214.6956712963</v>
      </c>
      <c r="T3546" s="15">
        <f t="shared" si="278"/>
        <v>42225.666666666672</v>
      </c>
      <c r="U3546">
        <f t="shared" si="279"/>
        <v>2015</v>
      </c>
    </row>
    <row r="3547" spans="1:21" ht="48" x14ac:dyDescent="0.2">
      <c r="A3547">
        <v>3529</v>
      </c>
      <c r="B3547" s="9" t="s">
        <v>3527</v>
      </c>
      <c r="C3547" s="3" t="s">
        <v>7638</v>
      </c>
      <c r="D3547" s="5">
        <v>500</v>
      </c>
      <c r="E3547" s="7">
        <v>10</v>
      </c>
      <c r="F3547" t="s">
        <v>8217</v>
      </c>
      <c r="G3547" t="s">
        <v>8222</v>
      </c>
      <c r="H3547" t="s">
        <v>8244</v>
      </c>
      <c r="I3547">
        <v>1436749200</v>
      </c>
      <c r="J3547">
        <v>1434997018</v>
      </c>
      <c r="K3547" t="b">
        <v>0</v>
      </c>
      <c r="L3547">
        <v>18</v>
      </c>
      <c r="M3547" t="b">
        <v>1</v>
      </c>
      <c r="N3547" t="s">
        <v>8268</v>
      </c>
      <c r="O3547">
        <f t="shared" si="275"/>
        <v>2</v>
      </c>
      <c r="P3547">
        <f t="shared" si="276"/>
        <v>0.56000000000000005</v>
      </c>
      <c r="Q3547" s="11" t="s">
        <v>8307</v>
      </c>
      <c r="R3547" t="s">
        <v>8308</v>
      </c>
      <c r="S3547" s="15">
        <f t="shared" si="277"/>
        <v>42177.761782407411</v>
      </c>
      <c r="T3547" s="15">
        <f t="shared" si="278"/>
        <v>42198.041666666672</v>
      </c>
      <c r="U3547">
        <f t="shared" si="279"/>
        <v>2015</v>
      </c>
    </row>
    <row r="3548" spans="1:21" ht="48" x14ac:dyDescent="0.2">
      <c r="A3548">
        <v>3533</v>
      </c>
      <c r="B3548" s="9" t="s">
        <v>3531</v>
      </c>
      <c r="C3548" s="3" t="s">
        <v>7642</v>
      </c>
      <c r="D3548" s="5">
        <v>500</v>
      </c>
      <c r="E3548" s="7">
        <v>10</v>
      </c>
      <c r="F3548" t="s">
        <v>8217</v>
      </c>
      <c r="G3548" t="s">
        <v>8222</v>
      </c>
      <c r="H3548" t="s">
        <v>8244</v>
      </c>
      <c r="I3548">
        <v>1447269367</v>
      </c>
      <c r="J3548">
        <v>1444673767</v>
      </c>
      <c r="K3548" t="b">
        <v>0</v>
      </c>
      <c r="L3548">
        <v>8</v>
      </c>
      <c r="M3548" t="b">
        <v>1</v>
      </c>
      <c r="N3548" t="s">
        <v>8268</v>
      </c>
      <c r="O3548">
        <f t="shared" si="275"/>
        <v>2</v>
      </c>
      <c r="P3548">
        <f t="shared" si="276"/>
        <v>1.25</v>
      </c>
      <c r="Q3548" s="11" t="s">
        <v>8307</v>
      </c>
      <c r="R3548" t="s">
        <v>8308</v>
      </c>
      <c r="S3548" s="15">
        <f t="shared" si="277"/>
        <v>42289.761192129634</v>
      </c>
      <c r="T3548" s="15">
        <f t="shared" si="278"/>
        <v>42319.802858796291</v>
      </c>
      <c r="U3548">
        <f t="shared" si="279"/>
        <v>2015</v>
      </c>
    </row>
    <row r="3549" spans="1:21" ht="48" x14ac:dyDescent="0.2">
      <c r="A3549">
        <v>3521</v>
      </c>
      <c r="B3549" s="9" t="s">
        <v>3519</v>
      </c>
      <c r="C3549" s="3" t="s">
        <v>7630</v>
      </c>
      <c r="D3549" s="5">
        <v>350</v>
      </c>
      <c r="E3549" s="7">
        <v>10</v>
      </c>
      <c r="F3549" t="s">
        <v>8217</v>
      </c>
      <c r="G3549" t="s">
        <v>8222</v>
      </c>
      <c r="H3549" t="s">
        <v>8244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t="s">
        <v>8268</v>
      </c>
      <c r="O3549">
        <f t="shared" si="275"/>
        <v>3</v>
      </c>
      <c r="P3549">
        <f t="shared" si="276"/>
        <v>0.77</v>
      </c>
      <c r="Q3549" s="11" t="s">
        <v>8307</v>
      </c>
      <c r="R3549" t="s">
        <v>8308</v>
      </c>
      <c r="S3549" s="15">
        <f t="shared" si="277"/>
        <v>41881.361342592594</v>
      </c>
      <c r="T3549" s="15">
        <f t="shared" si="278"/>
        <v>41911.361342592594</v>
      </c>
      <c r="U3549">
        <f t="shared" si="279"/>
        <v>2014</v>
      </c>
    </row>
    <row r="3550" spans="1:21" ht="48" x14ac:dyDescent="0.2">
      <c r="A3550">
        <v>3540</v>
      </c>
      <c r="B3550" s="9" t="s">
        <v>3538</v>
      </c>
      <c r="C3550" s="3" t="s">
        <v>7649</v>
      </c>
      <c r="D3550" s="5">
        <v>300</v>
      </c>
      <c r="E3550" s="7">
        <v>10</v>
      </c>
      <c r="F3550" t="s">
        <v>8217</v>
      </c>
      <c r="G3550" t="s">
        <v>8223</v>
      </c>
      <c r="H3550" t="s">
        <v>8245</v>
      </c>
      <c r="I3550">
        <v>1466899491</v>
      </c>
      <c r="J3550">
        <v>1464307491</v>
      </c>
      <c r="K3550" t="b">
        <v>0</v>
      </c>
      <c r="L3550">
        <v>8</v>
      </c>
      <c r="M3550" t="b">
        <v>1</v>
      </c>
      <c r="N3550" t="s">
        <v>8268</v>
      </c>
      <c r="O3550">
        <f t="shared" si="275"/>
        <v>3</v>
      </c>
      <c r="P3550">
        <f t="shared" si="276"/>
        <v>1.25</v>
      </c>
      <c r="Q3550" s="11" t="s">
        <v>8307</v>
      </c>
      <c r="R3550" t="s">
        <v>8308</v>
      </c>
      <c r="S3550" s="15">
        <f t="shared" si="277"/>
        <v>42517.003368055557</v>
      </c>
      <c r="T3550" s="15">
        <f t="shared" si="278"/>
        <v>42547.003368055557</v>
      </c>
      <c r="U3550">
        <f t="shared" si="279"/>
        <v>2016</v>
      </c>
    </row>
    <row r="3551" spans="1:21" ht="48" x14ac:dyDescent="0.2">
      <c r="A3551">
        <v>3545</v>
      </c>
      <c r="B3551" s="9" t="s">
        <v>3543</v>
      </c>
      <c r="C3551" s="3" t="s">
        <v>7654</v>
      </c>
      <c r="D3551" s="5">
        <v>250</v>
      </c>
      <c r="E3551" s="7">
        <v>10</v>
      </c>
      <c r="F3551" t="s">
        <v>8217</v>
      </c>
      <c r="G3551" t="s">
        <v>8222</v>
      </c>
      <c r="H3551" t="s">
        <v>8244</v>
      </c>
      <c r="I3551">
        <v>1428780159</v>
      </c>
      <c r="J3551">
        <v>1426188159</v>
      </c>
      <c r="K3551" t="b">
        <v>0</v>
      </c>
      <c r="L3551">
        <v>8</v>
      </c>
      <c r="M3551" t="b">
        <v>1</v>
      </c>
      <c r="N3551" t="s">
        <v>8268</v>
      </c>
      <c r="O3551">
        <f t="shared" si="275"/>
        <v>4</v>
      </c>
      <c r="P3551">
        <f t="shared" si="276"/>
        <v>1.25</v>
      </c>
      <c r="Q3551" s="11" t="s">
        <v>8307</v>
      </c>
      <c r="R3551" t="s">
        <v>8308</v>
      </c>
      <c r="S3551" s="15">
        <f t="shared" si="277"/>
        <v>42075.807395833333</v>
      </c>
      <c r="T3551" s="15">
        <f t="shared" si="278"/>
        <v>42105.807395833333</v>
      </c>
      <c r="U3551">
        <f t="shared" si="279"/>
        <v>2015</v>
      </c>
    </row>
    <row r="3552" spans="1:21" ht="48" x14ac:dyDescent="0.2">
      <c r="A3552">
        <v>3536</v>
      </c>
      <c r="B3552" s="9" t="s">
        <v>3534</v>
      </c>
      <c r="C3552" s="3" t="s">
        <v>7645</v>
      </c>
      <c r="D3552" s="5">
        <v>150</v>
      </c>
      <c r="E3552" s="7">
        <v>10</v>
      </c>
      <c r="F3552" t="s">
        <v>8217</v>
      </c>
      <c r="G3552" t="s">
        <v>8223</v>
      </c>
      <c r="H3552" t="s">
        <v>8245</v>
      </c>
      <c r="I3552">
        <v>1450612740</v>
      </c>
      <c r="J3552">
        <v>1448040425</v>
      </c>
      <c r="K3552" t="b">
        <v>0</v>
      </c>
      <c r="L3552">
        <v>17</v>
      </c>
      <c r="M3552" t="b">
        <v>1</v>
      </c>
      <c r="N3552" t="s">
        <v>8268</v>
      </c>
      <c r="O3552">
        <f t="shared" si="275"/>
        <v>7</v>
      </c>
      <c r="P3552">
        <f t="shared" si="276"/>
        <v>0.59</v>
      </c>
      <c r="Q3552" s="11" t="s">
        <v>8307</v>
      </c>
      <c r="R3552" t="s">
        <v>8308</v>
      </c>
      <c r="S3552" s="15">
        <f t="shared" si="277"/>
        <v>42328.727141203708</v>
      </c>
      <c r="T3552" s="15">
        <f t="shared" si="278"/>
        <v>42358.499305555553</v>
      </c>
      <c r="U3552">
        <f t="shared" si="279"/>
        <v>2015</v>
      </c>
    </row>
    <row r="3553" spans="1:21" ht="48" x14ac:dyDescent="0.2">
      <c r="A3553">
        <v>3508</v>
      </c>
      <c r="B3553" s="9" t="s">
        <v>3506</v>
      </c>
      <c r="C3553" s="3" t="s">
        <v>7617</v>
      </c>
      <c r="D3553" s="5">
        <v>100</v>
      </c>
      <c r="E3553" s="7">
        <v>10</v>
      </c>
      <c r="F3553" t="s">
        <v>8217</v>
      </c>
      <c r="G3553" t="s">
        <v>8223</v>
      </c>
      <c r="H3553" t="s">
        <v>8245</v>
      </c>
      <c r="I3553">
        <v>1462914000</v>
      </c>
      <c r="J3553">
        <v>1460914253</v>
      </c>
      <c r="K3553" t="b">
        <v>0</v>
      </c>
      <c r="L3553">
        <v>15</v>
      </c>
      <c r="M3553" t="b">
        <v>1</v>
      </c>
      <c r="N3553" t="s">
        <v>8268</v>
      </c>
      <c r="O3553">
        <f t="shared" si="275"/>
        <v>10</v>
      </c>
      <c r="P3553">
        <f t="shared" si="276"/>
        <v>0.67</v>
      </c>
      <c r="Q3553" s="11" t="s">
        <v>8307</v>
      </c>
      <c r="R3553" t="s">
        <v>8308</v>
      </c>
      <c r="S3553" s="15">
        <f t="shared" si="277"/>
        <v>42477.729780092588</v>
      </c>
      <c r="T3553" s="15">
        <f t="shared" si="278"/>
        <v>42500.875</v>
      </c>
      <c r="U3553">
        <f t="shared" si="279"/>
        <v>2016</v>
      </c>
    </row>
    <row r="3554" spans="1:21" ht="48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9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</v>
      </c>
      <c r="P3554">
        <f t="shared" si="276"/>
        <v>0.45</v>
      </c>
      <c r="Q3554" s="11" t="s">
        <v>8307</v>
      </c>
      <c r="R3554" t="s">
        <v>8308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3557</v>
      </c>
      <c r="B3555" s="9" t="s">
        <v>3555</v>
      </c>
      <c r="C3555" s="3" t="s">
        <v>7666</v>
      </c>
      <c r="D3555" s="5">
        <v>100000</v>
      </c>
      <c r="E3555" s="7">
        <v>8</v>
      </c>
      <c r="F3555" t="s">
        <v>8217</v>
      </c>
      <c r="G3555" t="s">
        <v>8222</v>
      </c>
      <c r="H3555" t="s">
        <v>8244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t="s">
        <v>8268</v>
      </c>
      <c r="O3555">
        <f t="shared" si="275"/>
        <v>0</v>
      </c>
      <c r="P3555">
        <f t="shared" si="276"/>
        <v>0.01</v>
      </c>
      <c r="Q3555" s="11" t="s">
        <v>8307</v>
      </c>
      <c r="R3555" t="s">
        <v>8308</v>
      </c>
      <c r="S3555" s="15">
        <f t="shared" si="277"/>
        <v>41730.276747685188</v>
      </c>
      <c r="T3555" s="15">
        <f t="shared" si="278"/>
        <v>41764.276747685188</v>
      </c>
      <c r="U3555">
        <f t="shared" si="279"/>
        <v>2014</v>
      </c>
    </row>
    <row r="3556" spans="1:21" ht="48" x14ac:dyDescent="0.2">
      <c r="A3556">
        <v>3553</v>
      </c>
      <c r="B3556" s="9" t="s">
        <v>3551</v>
      </c>
      <c r="C3556" s="3" t="s">
        <v>7662</v>
      </c>
      <c r="D3556" s="5">
        <v>5500</v>
      </c>
      <c r="E3556" s="7">
        <v>8</v>
      </c>
      <c r="F3556" t="s">
        <v>8217</v>
      </c>
      <c r="G3556" t="s">
        <v>8222</v>
      </c>
      <c r="H3556" t="s">
        <v>8244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8268</v>
      </c>
      <c r="O3556">
        <f t="shared" si="275"/>
        <v>0</v>
      </c>
      <c r="P3556">
        <f t="shared" si="276"/>
        <v>0.08</v>
      </c>
      <c r="Q3556" s="11" t="s">
        <v>8307</v>
      </c>
      <c r="R3556" t="s">
        <v>8308</v>
      </c>
      <c r="S3556" s="15">
        <f t="shared" si="277"/>
        <v>42196.028703703705</v>
      </c>
      <c r="T3556" s="15">
        <f t="shared" si="278"/>
        <v>42228</v>
      </c>
      <c r="U3556">
        <f t="shared" si="279"/>
        <v>2015</v>
      </c>
    </row>
    <row r="3557" spans="1:21" ht="48" x14ac:dyDescent="0.2">
      <c r="A3557">
        <v>3554</v>
      </c>
      <c r="B3557" s="9" t="s">
        <v>3552</v>
      </c>
      <c r="C3557" s="3" t="s">
        <v>7663</v>
      </c>
      <c r="D3557" s="5">
        <v>5000</v>
      </c>
      <c r="E3557" s="7">
        <v>8</v>
      </c>
      <c r="F3557" t="s">
        <v>8217</v>
      </c>
      <c r="G3557" t="s">
        <v>8222</v>
      </c>
      <c r="H3557" t="s">
        <v>8244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8268</v>
      </c>
      <c r="O3557">
        <f t="shared" si="275"/>
        <v>0</v>
      </c>
      <c r="P3557">
        <f t="shared" si="276"/>
        <v>0.15</v>
      </c>
      <c r="Q3557" s="11" t="s">
        <v>8307</v>
      </c>
      <c r="R3557" t="s">
        <v>8308</v>
      </c>
      <c r="S3557" s="15">
        <f t="shared" si="277"/>
        <v>42016.050451388888</v>
      </c>
      <c r="T3557" s="15">
        <f t="shared" si="278"/>
        <v>42046.708333333328</v>
      </c>
      <c r="U3557">
        <f t="shared" si="279"/>
        <v>2015</v>
      </c>
    </row>
    <row r="3558" spans="1:21" ht="48" x14ac:dyDescent="0.2">
      <c r="A3558">
        <v>3555</v>
      </c>
      <c r="B3558" s="9" t="s">
        <v>3553</v>
      </c>
      <c r="C3558" s="3" t="s">
        <v>7664</v>
      </c>
      <c r="D3558" s="5">
        <v>2400</v>
      </c>
      <c r="E3558" s="7">
        <v>8</v>
      </c>
      <c r="F3558" t="s">
        <v>8217</v>
      </c>
      <c r="G3558" t="s">
        <v>8235</v>
      </c>
      <c r="H3558" t="s">
        <v>8247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8268</v>
      </c>
      <c r="O3558">
        <f t="shared" si="275"/>
        <v>0</v>
      </c>
      <c r="P3558">
        <f t="shared" si="276"/>
        <v>0.56999999999999995</v>
      </c>
      <c r="Q3558" s="11" t="s">
        <v>8307</v>
      </c>
      <c r="R3558" t="s">
        <v>8308</v>
      </c>
      <c r="S3558" s="15">
        <f t="shared" si="277"/>
        <v>42661.442060185189</v>
      </c>
      <c r="T3558" s="15">
        <f t="shared" si="278"/>
        <v>42691.483726851846</v>
      </c>
      <c r="U3558">
        <f t="shared" si="279"/>
        <v>2016</v>
      </c>
    </row>
    <row r="3559" spans="1:21" ht="48" x14ac:dyDescent="0.2">
      <c r="A3559">
        <v>3556</v>
      </c>
      <c r="B3559" s="9" t="s">
        <v>3554</v>
      </c>
      <c r="C3559" s="3" t="s">
        <v>7665</v>
      </c>
      <c r="D3559" s="5">
        <v>2200</v>
      </c>
      <c r="E3559" s="7">
        <v>8</v>
      </c>
      <c r="F3559" t="s">
        <v>8217</v>
      </c>
      <c r="G3559" t="s">
        <v>8223</v>
      </c>
      <c r="H3559" t="s">
        <v>8245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8268</v>
      </c>
      <c r="O3559">
        <f t="shared" si="275"/>
        <v>0</v>
      </c>
      <c r="P3559">
        <f t="shared" si="276"/>
        <v>0.4</v>
      </c>
      <c r="Q3559" s="11" t="s">
        <v>8307</v>
      </c>
      <c r="R3559" t="s">
        <v>8308</v>
      </c>
      <c r="S3559" s="15">
        <f t="shared" si="277"/>
        <v>41808.649583333332</v>
      </c>
      <c r="T3559" s="15">
        <f t="shared" si="278"/>
        <v>41868.649583333332</v>
      </c>
      <c r="U3559">
        <f t="shared" si="279"/>
        <v>2014</v>
      </c>
    </row>
    <row r="3560" spans="1:21" ht="48" x14ac:dyDescent="0.2">
      <c r="A3560">
        <v>3560</v>
      </c>
      <c r="B3560" s="9" t="s">
        <v>3558</v>
      </c>
      <c r="C3560" s="3" t="s">
        <v>7669</v>
      </c>
      <c r="D3560" s="5">
        <v>3200</v>
      </c>
      <c r="E3560" s="7">
        <v>7</v>
      </c>
      <c r="F3560" t="s">
        <v>8217</v>
      </c>
      <c r="G3560" t="s">
        <v>8227</v>
      </c>
      <c r="H3560" t="s">
        <v>8249</v>
      </c>
      <c r="I3560">
        <v>1432694700</v>
      </c>
      <c r="J3560">
        <v>1429651266</v>
      </c>
      <c r="K3560" t="b">
        <v>0</v>
      </c>
      <c r="L3560">
        <v>74</v>
      </c>
      <c r="M3560" t="b">
        <v>1</v>
      </c>
      <c r="N3560" t="s">
        <v>8268</v>
      </c>
      <c r="O3560">
        <f t="shared" si="275"/>
        <v>0</v>
      </c>
      <c r="P3560">
        <f t="shared" si="276"/>
        <v>0.09</v>
      </c>
      <c r="Q3560" s="11" t="s">
        <v>8307</v>
      </c>
      <c r="R3560" t="s">
        <v>8308</v>
      </c>
      <c r="S3560" s="15">
        <f t="shared" si="277"/>
        <v>42115.889652777783</v>
      </c>
      <c r="T3560" s="15">
        <f t="shared" si="278"/>
        <v>42151.114583333328</v>
      </c>
      <c r="U3560">
        <f t="shared" si="279"/>
        <v>2015</v>
      </c>
    </row>
    <row r="3561" spans="1:21" ht="48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7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</v>
      </c>
      <c r="P3561">
        <f t="shared" si="276"/>
        <v>0.28999999999999998</v>
      </c>
      <c r="Q3561" s="11" t="s">
        <v>8307</v>
      </c>
      <c r="R3561" t="s">
        <v>8308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3558</v>
      </c>
      <c r="B3562" s="9" t="s">
        <v>3556</v>
      </c>
      <c r="C3562" s="3" t="s">
        <v>7667</v>
      </c>
      <c r="D3562" s="5">
        <v>350</v>
      </c>
      <c r="E3562" s="7">
        <v>7</v>
      </c>
      <c r="F3562" t="s">
        <v>8217</v>
      </c>
      <c r="G3562" t="s">
        <v>8223</v>
      </c>
      <c r="H3562" t="s">
        <v>8245</v>
      </c>
      <c r="I3562">
        <v>1435352400</v>
      </c>
      <c r="J3562">
        <v>1431718575</v>
      </c>
      <c r="K3562" t="b">
        <v>0</v>
      </c>
      <c r="L3562">
        <v>22</v>
      </c>
      <c r="M3562" t="b">
        <v>1</v>
      </c>
      <c r="N3562" t="s">
        <v>8268</v>
      </c>
      <c r="O3562">
        <f t="shared" si="275"/>
        <v>2</v>
      </c>
      <c r="P3562">
        <f t="shared" si="276"/>
        <v>0.32</v>
      </c>
      <c r="Q3562" s="11" t="s">
        <v>8307</v>
      </c>
      <c r="R3562" t="s">
        <v>8308</v>
      </c>
      <c r="S3562" s="15">
        <f t="shared" si="277"/>
        <v>42139.816840277781</v>
      </c>
      <c r="T3562" s="15">
        <f t="shared" si="278"/>
        <v>42181.875</v>
      </c>
      <c r="U3562">
        <f t="shared" si="279"/>
        <v>2015</v>
      </c>
    </row>
    <row r="3563" spans="1:21" ht="112" x14ac:dyDescent="0.2">
      <c r="A3563">
        <v>3561</v>
      </c>
      <c r="B3563" s="9" t="s">
        <v>3559</v>
      </c>
      <c r="C3563" s="3" t="s">
        <v>7670</v>
      </c>
      <c r="D3563" s="5">
        <v>2500</v>
      </c>
      <c r="E3563" s="7">
        <v>6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0</v>
      </c>
      <c r="P3563">
        <f t="shared" si="276"/>
        <v>0.11</v>
      </c>
      <c r="Q3563" s="11" t="s">
        <v>8307</v>
      </c>
      <c r="R3563" t="s">
        <v>8308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3566</v>
      </c>
      <c r="B3564" s="9" t="s">
        <v>3564</v>
      </c>
      <c r="C3564" s="3" t="s">
        <v>7675</v>
      </c>
      <c r="D3564" s="5">
        <v>2000</v>
      </c>
      <c r="E3564" s="7">
        <v>6</v>
      </c>
      <c r="F3564" t="s">
        <v>8217</v>
      </c>
      <c r="G3564" t="s">
        <v>8223</v>
      </c>
      <c r="H3564" t="s">
        <v>8245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t="s">
        <v>8268</v>
      </c>
      <c r="O3564">
        <f t="shared" si="275"/>
        <v>0</v>
      </c>
      <c r="P3564">
        <f t="shared" si="276"/>
        <v>0.16</v>
      </c>
      <c r="Q3564" s="11" t="s">
        <v>8307</v>
      </c>
      <c r="R3564" t="s">
        <v>8308</v>
      </c>
      <c r="S3564" s="15">
        <f t="shared" si="277"/>
        <v>41997.507905092592</v>
      </c>
      <c r="T3564" s="15">
        <f t="shared" si="278"/>
        <v>42027.507905092592</v>
      </c>
      <c r="U3564">
        <f t="shared" si="279"/>
        <v>2014</v>
      </c>
    </row>
    <row r="3565" spans="1:21" ht="32" x14ac:dyDescent="0.2">
      <c r="A3565">
        <v>3564</v>
      </c>
      <c r="B3565" s="9" t="s">
        <v>3562</v>
      </c>
      <c r="C3565" s="3" t="s">
        <v>7673</v>
      </c>
      <c r="D3565" s="5">
        <v>1000</v>
      </c>
      <c r="E3565" s="7">
        <v>6</v>
      </c>
      <c r="F3565" t="s">
        <v>8217</v>
      </c>
      <c r="G3565" t="s">
        <v>8223</v>
      </c>
      <c r="H3565" t="s">
        <v>8245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8268</v>
      </c>
      <c r="O3565">
        <f t="shared" si="275"/>
        <v>1</v>
      </c>
      <c r="P3565">
        <f t="shared" si="276"/>
        <v>0.35</v>
      </c>
      <c r="Q3565" s="11" t="s">
        <v>8307</v>
      </c>
      <c r="R3565" t="s">
        <v>8308</v>
      </c>
      <c r="S3565" s="15">
        <f t="shared" si="277"/>
        <v>42236.623252314821</v>
      </c>
      <c r="T3565" s="15">
        <f t="shared" si="278"/>
        <v>42282.666666666672</v>
      </c>
      <c r="U3565">
        <f t="shared" si="279"/>
        <v>2015</v>
      </c>
    </row>
    <row r="3566" spans="1:21" ht="48" x14ac:dyDescent="0.2">
      <c r="A3566">
        <v>3567</v>
      </c>
      <c r="B3566" s="9" t="s">
        <v>3565</v>
      </c>
      <c r="C3566" s="3" t="s">
        <v>7676</v>
      </c>
      <c r="D3566" s="5">
        <v>1000</v>
      </c>
      <c r="E3566" s="7">
        <v>6</v>
      </c>
      <c r="F3566" t="s">
        <v>8217</v>
      </c>
      <c r="G3566" t="s">
        <v>8223</v>
      </c>
      <c r="H3566" t="s">
        <v>8245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t="s">
        <v>8268</v>
      </c>
      <c r="O3566">
        <f t="shared" si="275"/>
        <v>1</v>
      </c>
      <c r="P3566">
        <f t="shared" si="276"/>
        <v>0.15</v>
      </c>
      <c r="Q3566" s="11" t="s">
        <v>8307</v>
      </c>
      <c r="R3566" t="s">
        <v>8308</v>
      </c>
      <c r="S3566" s="15">
        <f t="shared" si="277"/>
        <v>42135.810694444444</v>
      </c>
      <c r="T3566" s="15">
        <f t="shared" si="278"/>
        <v>42165.810694444444</v>
      </c>
      <c r="U3566">
        <f t="shared" si="279"/>
        <v>2015</v>
      </c>
    </row>
    <row r="3567" spans="1:21" ht="48" x14ac:dyDescent="0.2">
      <c r="A3567">
        <v>3568</v>
      </c>
      <c r="B3567" s="9" t="s">
        <v>3566</v>
      </c>
      <c r="C3567" s="3" t="s">
        <v>7677</v>
      </c>
      <c r="D3567" s="5">
        <v>1000</v>
      </c>
      <c r="E3567" s="7">
        <v>6</v>
      </c>
      <c r="F3567" t="s">
        <v>8217</v>
      </c>
      <c r="G3567" t="s">
        <v>8222</v>
      </c>
      <c r="H3567" t="s">
        <v>8244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t="s">
        <v>8268</v>
      </c>
      <c r="O3567">
        <f t="shared" si="275"/>
        <v>1</v>
      </c>
      <c r="P3567">
        <f t="shared" si="276"/>
        <v>0.32</v>
      </c>
      <c r="Q3567" s="11" t="s">
        <v>8307</v>
      </c>
      <c r="R3567" t="s">
        <v>8308</v>
      </c>
      <c r="S3567" s="15">
        <f t="shared" si="277"/>
        <v>41869.740671296298</v>
      </c>
      <c r="T3567" s="15">
        <f t="shared" si="278"/>
        <v>41899.740671296298</v>
      </c>
      <c r="U3567">
        <f t="shared" si="279"/>
        <v>2014</v>
      </c>
    </row>
    <row r="3568" spans="1:21" ht="48" x14ac:dyDescent="0.2">
      <c r="A3568">
        <v>3565</v>
      </c>
      <c r="B3568" s="9" t="s">
        <v>3563</v>
      </c>
      <c r="C3568" s="3" t="s">
        <v>7674</v>
      </c>
      <c r="D3568" s="5">
        <v>900</v>
      </c>
      <c r="E3568" s="7">
        <v>6</v>
      </c>
      <c r="F3568" t="s">
        <v>8217</v>
      </c>
      <c r="G3568" t="s">
        <v>8222</v>
      </c>
      <c r="H3568" t="s">
        <v>8244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8268</v>
      </c>
      <c r="O3568">
        <f t="shared" si="275"/>
        <v>1</v>
      </c>
      <c r="P3568">
        <f t="shared" si="276"/>
        <v>0.5</v>
      </c>
      <c r="Q3568" s="11" t="s">
        <v>8307</v>
      </c>
      <c r="R3568" t="s">
        <v>8308</v>
      </c>
      <c r="S3568" s="15">
        <f t="shared" si="277"/>
        <v>41974.743148148147</v>
      </c>
      <c r="T3568" s="15">
        <f t="shared" si="278"/>
        <v>42004.743148148147</v>
      </c>
      <c r="U3568">
        <f t="shared" si="279"/>
        <v>2014</v>
      </c>
    </row>
    <row r="3569" spans="1:21" ht="48" x14ac:dyDescent="0.2">
      <c r="A3569">
        <v>3563</v>
      </c>
      <c r="B3569" s="9" t="s">
        <v>3561</v>
      </c>
      <c r="C3569" s="3" t="s">
        <v>7672</v>
      </c>
      <c r="D3569" s="5">
        <v>500</v>
      </c>
      <c r="E3569" s="7">
        <v>6</v>
      </c>
      <c r="F3569" t="s">
        <v>8217</v>
      </c>
      <c r="G3569" t="s">
        <v>8223</v>
      </c>
      <c r="H3569" t="s">
        <v>8245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t="s">
        <v>8268</v>
      </c>
      <c r="O3569">
        <f t="shared" si="275"/>
        <v>1</v>
      </c>
      <c r="P3569">
        <f t="shared" si="276"/>
        <v>0.24</v>
      </c>
      <c r="Q3569" s="11" t="s">
        <v>8307</v>
      </c>
      <c r="R3569" t="s">
        <v>8308</v>
      </c>
      <c r="S3569" s="15">
        <f t="shared" si="277"/>
        <v>42555.671944444446</v>
      </c>
      <c r="T3569" s="15">
        <f t="shared" si="278"/>
        <v>42583.791666666672</v>
      </c>
      <c r="U3569">
        <f t="shared" si="279"/>
        <v>2016</v>
      </c>
    </row>
    <row r="3570" spans="1:21" ht="48" x14ac:dyDescent="0.2">
      <c r="A3570">
        <v>3562</v>
      </c>
      <c r="B3570" s="9" t="s">
        <v>3560</v>
      </c>
      <c r="C3570" s="3" t="s">
        <v>7671</v>
      </c>
      <c r="D3570" s="5">
        <v>315</v>
      </c>
      <c r="E3570" s="7">
        <v>6</v>
      </c>
      <c r="F3570" t="s">
        <v>8217</v>
      </c>
      <c r="G3570" t="s">
        <v>8223</v>
      </c>
      <c r="H3570" t="s">
        <v>8245</v>
      </c>
      <c r="I3570">
        <v>1457906400</v>
      </c>
      <c r="J3570">
        <v>1457115427</v>
      </c>
      <c r="K3570" t="b">
        <v>0</v>
      </c>
      <c r="L3570">
        <v>31</v>
      </c>
      <c r="M3570" t="b">
        <v>1</v>
      </c>
      <c r="N3570" t="s">
        <v>8268</v>
      </c>
      <c r="O3570">
        <f t="shared" si="275"/>
        <v>2</v>
      </c>
      <c r="P3570">
        <f t="shared" si="276"/>
        <v>0.19</v>
      </c>
      <c r="Q3570" s="11" t="s">
        <v>8307</v>
      </c>
      <c r="R3570" t="s">
        <v>8308</v>
      </c>
      <c r="S3570" s="15">
        <f t="shared" si="277"/>
        <v>42433.761886574073</v>
      </c>
      <c r="T3570" s="15">
        <f t="shared" si="278"/>
        <v>42442.916666666672</v>
      </c>
      <c r="U3570">
        <f t="shared" si="279"/>
        <v>2016</v>
      </c>
    </row>
    <row r="3571" spans="1:21" ht="48" x14ac:dyDescent="0.2">
      <c r="A3571">
        <v>3575</v>
      </c>
      <c r="B3571" s="9" t="s">
        <v>3573</v>
      </c>
      <c r="C3571" s="3" t="s">
        <v>7684</v>
      </c>
      <c r="D3571" s="5">
        <v>10000</v>
      </c>
      <c r="E3571" s="7">
        <v>5</v>
      </c>
      <c r="F3571" t="s">
        <v>8217</v>
      </c>
      <c r="G3571" t="s">
        <v>8222</v>
      </c>
      <c r="H3571" t="s">
        <v>8244</v>
      </c>
      <c r="I3571">
        <v>1470887940</v>
      </c>
      <c r="J3571">
        <v>1468176527</v>
      </c>
      <c r="K3571" t="b">
        <v>0</v>
      </c>
      <c r="L3571">
        <v>102</v>
      </c>
      <c r="M3571" t="b">
        <v>1</v>
      </c>
      <c r="N3571" t="s">
        <v>8268</v>
      </c>
      <c r="O3571">
        <f t="shared" si="275"/>
        <v>0</v>
      </c>
      <c r="P3571">
        <f t="shared" si="276"/>
        <v>0.05</v>
      </c>
      <c r="Q3571" s="11" t="s">
        <v>8307</v>
      </c>
      <c r="R3571" t="s">
        <v>8308</v>
      </c>
      <c r="S3571" s="15">
        <f t="shared" si="277"/>
        <v>42561.783877314811</v>
      </c>
      <c r="T3571" s="15">
        <f t="shared" si="278"/>
        <v>42593.165972222225</v>
      </c>
      <c r="U3571">
        <f t="shared" si="279"/>
        <v>2016</v>
      </c>
    </row>
    <row r="3572" spans="1:21" ht="16" x14ac:dyDescent="0.2">
      <c r="A3572">
        <v>3586</v>
      </c>
      <c r="B3572" s="9" t="s">
        <v>3584</v>
      </c>
      <c r="C3572" s="3" t="s">
        <v>7695</v>
      </c>
      <c r="D3572" s="5">
        <v>7500</v>
      </c>
      <c r="E3572" s="7">
        <v>5</v>
      </c>
      <c r="F3572" t="s">
        <v>8217</v>
      </c>
      <c r="G3572" t="s">
        <v>8222</v>
      </c>
      <c r="H3572" t="s">
        <v>8244</v>
      </c>
      <c r="I3572">
        <v>1474649070</v>
      </c>
      <c r="J3572">
        <v>1469465070</v>
      </c>
      <c r="K3572" t="b">
        <v>0</v>
      </c>
      <c r="L3572">
        <v>54</v>
      </c>
      <c r="M3572" t="b">
        <v>1</v>
      </c>
      <c r="N3572" t="s">
        <v>8268</v>
      </c>
      <c r="O3572">
        <f t="shared" si="275"/>
        <v>0</v>
      </c>
      <c r="P3572">
        <f t="shared" si="276"/>
        <v>0.09</v>
      </c>
      <c r="Q3572" s="11" t="s">
        <v>8307</v>
      </c>
      <c r="R3572" t="s">
        <v>8308</v>
      </c>
      <c r="S3572" s="15">
        <f t="shared" si="277"/>
        <v>42576.697569444441</v>
      </c>
      <c r="T3572" s="15">
        <f t="shared" si="278"/>
        <v>42636.697569444441</v>
      </c>
      <c r="U3572">
        <f t="shared" si="279"/>
        <v>2016</v>
      </c>
    </row>
    <row r="3573" spans="1:21" ht="48" x14ac:dyDescent="0.2">
      <c r="A3573">
        <v>3574</v>
      </c>
      <c r="B3573" s="9" t="s">
        <v>3572</v>
      </c>
      <c r="C3573" s="3" t="s">
        <v>7683</v>
      </c>
      <c r="D3573" s="5">
        <v>5800</v>
      </c>
      <c r="E3573" s="7">
        <v>5</v>
      </c>
      <c r="F3573" t="s">
        <v>8217</v>
      </c>
      <c r="G3573" t="s">
        <v>8222</v>
      </c>
      <c r="H3573" t="s">
        <v>8244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t="s">
        <v>8268</v>
      </c>
      <c r="O3573">
        <f t="shared" si="275"/>
        <v>0</v>
      </c>
      <c r="P3573">
        <f t="shared" si="276"/>
        <v>0.11</v>
      </c>
      <c r="Q3573" s="11" t="s">
        <v>8307</v>
      </c>
      <c r="R3573" t="s">
        <v>8308</v>
      </c>
      <c r="S3573" s="15">
        <f t="shared" si="277"/>
        <v>41926.942685185182</v>
      </c>
      <c r="T3573" s="15">
        <f t="shared" si="278"/>
        <v>41956.984351851846</v>
      </c>
      <c r="U3573">
        <f t="shared" si="279"/>
        <v>2014</v>
      </c>
    </row>
    <row r="3574" spans="1:21" ht="48" x14ac:dyDescent="0.2">
      <c r="A3574">
        <v>3569</v>
      </c>
      <c r="B3574" s="9" t="s">
        <v>3567</v>
      </c>
      <c r="C3574" s="3" t="s">
        <v>7678</v>
      </c>
      <c r="D3574" s="5">
        <v>5000</v>
      </c>
      <c r="E3574" s="7">
        <v>5</v>
      </c>
      <c r="F3574" t="s">
        <v>8217</v>
      </c>
      <c r="G3574" t="s">
        <v>8222</v>
      </c>
      <c r="H3574" t="s">
        <v>8244</v>
      </c>
      <c r="I3574">
        <v>1420734696</v>
      </c>
      <c r="J3574">
        <v>1418142696</v>
      </c>
      <c r="K3574" t="b">
        <v>0</v>
      </c>
      <c r="L3574">
        <v>41</v>
      </c>
      <c r="M3574" t="b">
        <v>1</v>
      </c>
      <c r="N3574" t="s">
        <v>8268</v>
      </c>
      <c r="O3574">
        <f t="shared" si="275"/>
        <v>0</v>
      </c>
      <c r="P3574">
        <f t="shared" si="276"/>
        <v>0.12</v>
      </c>
      <c r="Q3574" s="11" t="s">
        <v>8307</v>
      </c>
      <c r="R3574" t="s">
        <v>8308</v>
      </c>
      <c r="S3574" s="15">
        <f t="shared" si="277"/>
        <v>41982.688611111109</v>
      </c>
      <c r="T3574" s="15">
        <f t="shared" si="278"/>
        <v>42012.688611111109</v>
      </c>
      <c r="U3574">
        <f t="shared" si="279"/>
        <v>2014</v>
      </c>
    </row>
    <row r="3575" spans="1:21" ht="48" x14ac:dyDescent="0.2">
      <c r="A3575">
        <v>3590</v>
      </c>
      <c r="B3575" s="9" t="s">
        <v>3588</v>
      </c>
      <c r="C3575" s="3" t="s">
        <v>7699</v>
      </c>
      <c r="D3575" s="5">
        <v>5000</v>
      </c>
      <c r="E3575" s="7">
        <v>5</v>
      </c>
      <c r="F3575" t="s">
        <v>8217</v>
      </c>
      <c r="G3575" t="s">
        <v>8223</v>
      </c>
      <c r="H3575" t="s">
        <v>8245</v>
      </c>
      <c r="I3575">
        <v>1413792034</v>
      </c>
      <c r="J3575">
        <v>1411200034</v>
      </c>
      <c r="K3575" t="b">
        <v>0</v>
      </c>
      <c r="L3575">
        <v>73</v>
      </c>
      <c r="M3575" t="b">
        <v>1</v>
      </c>
      <c r="N3575" t="s">
        <v>8268</v>
      </c>
      <c r="O3575">
        <f t="shared" si="275"/>
        <v>0</v>
      </c>
      <c r="P3575">
        <f t="shared" si="276"/>
        <v>7.0000000000000007E-2</v>
      </c>
      <c r="Q3575" s="11" t="s">
        <v>8307</v>
      </c>
      <c r="R3575" t="s">
        <v>8308</v>
      </c>
      <c r="S3575" s="15">
        <f t="shared" si="277"/>
        <v>41902.333726851852</v>
      </c>
      <c r="T3575" s="15">
        <f t="shared" si="278"/>
        <v>41932.333726851852</v>
      </c>
      <c r="U3575">
        <f t="shared" si="279"/>
        <v>2014</v>
      </c>
    </row>
    <row r="3576" spans="1:21" ht="48" x14ac:dyDescent="0.2">
      <c r="A3576">
        <v>3589</v>
      </c>
      <c r="B3576" s="9" t="s">
        <v>3587</v>
      </c>
      <c r="C3576" s="3" t="s">
        <v>7698</v>
      </c>
      <c r="D3576" s="5">
        <v>4000</v>
      </c>
      <c r="E3576" s="7">
        <v>5</v>
      </c>
      <c r="F3576" t="s">
        <v>8217</v>
      </c>
      <c r="G3576" t="s">
        <v>8222</v>
      </c>
      <c r="H3576" t="s">
        <v>8244</v>
      </c>
      <c r="I3576">
        <v>1432654347</v>
      </c>
      <c r="J3576">
        <v>1430494347</v>
      </c>
      <c r="K3576" t="b">
        <v>0</v>
      </c>
      <c r="L3576">
        <v>62</v>
      </c>
      <c r="M3576" t="b">
        <v>1</v>
      </c>
      <c r="N3576" t="s">
        <v>8268</v>
      </c>
      <c r="O3576">
        <f t="shared" si="275"/>
        <v>0</v>
      </c>
      <c r="P3576">
        <f t="shared" si="276"/>
        <v>0.08</v>
      </c>
      <c r="Q3576" s="11" t="s">
        <v>8307</v>
      </c>
      <c r="R3576" t="s">
        <v>8308</v>
      </c>
      <c r="S3576" s="15">
        <f t="shared" si="277"/>
        <v>42125.647534722222</v>
      </c>
      <c r="T3576" s="15">
        <f t="shared" si="278"/>
        <v>42150.647534722222</v>
      </c>
      <c r="U3576">
        <f t="shared" si="279"/>
        <v>2015</v>
      </c>
    </row>
    <row r="3577" spans="1:21" ht="48" x14ac:dyDescent="0.2">
      <c r="A3577">
        <v>3585</v>
      </c>
      <c r="B3577" s="9" t="s">
        <v>3583</v>
      </c>
      <c r="C3577" s="3" t="s">
        <v>7694</v>
      </c>
      <c r="D3577" s="5">
        <v>3400</v>
      </c>
      <c r="E3577" s="7">
        <v>5</v>
      </c>
      <c r="F3577" t="s">
        <v>8217</v>
      </c>
      <c r="G3577" t="s">
        <v>8222</v>
      </c>
      <c r="H3577" t="s">
        <v>8244</v>
      </c>
      <c r="I3577">
        <v>1419181890</v>
      </c>
      <c r="J3577">
        <v>1416589890</v>
      </c>
      <c r="K3577" t="b">
        <v>0</v>
      </c>
      <c r="L3577">
        <v>23</v>
      </c>
      <c r="M3577" t="b">
        <v>1</v>
      </c>
      <c r="N3577" t="s">
        <v>8268</v>
      </c>
      <c r="O3577">
        <f t="shared" si="275"/>
        <v>0</v>
      </c>
      <c r="P3577">
        <f t="shared" si="276"/>
        <v>0.22</v>
      </c>
      <c r="Q3577" s="11" t="s">
        <v>8307</v>
      </c>
      <c r="R3577" t="s">
        <v>8308</v>
      </c>
      <c r="S3577" s="15">
        <f t="shared" si="277"/>
        <v>41964.716319444444</v>
      </c>
      <c r="T3577" s="15">
        <f t="shared" si="278"/>
        <v>41994.716319444444</v>
      </c>
      <c r="U3577">
        <f t="shared" si="279"/>
        <v>2014</v>
      </c>
    </row>
    <row r="3578" spans="1:21" ht="32" x14ac:dyDescent="0.2">
      <c r="A3578">
        <v>3573</v>
      </c>
      <c r="B3578" s="9" t="s">
        <v>3571</v>
      </c>
      <c r="C3578" s="3" t="s">
        <v>7682</v>
      </c>
      <c r="D3578" s="5">
        <v>3000</v>
      </c>
      <c r="E3578" s="7">
        <v>5</v>
      </c>
      <c r="F3578" t="s">
        <v>8217</v>
      </c>
      <c r="G3578" t="s">
        <v>8223</v>
      </c>
      <c r="H3578" t="s">
        <v>8245</v>
      </c>
      <c r="I3578">
        <v>1415440846</v>
      </c>
      <c r="J3578">
        <v>1412845246</v>
      </c>
      <c r="K3578" t="b">
        <v>0</v>
      </c>
      <c r="L3578">
        <v>78</v>
      </c>
      <c r="M3578" t="b">
        <v>1</v>
      </c>
      <c r="N3578" t="s">
        <v>8268</v>
      </c>
      <c r="O3578">
        <f t="shared" si="275"/>
        <v>0</v>
      </c>
      <c r="P3578">
        <f t="shared" si="276"/>
        <v>0.06</v>
      </c>
      <c r="Q3578" s="11" t="s">
        <v>8307</v>
      </c>
      <c r="R3578" t="s">
        <v>8308</v>
      </c>
      <c r="S3578" s="15">
        <f t="shared" si="277"/>
        <v>41921.375532407408</v>
      </c>
      <c r="T3578" s="15">
        <f t="shared" si="278"/>
        <v>41951.417199074072</v>
      </c>
      <c r="U3578">
        <f t="shared" si="279"/>
        <v>2014</v>
      </c>
    </row>
    <row r="3579" spans="1:21" ht="48" x14ac:dyDescent="0.2">
      <c r="A3579">
        <v>3583</v>
      </c>
      <c r="B3579" s="9" t="s">
        <v>3581</v>
      </c>
      <c r="C3579" s="3" t="s">
        <v>7692</v>
      </c>
      <c r="D3579" s="5">
        <v>3000</v>
      </c>
      <c r="E3579" s="7">
        <v>5</v>
      </c>
      <c r="F3579" t="s">
        <v>8217</v>
      </c>
      <c r="G3579" t="s">
        <v>8222</v>
      </c>
      <c r="H3579" t="s">
        <v>8244</v>
      </c>
      <c r="I3579">
        <v>1460970805</v>
      </c>
      <c r="J3579">
        <v>1455790405</v>
      </c>
      <c r="K3579" t="b">
        <v>0</v>
      </c>
      <c r="L3579">
        <v>24</v>
      </c>
      <c r="M3579" t="b">
        <v>1</v>
      </c>
      <c r="N3579" t="s">
        <v>8268</v>
      </c>
      <c r="O3579">
        <f t="shared" si="275"/>
        <v>0</v>
      </c>
      <c r="P3579">
        <f t="shared" si="276"/>
        <v>0.21</v>
      </c>
      <c r="Q3579" s="11" t="s">
        <v>8307</v>
      </c>
      <c r="R3579" t="s">
        <v>8308</v>
      </c>
      <c r="S3579" s="15">
        <f t="shared" si="277"/>
        <v>42418.425983796296</v>
      </c>
      <c r="T3579" s="15">
        <f t="shared" si="278"/>
        <v>42478.384317129632</v>
      </c>
      <c r="U3579">
        <f t="shared" si="279"/>
        <v>2016</v>
      </c>
    </row>
    <row r="3580" spans="1:21" ht="96" x14ac:dyDescent="0.2">
      <c r="A3580">
        <v>3584</v>
      </c>
      <c r="B3580" s="9" t="s">
        <v>3582</v>
      </c>
      <c r="C3580" s="3" t="s">
        <v>7693</v>
      </c>
      <c r="D3580" s="5">
        <v>3000</v>
      </c>
      <c r="E3580" s="7">
        <v>5</v>
      </c>
      <c r="F3580" t="s">
        <v>8217</v>
      </c>
      <c r="G3580" t="s">
        <v>8223</v>
      </c>
      <c r="H3580" t="s">
        <v>8245</v>
      </c>
      <c r="I3580">
        <v>1436772944</v>
      </c>
      <c r="J3580">
        <v>1434180944</v>
      </c>
      <c r="K3580" t="b">
        <v>0</v>
      </c>
      <c r="L3580">
        <v>112</v>
      </c>
      <c r="M3580" t="b">
        <v>1</v>
      </c>
      <c r="N3580" t="s">
        <v>8268</v>
      </c>
      <c r="O3580">
        <f t="shared" si="275"/>
        <v>0</v>
      </c>
      <c r="P3580">
        <f t="shared" si="276"/>
        <v>0.04</v>
      </c>
      <c r="Q3580" s="11" t="s">
        <v>8307</v>
      </c>
      <c r="R3580" t="s">
        <v>8308</v>
      </c>
      <c r="S3580" s="15">
        <f t="shared" si="277"/>
        <v>42168.316481481481</v>
      </c>
      <c r="T3580" s="15">
        <f t="shared" si="278"/>
        <v>42198.316481481481</v>
      </c>
      <c r="U3580">
        <f t="shared" si="279"/>
        <v>2015</v>
      </c>
    </row>
    <row r="3581" spans="1:21" ht="48" x14ac:dyDescent="0.2">
      <c r="A3581">
        <v>3593</v>
      </c>
      <c r="B3581" s="9" t="s">
        <v>3591</v>
      </c>
      <c r="C3581" s="3" t="s">
        <v>7702</v>
      </c>
      <c r="D3581" s="5">
        <v>3000</v>
      </c>
      <c r="E3581" s="7">
        <v>5</v>
      </c>
      <c r="F3581" t="s">
        <v>8217</v>
      </c>
      <c r="G3581" t="s">
        <v>8222</v>
      </c>
      <c r="H3581" t="s">
        <v>8244</v>
      </c>
      <c r="I3581">
        <v>1420489560</v>
      </c>
      <c r="J3581">
        <v>1417469639</v>
      </c>
      <c r="K3581" t="b">
        <v>0</v>
      </c>
      <c r="L3581">
        <v>43</v>
      </c>
      <c r="M3581" t="b">
        <v>1</v>
      </c>
      <c r="N3581" t="s">
        <v>8268</v>
      </c>
      <c r="O3581">
        <f t="shared" si="275"/>
        <v>0</v>
      </c>
      <c r="P3581">
        <f t="shared" si="276"/>
        <v>0.12</v>
      </c>
      <c r="Q3581" s="11" t="s">
        <v>8307</v>
      </c>
      <c r="R3581" t="s">
        <v>8308</v>
      </c>
      <c r="S3581" s="15">
        <f t="shared" si="277"/>
        <v>41974.898599537039</v>
      </c>
      <c r="T3581" s="15">
        <f t="shared" si="278"/>
        <v>42009.851388888885</v>
      </c>
      <c r="U3581">
        <f t="shared" si="279"/>
        <v>2014</v>
      </c>
    </row>
    <row r="3582" spans="1:21" ht="32" x14ac:dyDescent="0.2">
      <c r="A3582">
        <v>3595</v>
      </c>
      <c r="B3582" s="9" t="s">
        <v>3593</v>
      </c>
      <c r="C3582" s="3" t="s">
        <v>7704</v>
      </c>
      <c r="D3582" s="5">
        <v>2600</v>
      </c>
      <c r="E3582" s="7">
        <v>5</v>
      </c>
      <c r="F3582" t="s">
        <v>8217</v>
      </c>
      <c r="G3582" t="s">
        <v>8222</v>
      </c>
      <c r="H3582" t="s">
        <v>8244</v>
      </c>
      <c r="I3582">
        <v>1426229940</v>
      </c>
      <c r="J3582">
        <v>1423959123</v>
      </c>
      <c r="K3582" t="b">
        <v>0</v>
      </c>
      <c r="L3582">
        <v>62</v>
      </c>
      <c r="M3582" t="b">
        <v>1</v>
      </c>
      <c r="N3582" t="s">
        <v>8268</v>
      </c>
      <c r="O3582">
        <f t="shared" si="275"/>
        <v>0</v>
      </c>
      <c r="P3582">
        <f t="shared" si="276"/>
        <v>0.08</v>
      </c>
      <c r="Q3582" s="11" t="s">
        <v>8307</v>
      </c>
      <c r="R3582" t="s">
        <v>8308</v>
      </c>
      <c r="S3582" s="15">
        <f t="shared" si="277"/>
        <v>42050.008368055554</v>
      </c>
      <c r="T3582" s="15">
        <f t="shared" si="278"/>
        <v>42076.290972222225</v>
      </c>
      <c r="U3582">
        <f t="shared" si="279"/>
        <v>2015</v>
      </c>
    </row>
    <row r="3583" spans="1:21" ht="32" x14ac:dyDescent="0.2">
      <c r="A3583">
        <v>3597</v>
      </c>
      <c r="B3583" s="9" t="s">
        <v>3595</v>
      </c>
      <c r="C3583" s="3" t="s">
        <v>7706</v>
      </c>
      <c r="D3583" s="5">
        <v>2500</v>
      </c>
      <c r="E3583" s="7">
        <v>5</v>
      </c>
      <c r="F3583" t="s">
        <v>8217</v>
      </c>
      <c r="G3583" t="s">
        <v>8222</v>
      </c>
      <c r="H3583" t="s">
        <v>8244</v>
      </c>
      <c r="I3583">
        <v>1456984740</v>
      </c>
      <c r="J3583">
        <v>1455717790</v>
      </c>
      <c r="K3583" t="b">
        <v>0</v>
      </c>
      <c r="L3583">
        <v>33</v>
      </c>
      <c r="M3583" t="b">
        <v>1</v>
      </c>
      <c r="N3583" t="s">
        <v>8268</v>
      </c>
      <c r="O3583">
        <f t="shared" si="275"/>
        <v>0</v>
      </c>
      <c r="P3583">
        <f t="shared" si="276"/>
        <v>0.15</v>
      </c>
      <c r="Q3583" s="11" t="s">
        <v>8307</v>
      </c>
      <c r="R3583" t="s">
        <v>8308</v>
      </c>
      <c r="S3583" s="15">
        <f t="shared" si="277"/>
        <v>42417.585532407407</v>
      </c>
      <c r="T3583" s="15">
        <f t="shared" si="278"/>
        <v>42432.249305555553</v>
      </c>
      <c r="U3583">
        <f t="shared" si="279"/>
        <v>2016</v>
      </c>
    </row>
    <row r="3584" spans="1:21" ht="48" x14ac:dyDescent="0.2">
      <c r="A3584">
        <v>3570</v>
      </c>
      <c r="B3584" s="9" t="s">
        <v>3568</v>
      </c>
      <c r="C3584" s="3" t="s">
        <v>7679</v>
      </c>
      <c r="D3584" s="5">
        <v>2000</v>
      </c>
      <c r="E3584" s="7">
        <v>5</v>
      </c>
      <c r="F3584" t="s">
        <v>8217</v>
      </c>
      <c r="G3584" t="s">
        <v>8222</v>
      </c>
      <c r="H3584" t="s">
        <v>8244</v>
      </c>
      <c r="I3584">
        <v>1420009200</v>
      </c>
      <c r="J3584">
        <v>1417593483</v>
      </c>
      <c r="K3584" t="b">
        <v>0</v>
      </c>
      <c r="L3584">
        <v>26</v>
      </c>
      <c r="M3584" t="b">
        <v>1</v>
      </c>
      <c r="N3584" t="s">
        <v>8268</v>
      </c>
      <c r="O3584">
        <f t="shared" si="275"/>
        <v>0</v>
      </c>
      <c r="P3584">
        <f t="shared" si="276"/>
        <v>0.19</v>
      </c>
      <c r="Q3584" s="11" t="s">
        <v>8307</v>
      </c>
      <c r="R3584" t="s">
        <v>8308</v>
      </c>
      <c r="S3584" s="15">
        <f t="shared" si="277"/>
        <v>41976.331979166673</v>
      </c>
      <c r="T3584" s="15">
        <f t="shared" si="278"/>
        <v>42004.291666666672</v>
      </c>
      <c r="U3584">
        <f t="shared" si="279"/>
        <v>2014</v>
      </c>
    </row>
    <row r="3585" spans="1:21" ht="48" x14ac:dyDescent="0.2">
      <c r="A3585">
        <v>3592</v>
      </c>
      <c r="B3585" s="9" t="s">
        <v>3590</v>
      </c>
      <c r="C3585" s="3" t="s">
        <v>7701</v>
      </c>
      <c r="D3585" s="5">
        <v>2000</v>
      </c>
      <c r="E3585" s="7">
        <v>5</v>
      </c>
      <c r="F3585" t="s">
        <v>8217</v>
      </c>
      <c r="G3585" t="s">
        <v>8222</v>
      </c>
      <c r="H3585" t="s">
        <v>8244</v>
      </c>
      <c r="I3585">
        <v>1423630740</v>
      </c>
      <c r="J3585">
        <v>1418673307</v>
      </c>
      <c r="K3585" t="b">
        <v>0</v>
      </c>
      <c r="L3585">
        <v>35</v>
      </c>
      <c r="M3585" t="b">
        <v>1</v>
      </c>
      <c r="N3585" t="s">
        <v>8268</v>
      </c>
      <c r="O3585">
        <f t="shared" si="275"/>
        <v>0</v>
      </c>
      <c r="P3585">
        <f t="shared" si="276"/>
        <v>0.14000000000000001</v>
      </c>
      <c r="Q3585" s="11" t="s">
        <v>8307</v>
      </c>
      <c r="R3585" t="s">
        <v>8308</v>
      </c>
      <c r="S3585" s="15">
        <f t="shared" si="277"/>
        <v>41988.829942129625</v>
      </c>
      <c r="T3585" s="15">
        <f t="shared" si="278"/>
        <v>42046.207638888889</v>
      </c>
      <c r="U3585">
        <f t="shared" si="279"/>
        <v>2014</v>
      </c>
    </row>
    <row r="3586" spans="1:21" ht="48" x14ac:dyDescent="0.2">
      <c r="A3586">
        <v>3594</v>
      </c>
      <c r="B3586" s="9" t="s">
        <v>3592</v>
      </c>
      <c r="C3586" s="3" t="s">
        <v>7703</v>
      </c>
      <c r="D3586" s="5">
        <v>1600</v>
      </c>
      <c r="E3586" s="7">
        <v>5</v>
      </c>
      <c r="F3586" t="s">
        <v>8217</v>
      </c>
      <c r="G3586" t="s">
        <v>8222</v>
      </c>
      <c r="H3586" t="s">
        <v>8244</v>
      </c>
      <c r="I3586">
        <v>1472952982</v>
      </c>
      <c r="J3586">
        <v>1470792982</v>
      </c>
      <c r="K3586" t="b">
        <v>0</v>
      </c>
      <c r="L3586">
        <v>36</v>
      </c>
      <c r="M3586" t="b">
        <v>1</v>
      </c>
      <c r="N3586" t="s">
        <v>8268</v>
      </c>
      <c r="O3586">
        <f t="shared" ref="O3586:O3649" si="280">ROUND(E3586/D3586*100,0)</f>
        <v>0</v>
      </c>
      <c r="P3586">
        <f t="shared" ref="P3586:P3649" si="281">IFERROR(ROUND(E3586/L3586,2),0)</f>
        <v>0.14000000000000001</v>
      </c>
      <c r="Q3586" s="11" t="s">
        <v>8307</v>
      </c>
      <c r="R3586" t="s">
        <v>8308</v>
      </c>
      <c r="S3586" s="15">
        <f t="shared" ref="S3586:S3649" si="282">(((J3586/60)/60)/24)+DATE(1970,1,1)</f>
        <v>42592.066921296297</v>
      </c>
      <c r="T3586" s="15">
        <f t="shared" ref="T3586:T3649" si="283">(((I3586/60)/60)/24)+DATE(1970,1,1)</f>
        <v>42617.066921296297</v>
      </c>
      <c r="U3586">
        <f t="shared" si="279"/>
        <v>2016</v>
      </c>
    </row>
    <row r="3587" spans="1:21" ht="48" x14ac:dyDescent="0.2">
      <c r="A3587">
        <v>3571</v>
      </c>
      <c r="B3587" s="9" t="s">
        <v>3569</v>
      </c>
      <c r="C3587" s="3" t="s">
        <v>7680</v>
      </c>
      <c r="D3587" s="5">
        <v>1500</v>
      </c>
      <c r="E3587" s="7">
        <v>5</v>
      </c>
      <c r="F3587" t="s">
        <v>8217</v>
      </c>
      <c r="G3587" t="s">
        <v>8223</v>
      </c>
      <c r="H3587" t="s">
        <v>8245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t="s">
        <v>8268</v>
      </c>
      <c r="O3587">
        <f t="shared" si="280"/>
        <v>0</v>
      </c>
      <c r="P3587">
        <f t="shared" si="281"/>
        <v>0.2</v>
      </c>
      <c r="Q3587" s="11" t="s">
        <v>8307</v>
      </c>
      <c r="R3587" t="s">
        <v>8308</v>
      </c>
      <c r="S3587" s="15">
        <f t="shared" si="282"/>
        <v>41912.858946759261</v>
      </c>
      <c r="T3587" s="15">
        <f t="shared" si="283"/>
        <v>41942.858946759261</v>
      </c>
      <c r="U3587">
        <f t="shared" ref="U3587:U3650" si="284">YEAR(S3587)</f>
        <v>2014</v>
      </c>
    </row>
    <row r="3588" spans="1:21" ht="48" x14ac:dyDescent="0.2">
      <c r="A3588">
        <v>3578</v>
      </c>
      <c r="B3588" s="9" t="s">
        <v>3576</v>
      </c>
      <c r="C3588" s="3" t="s">
        <v>7687</v>
      </c>
      <c r="D3588" s="5">
        <v>1500</v>
      </c>
      <c r="E3588" s="7">
        <v>5</v>
      </c>
      <c r="F3588" t="s">
        <v>8217</v>
      </c>
      <c r="G3588" t="s">
        <v>8223</v>
      </c>
      <c r="H3588" t="s">
        <v>8245</v>
      </c>
      <c r="I3588">
        <v>1462037777</v>
      </c>
      <c r="J3588">
        <v>1459445777</v>
      </c>
      <c r="K3588" t="b">
        <v>0</v>
      </c>
      <c r="L3588">
        <v>37</v>
      </c>
      <c r="M3588" t="b">
        <v>1</v>
      </c>
      <c r="N3588" t="s">
        <v>8268</v>
      </c>
      <c r="O3588">
        <f t="shared" si="280"/>
        <v>0</v>
      </c>
      <c r="P3588">
        <f t="shared" si="281"/>
        <v>0.14000000000000001</v>
      </c>
      <c r="Q3588" s="11" t="s">
        <v>8307</v>
      </c>
      <c r="R3588" t="s">
        <v>8308</v>
      </c>
      <c r="S3588" s="15">
        <f t="shared" si="282"/>
        <v>42460.733530092592</v>
      </c>
      <c r="T3588" s="15">
        <f t="shared" si="283"/>
        <v>42490.733530092592</v>
      </c>
      <c r="U3588">
        <f t="shared" si="284"/>
        <v>2016</v>
      </c>
    </row>
    <row r="3589" spans="1:21" ht="48" x14ac:dyDescent="0.2">
      <c r="A3589">
        <v>3581</v>
      </c>
      <c r="B3589" s="9" t="s">
        <v>3579</v>
      </c>
      <c r="C3589" s="3" t="s">
        <v>7690</v>
      </c>
      <c r="D3589" s="5">
        <v>1500</v>
      </c>
      <c r="E3589" s="7">
        <v>5</v>
      </c>
      <c r="F3589" t="s">
        <v>8217</v>
      </c>
      <c r="G3589" t="s">
        <v>8223</v>
      </c>
      <c r="H3589" t="s">
        <v>8245</v>
      </c>
      <c r="I3589">
        <v>1406719110</v>
      </c>
      <c r="J3589">
        <v>1405509510</v>
      </c>
      <c r="K3589" t="b">
        <v>0</v>
      </c>
      <c r="L3589">
        <v>45</v>
      </c>
      <c r="M3589" t="b">
        <v>1</v>
      </c>
      <c r="N3589" t="s">
        <v>8268</v>
      </c>
      <c r="O3589">
        <f t="shared" si="280"/>
        <v>0</v>
      </c>
      <c r="P3589">
        <f t="shared" si="281"/>
        <v>0.11</v>
      </c>
      <c r="Q3589" s="11" t="s">
        <v>8307</v>
      </c>
      <c r="R3589" t="s">
        <v>8308</v>
      </c>
      <c r="S3589" s="15">
        <f t="shared" si="282"/>
        <v>41836.471180555556</v>
      </c>
      <c r="T3589" s="15">
        <f t="shared" si="283"/>
        <v>41850.471180555556</v>
      </c>
      <c r="U3589">
        <f t="shared" si="284"/>
        <v>2014</v>
      </c>
    </row>
    <row r="3590" spans="1:21" ht="48" x14ac:dyDescent="0.2">
      <c r="A3590">
        <v>3596</v>
      </c>
      <c r="B3590" s="9" t="s">
        <v>3594</v>
      </c>
      <c r="C3590" s="3" t="s">
        <v>7705</v>
      </c>
      <c r="D3590" s="5">
        <v>1100</v>
      </c>
      <c r="E3590" s="7">
        <v>5</v>
      </c>
      <c r="F3590" t="s">
        <v>8217</v>
      </c>
      <c r="G3590" t="s">
        <v>8227</v>
      </c>
      <c r="H3590" t="s">
        <v>8249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t="s">
        <v>8268</v>
      </c>
      <c r="O3590">
        <f t="shared" si="280"/>
        <v>0</v>
      </c>
      <c r="P3590">
        <f t="shared" si="281"/>
        <v>0.33</v>
      </c>
      <c r="Q3590" s="11" t="s">
        <v>8307</v>
      </c>
      <c r="R3590" t="s">
        <v>8308</v>
      </c>
      <c r="S3590" s="15">
        <f t="shared" si="282"/>
        <v>41856.715069444443</v>
      </c>
      <c r="T3590" s="15">
        <f t="shared" si="283"/>
        <v>41877.715069444443</v>
      </c>
      <c r="U3590">
        <f t="shared" si="284"/>
        <v>2014</v>
      </c>
    </row>
    <row r="3591" spans="1:21" ht="48" x14ac:dyDescent="0.2">
      <c r="A3591">
        <v>3582</v>
      </c>
      <c r="B3591" s="9" t="s">
        <v>3580</v>
      </c>
      <c r="C3591" s="3" t="s">
        <v>7691</v>
      </c>
      <c r="D3591" s="5">
        <v>1000</v>
      </c>
      <c r="E3591" s="7">
        <v>5</v>
      </c>
      <c r="F3591" t="s">
        <v>8217</v>
      </c>
      <c r="G3591" t="s">
        <v>8222</v>
      </c>
      <c r="H3591" t="s">
        <v>8244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t="s">
        <v>8268</v>
      </c>
      <c r="O3591">
        <f t="shared" si="280"/>
        <v>1</v>
      </c>
      <c r="P3591">
        <f t="shared" si="281"/>
        <v>0.1</v>
      </c>
      <c r="Q3591" s="11" t="s">
        <v>8307</v>
      </c>
      <c r="R3591" t="s">
        <v>8308</v>
      </c>
      <c r="S3591" s="15">
        <f t="shared" si="282"/>
        <v>42451.095856481479</v>
      </c>
      <c r="T3591" s="15">
        <f t="shared" si="283"/>
        <v>42465.095856481479</v>
      </c>
      <c r="U3591">
        <f t="shared" si="284"/>
        <v>2016</v>
      </c>
    </row>
    <row r="3592" spans="1:21" ht="48" x14ac:dyDescent="0.2">
      <c r="A3592">
        <v>3598</v>
      </c>
      <c r="B3592" s="9" t="s">
        <v>3596</v>
      </c>
      <c r="C3592" s="3" t="s">
        <v>7707</v>
      </c>
      <c r="D3592" s="5">
        <v>1000</v>
      </c>
      <c r="E3592" s="7">
        <v>5</v>
      </c>
      <c r="F3592" t="s">
        <v>8217</v>
      </c>
      <c r="G3592" t="s">
        <v>8222</v>
      </c>
      <c r="H3592" t="s">
        <v>8244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t="s">
        <v>8268</v>
      </c>
      <c r="O3592">
        <f t="shared" si="280"/>
        <v>1</v>
      </c>
      <c r="P3592">
        <f t="shared" si="281"/>
        <v>0.19</v>
      </c>
      <c r="Q3592" s="11" t="s">
        <v>8307</v>
      </c>
      <c r="R3592" t="s">
        <v>8308</v>
      </c>
      <c r="S3592" s="15">
        <f t="shared" si="282"/>
        <v>41866.79886574074</v>
      </c>
      <c r="T3592" s="15">
        <f t="shared" si="283"/>
        <v>41885.207638888889</v>
      </c>
      <c r="U3592">
        <f t="shared" si="284"/>
        <v>2014</v>
      </c>
    </row>
    <row r="3593" spans="1:21" ht="48" x14ac:dyDescent="0.2">
      <c r="A3593">
        <v>3580</v>
      </c>
      <c r="B3593" s="9" t="s">
        <v>3578</v>
      </c>
      <c r="C3593" s="3" t="s">
        <v>7689</v>
      </c>
      <c r="D3593" s="5">
        <v>900</v>
      </c>
      <c r="E3593" s="7">
        <v>5</v>
      </c>
      <c r="F3593" t="s">
        <v>8217</v>
      </c>
      <c r="G3593" t="s">
        <v>8222</v>
      </c>
      <c r="H3593" t="s">
        <v>8244</v>
      </c>
      <c r="I3593">
        <v>1425185940</v>
      </c>
      <c r="J3593">
        <v>1421900022</v>
      </c>
      <c r="K3593" t="b">
        <v>0</v>
      </c>
      <c r="L3593">
        <v>27</v>
      </c>
      <c r="M3593" t="b">
        <v>1</v>
      </c>
      <c r="N3593" t="s">
        <v>8268</v>
      </c>
      <c r="O3593">
        <f t="shared" si="280"/>
        <v>1</v>
      </c>
      <c r="P3593">
        <f t="shared" si="281"/>
        <v>0.19</v>
      </c>
      <c r="Q3593" s="11" t="s">
        <v>8307</v>
      </c>
      <c r="R3593" t="s">
        <v>8308</v>
      </c>
      <c r="S3593" s="15">
        <f t="shared" si="282"/>
        <v>42026.176180555558</v>
      </c>
      <c r="T3593" s="15">
        <f t="shared" si="283"/>
        <v>42064.207638888889</v>
      </c>
      <c r="U3593">
        <f t="shared" si="284"/>
        <v>2015</v>
      </c>
    </row>
    <row r="3594" spans="1:21" ht="48" x14ac:dyDescent="0.2">
      <c r="A3594">
        <v>3591</v>
      </c>
      <c r="B3594" s="9" t="s">
        <v>3589</v>
      </c>
      <c r="C3594" s="3" t="s">
        <v>7700</v>
      </c>
      <c r="D3594" s="5">
        <v>700</v>
      </c>
      <c r="E3594" s="7">
        <v>5</v>
      </c>
      <c r="F3594" t="s">
        <v>8217</v>
      </c>
      <c r="G3594" t="s">
        <v>8222</v>
      </c>
      <c r="H3594" t="s">
        <v>8244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8268</v>
      </c>
      <c r="O3594">
        <f t="shared" si="280"/>
        <v>1</v>
      </c>
      <c r="P3594">
        <f t="shared" si="281"/>
        <v>0.28000000000000003</v>
      </c>
      <c r="Q3594" s="11" t="s">
        <v>8307</v>
      </c>
      <c r="R3594" t="s">
        <v>8308</v>
      </c>
      <c r="S3594" s="15">
        <f t="shared" si="282"/>
        <v>42003.948425925926</v>
      </c>
      <c r="T3594" s="15">
        <f t="shared" si="283"/>
        <v>42028.207638888889</v>
      </c>
      <c r="U3594">
        <f t="shared" si="284"/>
        <v>2014</v>
      </c>
    </row>
    <row r="3595" spans="1:21" ht="48" x14ac:dyDescent="0.2">
      <c r="A3595">
        <v>3577</v>
      </c>
      <c r="B3595" s="9" t="s">
        <v>3575</v>
      </c>
      <c r="C3595" s="3" t="s">
        <v>7686</v>
      </c>
      <c r="D3595" s="5">
        <v>600</v>
      </c>
      <c r="E3595" s="7">
        <v>5</v>
      </c>
      <c r="F3595" t="s">
        <v>8217</v>
      </c>
      <c r="G3595" t="s">
        <v>8222</v>
      </c>
      <c r="H3595" t="s">
        <v>8244</v>
      </c>
      <c r="I3595">
        <v>1430029680</v>
      </c>
      <c r="J3595">
        <v>1427741583</v>
      </c>
      <c r="K3595" t="b">
        <v>0</v>
      </c>
      <c r="L3595">
        <v>27</v>
      </c>
      <c r="M3595" t="b">
        <v>1</v>
      </c>
      <c r="N3595" t="s">
        <v>8268</v>
      </c>
      <c r="O3595">
        <f t="shared" si="280"/>
        <v>1</v>
      </c>
      <c r="P3595">
        <f t="shared" si="281"/>
        <v>0.19</v>
      </c>
      <c r="Q3595" s="11" t="s">
        <v>8307</v>
      </c>
      <c r="R3595" t="s">
        <v>8308</v>
      </c>
      <c r="S3595" s="15">
        <f t="shared" si="282"/>
        <v>42093.786840277782</v>
      </c>
      <c r="T3595" s="15">
        <f t="shared" si="283"/>
        <v>42120.26944444445</v>
      </c>
      <c r="U3595">
        <f t="shared" si="284"/>
        <v>2015</v>
      </c>
    </row>
    <row r="3596" spans="1:21" ht="32" x14ac:dyDescent="0.2">
      <c r="A3596">
        <v>3572</v>
      </c>
      <c r="B3596" s="9" t="s">
        <v>3570</v>
      </c>
      <c r="C3596" s="3" t="s">
        <v>7681</v>
      </c>
      <c r="D3596" s="5">
        <v>500</v>
      </c>
      <c r="E3596" s="7">
        <v>5</v>
      </c>
      <c r="F3596" t="s">
        <v>8217</v>
      </c>
      <c r="G3596" t="s">
        <v>8223</v>
      </c>
      <c r="H3596" t="s">
        <v>8245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t="s">
        <v>8268</v>
      </c>
      <c r="O3596">
        <f t="shared" si="280"/>
        <v>1</v>
      </c>
      <c r="P3596">
        <f t="shared" si="281"/>
        <v>0.56000000000000005</v>
      </c>
      <c r="Q3596" s="11" t="s">
        <v>8307</v>
      </c>
      <c r="R3596" t="s">
        <v>8308</v>
      </c>
      <c r="S3596" s="15">
        <f t="shared" si="282"/>
        <v>42146.570393518516</v>
      </c>
      <c r="T3596" s="15">
        <f t="shared" si="283"/>
        <v>42176.570393518516</v>
      </c>
      <c r="U3596">
        <f t="shared" si="284"/>
        <v>2015</v>
      </c>
    </row>
    <row r="3597" spans="1:21" ht="48" x14ac:dyDescent="0.2">
      <c r="A3597">
        <v>3579</v>
      </c>
      <c r="B3597" s="9" t="s">
        <v>3577</v>
      </c>
      <c r="C3597" s="3" t="s">
        <v>7688</v>
      </c>
      <c r="D3597" s="5">
        <v>500</v>
      </c>
      <c r="E3597" s="7">
        <v>5</v>
      </c>
      <c r="F3597" t="s">
        <v>8217</v>
      </c>
      <c r="G3597" t="s">
        <v>8223</v>
      </c>
      <c r="H3597" t="s">
        <v>8245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t="s">
        <v>8268</v>
      </c>
      <c r="O3597">
        <f t="shared" si="280"/>
        <v>1</v>
      </c>
      <c r="P3597">
        <f t="shared" si="281"/>
        <v>0.36</v>
      </c>
      <c r="Q3597" s="11" t="s">
        <v>8307</v>
      </c>
      <c r="R3597" t="s">
        <v>8308</v>
      </c>
      <c r="S3597" s="15">
        <f t="shared" si="282"/>
        <v>42430.762222222227</v>
      </c>
      <c r="T3597" s="15">
        <f t="shared" si="283"/>
        <v>42460.720555555556</v>
      </c>
      <c r="U3597">
        <f t="shared" si="284"/>
        <v>2016</v>
      </c>
    </row>
    <row r="3598" spans="1:21" ht="48" x14ac:dyDescent="0.2">
      <c r="A3598">
        <v>3587</v>
      </c>
      <c r="B3598" s="9" t="s">
        <v>3585</v>
      </c>
      <c r="C3598" s="3" t="s">
        <v>7696</v>
      </c>
      <c r="D3598" s="5">
        <v>500</v>
      </c>
      <c r="E3598" s="7">
        <v>5</v>
      </c>
      <c r="F3598" t="s">
        <v>8217</v>
      </c>
      <c r="G3598" t="s">
        <v>8223</v>
      </c>
      <c r="H3598" t="s">
        <v>8245</v>
      </c>
      <c r="I3598">
        <v>1467054000</v>
      </c>
      <c r="J3598">
        <v>1463144254</v>
      </c>
      <c r="K3598" t="b">
        <v>0</v>
      </c>
      <c r="L3598">
        <v>28</v>
      </c>
      <c r="M3598" t="b">
        <v>1</v>
      </c>
      <c r="N3598" t="s">
        <v>8268</v>
      </c>
      <c r="O3598">
        <f t="shared" si="280"/>
        <v>1</v>
      </c>
      <c r="P3598">
        <f t="shared" si="281"/>
        <v>0.18</v>
      </c>
      <c r="Q3598" s="11" t="s">
        <v>8307</v>
      </c>
      <c r="R3598" t="s">
        <v>8308</v>
      </c>
      <c r="S3598" s="15">
        <f t="shared" si="282"/>
        <v>42503.539976851855</v>
      </c>
      <c r="T3598" s="15">
        <f t="shared" si="283"/>
        <v>42548.791666666672</v>
      </c>
      <c r="U3598">
        <f t="shared" si="284"/>
        <v>2016</v>
      </c>
    </row>
    <row r="3599" spans="1:21" ht="48" x14ac:dyDescent="0.2">
      <c r="A3599">
        <v>3588</v>
      </c>
      <c r="B3599" s="9" t="s">
        <v>3586</v>
      </c>
      <c r="C3599" s="3" t="s">
        <v>7697</v>
      </c>
      <c r="D3599" s="5">
        <v>200</v>
      </c>
      <c r="E3599" s="7">
        <v>5</v>
      </c>
      <c r="F3599" t="s">
        <v>8217</v>
      </c>
      <c r="G3599" t="s">
        <v>8223</v>
      </c>
      <c r="H3599" t="s">
        <v>8245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t="s">
        <v>8268</v>
      </c>
      <c r="O3599">
        <f t="shared" si="280"/>
        <v>3</v>
      </c>
      <c r="P3599">
        <f t="shared" si="281"/>
        <v>0.45</v>
      </c>
      <c r="Q3599" s="11" t="s">
        <v>8307</v>
      </c>
      <c r="R3599" t="s">
        <v>8308</v>
      </c>
      <c r="S3599" s="15">
        <f t="shared" si="282"/>
        <v>42101.828819444447</v>
      </c>
      <c r="T3599" s="15">
        <f t="shared" si="283"/>
        <v>42123.958333333328</v>
      </c>
      <c r="U3599">
        <f t="shared" si="284"/>
        <v>2015</v>
      </c>
    </row>
    <row r="3600" spans="1:21" ht="48" x14ac:dyDescent="0.2">
      <c r="A3600">
        <v>3576</v>
      </c>
      <c r="B3600" s="9" t="s">
        <v>3574</v>
      </c>
      <c r="C3600" s="3" t="s">
        <v>7685</v>
      </c>
      <c r="D3600" s="5">
        <v>100</v>
      </c>
      <c r="E3600" s="7">
        <v>5</v>
      </c>
      <c r="F3600" t="s">
        <v>8217</v>
      </c>
      <c r="G3600" t="s">
        <v>8222</v>
      </c>
      <c r="H3600" t="s">
        <v>8244</v>
      </c>
      <c r="I3600">
        <v>1480947054</v>
      </c>
      <c r="J3600">
        <v>1475759454</v>
      </c>
      <c r="K3600" t="b">
        <v>0</v>
      </c>
      <c r="L3600">
        <v>5</v>
      </c>
      <c r="M3600" t="b">
        <v>1</v>
      </c>
      <c r="N3600" t="s">
        <v>8268</v>
      </c>
      <c r="O3600">
        <f t="shared" si="280"/>
        <v>5</v>
      </c>
      <c r="P3600">
        <f t="shared" si="281"/>
        <v>1</v>
      </c>
      <c r="Q3600" s="11" t="s">
        <v>8307</v>
      </c>
      <c r="R3600" t="s">
        <v>8308</v>
      </c>
      <c r="S3600" s="15">
        <f t="shared" si="282"/>
        <v>42649.54923611111</v>
      </c>
      <c r="T3600" s="15">
        <f t="shared" si="283"/>
        <v>42709.590902777782</v>
      </c>
      <c r="U3600">
        <f t="shared" si="284"/>
        <v>2016</v>
      </c>
    </row>
    <row r="3601" spans="1:21" ht="48" x14ac:dyDescent="0.2">
      <c r="A3601">
        <v>3602</v>
      </c>
      <c r="B3601" s="9" t="s">
        <v>3600</v>
      </c>
      <c r="C3601" s="3" t="s">
        <v>7711</v>
      </c>
      <c r="D3601" s="5">
        <v>4000</v>
      </c>
      <c r="E3601" s="7">
        <v>4</v>
      </c>
      <c r="F3601" t="s">
        <v>8217</v>
      </c>
      <c r="G3601" t="s">
        <v>8222</v>
      </c>
      <c r="H3601" t="s">
        <v>8244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t="s">
        <v>8268</v>
      </c>
      <c r="O3601">
        <f t="shared" si="280"/>
        <v>0</v>
      </c>
      <c r="P3601">
        <f t="shared" si="281"/>
        <v>0.08</v>
      </c>
      <c r="Q3601" s="11" t="s">
        <v>8307</v>
      </c>
      <c r="R3601" t="s">
        <v>8308</v>
      </c>
      <c r="S3601" s="15">
        <f t="shared" si="282"/>
        <v>42447.894432870366</v>
      </c>
      <c r="T3601" s="15">
        <f t="shared" si="283"/>
        <v>42507.894432870366</v>
      </c>
      <c r="U3601">
        <f t="shared" si="284"/>
        <v>2016</v>
      </c>
    </row>
    <row r="3602" spans="1:21" ht="48" x14ac:dyDescent="0.2">
      <c r="A3602">
        <v>3601</v>
      </c>
      <c r="B3602" s="9" t="s">
        <v>3599</v>
      </c>
      <c r="C3602" s="3" t="s">
        <v>7710</v>
      </c>
      <c r="D3602" s="5">
        <v>2000</v>
      </c>
      <c r="E3602" s="7">
        <v>4</v>
      </c>
      <c r="F3602" t="s">
        <v>8217</v>
      </c>
      <c r="G3602" t="s">
        <v>8223</v>
      </c>
      <c r="H3602" t="s">
        <v>8245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8268</v>
      </c>
      <c r="O3602">
        <f t="shared" si="280"/>
        <v>0</v>
      </c>
      <c r="P3602">
        <f t="shared" si="281"/>
        <v>0.08</v>
      </c>
      <c r="Q3602" s="11" t="s">
        <v>8307</v>
      </c>
      <c r="R3602" t="s">
        <v>8308</v>
      </c>
      <c r="S3602" s="15">
        <f t="shared" si="282"/>
        <v>41990.99863425926</v>
      </c>
      <c r="T3602" s="15">
        <f t="shared" si="283"/>
        <v>42020.99863425926</v>
      </c>
      <c r="U3602">
        <f t="shared" si="284"/>
        <v>2014</v>
      </c>
    </row>
    <row r="3603" spans="1:21" ht="48" x14ac:dyDescent="0.2">
      <c r="A3603">
        <v>3599</v>
      </c>
      <c r="B3603" s="9" t="s">
        <v>3597</v>
      </c>
      <c r="C3603" s="3" t="s">
        <v>7708</v>
      </c>
      <c r="D3603" s="5">
        <v>500</v>
      </c>
      <c r="E3603" s="7">
        <v>4</v>
      </c>
      <c r="F3603" t="s">
        <v>8217</v>
      </c>
      <c r="G3603" t="s">
        <v>8222</v>
      </c>
      <c r="H3603" t="s">
        <v>8244</v>
      </c>
      <c r="I3603">
        <v>1440892800</v>
      </c>
      <c r="J3603">
        <v>1438715077</v>
      </c>
      <c r="K3603" t="b">
        <v>0</v>
      </c>
      <c r="L3603">
        <v>17</v>
      </c>
      <c r="M3603" t="b">
        <v>1</v>
      </c>
      <c r="N3603" t="s">
        <v>8268</v>
      </c>
      <c r="O3603">
        <f t="shared" si="280"/>
        <v>1</v>
      </c>
      <c r="P3603">
        <f t="shared" si="281"/>
        <v>0.24</v>
      </c>
      <c r="Q3603" s="11" t="s">
        <v>8307</v>
      </c>
      <c r="R3603" t="s">
        <v>8308</v>
      </c>
      <c r="S3603" s="15">
        <f t="shared" si="282"/>
        <v>42220.79487268519</v>
      </c>
      <c r="T3603" s="15">
        <f t="shared" si="283"/>
        <v>42246</v>
      </c>
      <c r="U3603">
        <f t="shared" si="284"/>
        <v>2015</v>
      </c>
    </row>
    <row r="3604" spans="1:21" ht="32" x14ac:dyDescent="0.2">
      <c r="A3604">
        <v>3600</v>
      </c>
      <c r="B3604" s="9" t="s">
        <v>3598</v>
      </c>
      <c r="C3604" s="3" t="s">
        <v>7709</v>
      </c>
      <c r="D3604" s="5">
        <v>10</v>
      </c>
      <c r="E3604" s="7">
        <v>4</v>
      </c>
      <c r="F3604" t="s">
        <v>8217</v>
      </c>
      <c r="G3604" t="s">
        <v>8222</v>
      </c>
      <c r="H3604" t="s">
        <v>8244</v>
      </c>
      <c r="I3604">
        <v>1476390164</v>
      </c>
      <c r="J3604">
        <v>1473970964</v>
      </c>
      <c r="K3604" t="b">
        <v>0</v>
      </c>
      <c r="L3604">
        <v>4</v>
      </c>
      <c r="M3604" t="b">
        <v>1</v>
      </c>
      <c r="N3604" t="s">
        <v>8268</v>
      </c>
      <c r="O3604">
        <f t="shared" si="280"/>
        <v>40</v>
      </c>
      <c r="P3604">
        <f t="shared" si="281"/>
        <v>1</v>
      </c>
      <c r="Q3604" s="11" t="s">
        <v>8307</v>
      </c>
      <c r="R3604" t="s">
        <v>8308</v>
      </c>
      <c r="S3604" s="15">
        <f t="shared" si="282"/>
        <v>42628.849120370374</v>
      </c>
      <c r="T3604" s="15">
        <f t="shared" si="283"/>
        <v>42656.849120370374</v>
      </c>
      <c r="U3604">
        <f t="shared" si="284"/>
        <v>2016</v>
      </c>
    </row>
    <row r="3605" spans="1:21" ht="48" x14ac:dyDescent="0.2">
      <c r="A3605">
        <v>3612</v>
      </c>
      <c r="B3605" s="9" t="s">
        <v>3610</v>
      </c>
      <c r="C3605" s="3" t="s">
        <v>7721</v>
      </c>
      <c r="D3605" s="5">
        <v>5000</v>
      </c>
      <c r="E3605" s="7">
        <v>3</v>
      </c>
      <c r="F3605" t="s">
        <v>8217</v>
      </c>
      <c r="G3605" t="s">
        <v>8227</v>
      </c>
      <c r="H3605" t="s">
        <v>8249</v>
      </c>
      <c r="I3605">
        <v>1402334811</v>
      </c>
      <c r="J3605">
        <v>1401470811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0</v>
      </c>
      <c r="P3605">
        <f t="shared" si="281"/>
        <v>0.05</v>
      </c>
      <c r="Q3605" s="11" t="s">
        <v>8307</v>
      </c>
      <c r="R3605" t="s">
        <v>8308</v>
      </c>
      <c r="S3605" s="15">
        <f t="shared" si="282"/>
        <v>41789.726979166669</v>
      </c>
      <c r="T3605" s="15">
        <f t="shared" si="283"/>
        <v>41799.726979166669</v>
      </c>
      <c r="U3605">
        <f t="shared" si="284"/>
        <v>2014</v>
      </c>
    </row>
    <row r="3606" spans="1:21" ht="48" x14ac:dyDescent="0.2">
      <c r="A3606">
        <v>3604</v>
      </c>
      <c r="B3606" s="9" t="s">
        <v>3602</v>
      </c>
      <c r="C3606" s="3" t="s">
        <v>7713</v>
      </c>
      <c r="D3606" s="5">
        <v>3000</v>
      </c>
      <c r="E3606" s="7">
        <v>3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0</v>
      </c>
      <c r="P3606">
        <f t="shared" si="281"/>
        <v>0.04</v>
      </c>
      <c r="Q3606" s="11" t="s">
        <v>8307</v>
      </c>
      <c r="R3606" t="s">
        <v>8308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3606</v>
      </c>
      <c r="B3607" s="9" t="s">
        <v>3604</v>
      </c>
      <c r="C3607" s="3" t="s">
        <v>7715</v>
      </c>
      <c r="D3607" s="5">
        <v>3000</v>
      </c>
      <c r="E3607" s="7">
        <v>3</v>
      </c>
      <c r="F3607" t="s">
        <v>8217</v>
      </c>
      <c r="G3607" t="s">
        <v>8223</v>
      </c>
      <c r="H3607" t="s">
        <v>8245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8268</v>
      </c>
      <c r="O3607">
        <f t="shared" si="280"/>
        <v>0</v>
      </c>
      <c r="P3607">
        <f t="shared" si="281"/>
        <v>0.05</v>
      </c>
      <c r="Q3607" s="11" t="s">
        <v>8307</v>
      </c>
      <c r="R3607" t="s">
        <v>8308</v>
      </c>
      <c r="S3607" s="15">
        <f t="shared" si="282"/>
        <v>42566.604826388888</v>
      </c>
      <c r="T3607" s="15">
        <f t="shared" si="283"/>
        <v>42596.604826388888</v>
      </c>
      <c r="U3607">
        <f t="shared" si="284"/>
        <v>2016</v>
      </c>
    </row>
    <row r="3608" spans="1:21" ht="48" x14ac:dyDescent="0.2">
      <c r="A3608">
        <v>3611</v>
      </c>
      <c r="B3608" s="9" t="s">
        <v>3609</v>
      </c>
      <c r="C3608" s="3" t="s">
        <v>7720</v>
      </c>
      <c r="D3608" s="5">
        <v>2500</v>
      </c>
      <c r="E3608" s="7">
        <v>3</v>
      </c>
      <c r="F3608" t="s">
        <v>8217</v>
      </c>
      <c r="G3608" t="s">
        <v>8223</v>
      </c>
      <c r="H3608" t="s">
        <v>8245</v>
      </c>
      <c r="I3608">
        <v>1428483201</v>
      </c>
      <c r="J3608">
        <v>1425891201</v>
      </c>
      <c r="K3608" t="b">
        <v>0</v>
      </c>
      <c r="L3608">
        <v>51</v>
      </c>
      <c r="M3608" t="b">
        <v>1</v>
      </c>
      <c r="N3608" t="s">
        <v>8268</v>
      </c>
      <c r="O3608">
        <f t="shared" si="280"/>
        <v>0</v>
      </c>
      <c r="P3608">
        <f t="shared" si="281"/>
        <v>0.06</v>
      </c>
      <c r="Q3608" s="11" t="s">
        <v>8307</v>
      </c>
      <c r="R3608" t="s">
        <v>8308</v>
      </c>
      <c r="S3608" s="15">
        <f t="shared" si="282"/>
        <v>42072.370381944449</v>
      </c>
      <c r="T3608" s="15">
        <f t="shared" si="283"/>
        <v>42102.370381944449</v>
      </c>
      <c r="U3608">
        <f t="shared" si="284"/>
        <v>2015</v>
      </c>
    </row>
    <row r="3609" spans="1:21" ht="48" x14ac:dyDescent="0.2">
      <c r="A3609">
        <v>3614</v>
      </c>
      <c r="B3609" s="9" t="s">
        <v>3438</v>
      </c>
      <c r="C3609" s="3" t="s">
        <v>7723</v>
      </c>
      <c r="D3609" s="5">
        <v>2500</v>
      </c>
      <c r="E3609" s="7">
        <v>3</v>
      </c>
      <c r="F3609" t="s">
        <v>8217</v>
      </c>
      <c r="G3609" t="s">
        <v>8222</v>
      </c>
      <c r="H3609" t="s">
        <v>8244</v>
      </c>
      <c r="I3609">
        <v>1434675616</v>
      </c>
      <c r="J3609">
        <v>1432083616</v>
      </c>
      <c r="K3609" t="b">
        <v>0</v>
      </c>
      <c r="L3609">
        <v>71</v>
      </c>
      <c r="M3609" t="b">
        <v>1</v>
      </c>
      <c r="N3609" t="s">
        <v>8268</v>
      </c>
      <c r="O3609">
        <f t="shared" si="280"/>
        <v>0</v>
      </c>
      <c r="P3609">
        <f t="shared" si="281"/>
        <v>0.04</v>
      </c>
      <c r="Q3609" s="11" t="s">
        <v>8307</v>
      </c>
      <c r="R3609" t="s">
        <v>8308</v>
      </c>
      <c r="S3609" s="15">
        <f t="shared" si="282"/>
        <v>42144.041851851856</v>
      </c>
      <c r="T3609" s="15">
        <f t="shared" si="283"/>
        <v>42174.041851851856</v>
      </c>
      <c r="U3609">
        <f t="shared" si="284"/>
        <v>2015</v>
      </c>
    </row>
    <row r="3610" spans="1:21" ht="48" x14ac:dyDescent="0.2">
      <c r="A3610">
        <v>3609</v>
      </c>
      <c r="B3610" s="9" t="s">
        <v>3607</v>
      </c>
      <c r="C3610" s="3" t="s">
        <v>7718</v>
      </c>
      <c r="D3610" s="5">
        <v>1960</v>
      </c>
      <c r="E3610" s="7">
        <v>3</v>
      </c>
      <c r="F3610" t="s">
        <v>8217</v>
      </c>
      <c r="G3610" t="s">
        <v>8223</v>
      </c>
      <c r="H3610" t="s">
        <v>8245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8268</v>
      </c>
      <c r="O3610">
        <f t="shared" si="280"/>
        <v>0</v>
      </c>
      <c r="P3610">
        <f t="shared" si="281"/>
        <v>0.14000000000000001</v>
      </c>
      <c r="Q3610" s="11" t="s">
        <v>8307</v>
      </c>
      <c r="R3610" t="s">
        <v>8308</v>
      </c>
      <c r="S3610" s="15">
        <f t="shared" si="282"/>
        <v>42429.991724537031</v>
      </c>
      <c r="T3610" s="15">
        <f t="shared" si="283"/>
        <v>42459.950057870374</v>
      </c>
      <c r="U3610">
        <f t="shared" si="284"/>
        <v>2016</v>
      </c>
    </row>
    <row r="3611" spans="1:21" ht="48" x14ac:dyDescent="0.2">
      <c r="A3611">
        <v>3603</v>
      </c>
      <c r="B3611" s="9" t="s">
        <v>3601</v>
      </c>
      <c r="C3611" s="3" t="s">
        <v>7712</v>
      </c>
      <c r="D3611" s="5">
        <v>1500</v>
      </c>
      <c r="E3611" s="7">
        <v>3</v>
      </c>
      <c r="F3611" t="s">
        <v>8217</v>
      </c>
      <c r="G3611" t="s">
        <v>8222</v>
      </c>
      <c r="H3611" t="s">
        <v>8244</v>
      </c>
      <c r="I3611">
        <v>1446759880</v>
      </c>
      <c r="J3611">
        <v>1444164280</v>
      </c>
      <c r="K3611" t="b">
        <v>0</v>
      </c>
      <c r="L3611">
        <v>57</v>
      </c>
      <c r="M3611" t="b">
        <v>1</v>
      </c>
      <c r="N3611" t="s">
        <v>8268</v>
      </c>
      <c r="O3611">
        <f t="shared" si="280"/>
        <v>0</v>
      </c>
      <c r="P3611">
        <f t="shared" si="281"/>
        <v>0.05</v>
      </c>
      <c r="Q3611" s="11" t="s">
        <v>8307</v>
      </c>
      <c r="R3611" t="s">
        <v>8308</v>
      </c>
      <c r="S3611" s="15">
        <f t="shared" si="282"/>
        <v>42283.864351851851</v>
      </c>
      <c r="T3611" s="15">
        <f t="shared" si="283"/>
        <v>42313.906018518523</v>
      </c>
      <c r="U3611">
        <f t="shared" si="284"/>
        <v>2015</v>
      </c>
    </row>
    <row r="3612" spans="1:21" ht="32" x14ac:dyDescent="0.2">
      <c r="A3612">
        <v>3613</v>
      </c>
      <c r="B3612" s="9" t="s">
        <v>3611</v>
      </c>
      <c r="C3612" s="3" t="s">
        <v>7722</v>
      </c>
      <c r="D3612" s="5">
        <v>1250</v>
      </c>
      <c r="E3612" s="7">
        <v>3</v>
      </c>
      <c r="F3612" t="s">
        <v>8217</v>
      </c>
      <c r="G3612" t="s">
        <v>8222</v>
      </c>
      <c r="H3612" t="s">
        <v>8244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t="s">
        <v>8268</v>
      </c>
      <c r="O3612">
        <f t="shared" si="280"/>
        <v>0</v>
      </c>
      <c r="P3612">
        <f t="shared" si="281"/>
        <v>0.15</v>
      </c>
      <c r="Q3612" s="11" t="s">
        <v>8307</v>
      </c>
      <c r="R3612" t="s">
        <v>8308</v>
      </c>
      <c r="S3612" s="15">
        <f t="shared" si="282"/>
        <v>41788.58997685185</v>
      </c>
      <c r="T3612" s="15">
        <f t="shared" si="283"/>
        <v>41818.58997685185</v>
      </c>
      <c r="U3612">
        <f t="shared" si="284"/>
        <v>2014</v>
      </c>
    </row>
    <row r="3613" spans="1:21" ht="48" x14ac:dyDescent="0.2">
      <c r="A3613">
        <v>3610</v>
      </c>
      <c r="B3613" s="9" t="s">
        <v>3608</v>
      </c>
      <c r="C3613" s="3" t="s">
        <v>7719</v>
      </c>
      <c r="D3613" s="5">
        <v>1000</v>
      </c>
      <c r="E3613" s="7">
        <v>3</v>
      </c>
      <c r="F3613" t="s">
        <v>8217</v>
      </c>
      <c r="G3613" t="s">
        <v>8223</v>
      </c>
      <c r="H3613" t="s">
        <v>8245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8268</v>
      </c>
      <c r="O3613">
        <f t="shared" si="280"/>
        <v>0</v>
      </c>
      <c r="P3613">
        <f t="shared" si="281"/>
        <v>0.1</v>
      </c>
      <c r="Q3613" s="11" t="s">
        <v>8307</v>
      </c>
      <c r="R3613" t="s">
        <v>8308</v>
      </c>
      <c r="S3613" s="15">
        <f t="shared" si="282"/>
        <v>42203.432129629626</v>
      </c>
      <c r="T3613" s="15">
        <f t="shared" si="283"/>
        <v>42233.432129629626</v>
      </c>
      <c r="U3613">
        <f t="shared" si="284"/>
        <v>2015</v>
      </c>
    </row>
    <row r="3614" spans="1:21" ht="48" x14ac:dyDescent="0.2">
      <c r="A3614">
        <v>3608</v>
      </c>
      <c r="B3614" s="9" t="s">
        <v>3606</v>
      </c>
      <c r="C3614" s="3" t="s">
        <v>7717</v>
      </c>
      <c r="D3614" s="5">
        <v>800</v>
      </c>
      <c r="E3614" s="7">
        <v>3</v>
      </c>
      <c r="F3614" t="s">
        <v>8217</v>
      </c>
      <c r="G3614" t="s">
        <v>8223</v>
      </c>
      <c r="H3614" t="s">
        <v>8245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t="s">
        <v>8268</v>
      </c>
      <c r="O3614">
        <f t="shared" si="280"/>
        <v>0</v>
      </c>
      <c r="P3614">
        <f t="shared" si="281"/>
        <v>0.11</v>
      </c>
      <c r="Q3614" s="11" t="s">
        <v>8307</v>
      </c>
      <c r="R3614" t="s">
        <v>8308</v>
      </c>
      <c r="S3614" s="15">
        <f t="shared" si="282"/>
        <v>42506.709375000006</v>
      </c>
      <c r="T3614" s="15">
        <f t="shared" si="283"/>
        <v>42538.583333333328</v>
      </c>
      <c r="U3614">
        <f t="shared" si="284"/>
        <v>2016</v>
      </c>
    </row>
    <row r="3615" spans="1:21" ht="32" x14ac:dyDescent="0.2">
      <c r="A3615">
        <v>3607</v>
      </c>
      <c r="B3615" s="9" t="s">
        <v>3605</v>
      </c>
      <c r="C3615" s="3" t="s">
        <v>7716</v>
      </c>
      <c r="D3615" s="5">
        <v>550</v>
      </c>
      <c r="E3615" s="7">
        <v>3</v>
      </c>
      <c r="F3615" t="s">
        <v>8217</v>
      </c>
      <c r="G3615" t="s">
        <v>8223</v>
      </c>
      <c r="H3615" t="s">
        <v>8245</v>
      </c>
      <c r="I3615">
        <v>1450137600</v>
      </c>
      <c r="J3615">
        <v>1448924882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</v>
      </c>
      <c r="P3615">
        <f t="shared" si="281"/>
        <v>0.15</v>
      </c>
      <c r="Q3615" s="11" t="s">
        <v>8307</v>
      </c>
      <c r="R3615" t="s">
        <v>8308</v>
      </c>
      <c r="S3615" s="15">
        <f t="shared" si="282"/>
        <v>42338.963912037041</v>
      </c>
      <c r="T3615" s="15">
        <f t="shared" si="283"/>
        <v>42353</v>
      </c>
      <c r="U3615">
        <f t="shared" si="284"/>
        <v>2015</v>
      </c>
    </row>
    <row r="3616" spans="1:21" ht="48" x14ac:dyDescent="0.2">
      <c r="A3616">
        <v>3605</v>
      </c>
      <c r="B3616" s="9" t="s">
        <v>3603</v>
      </c>
      <c r="C3616" s="3" t="s">
        <v>7714</v>
      </c>
      <c r="D3616" s="5">
        <v>250</v>
      </c>
      <c r="E3616" s="7">
        <v>3</v>
      </c>
      <c r="F3616" t="s">
        <v>8217</v>
      </c>
      <c r="G3616" t="s">
        <v>8223</v>
      </c>
      <c r="H3616" t="s">
        <v>8245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t="s">
        <v>8268</v>
      </c>
      <c r="O3616">
        <f t="shared" si="280"/>
        <v>1</v>
      </c>
      <c r="P3616">
        <f t="shared" si="281"/>
        <v>0.2</v>
      </c>
      <c r="Q3616" s="11" t="s">
        <v>8307</v>
      </c>
      <c r="R3616" t="s">
        <v>8308</v>
      </c>
      <c r="S3616" s="15">
        <f t="shared" si="282"/>
        <v>42383.793124999997</v>
      </c>
      <c r="T3616" s="15">
        <f t="shared" si="283"/>
        <v>42413.793124999997</v>
      </c>
      <c r="U3616">
        <f t="shared" si="284"/>
        <v>2016</v>
      </c>
    </row>
    <row r="3617" spans="1:21" ht="48" x14ac:dyDescent="0.2">
      <c r="A3617">
        <v>3629</v>
      </c>
      <c r="B3617" s="9" t="s">
        <v>3626</v>
      </c>
      <c r="C3617" s="3" t="s">
        <v>7738</v>
      </c>
      <c r="D3617" s="5">
        <v>1000000</v>
      </c>
      <c r="E3617" s="7">
        <v>2</v>
      </c>
      <c r="F3617" t="s">
        <v>8219</v>
      </c>
      <c r="G3617" t="s">
        <v>8222</v>
      </c>
      <c r="H3617" t="s">
        <v>8244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8302</v>
      </c>
      <c r="O3617">
        <f t="shared" si="280"/>
        <v>0</v>
      </c>
      <c r="P3617">
        <f t="shared" si="281"/>
        <v>1</v>
      </c>
      <c r="Q3617" s="11" t="s">
        <v>8307</v>
      </c>
      <c r="R3617" t="s">
        <v>8310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48" x14ac:dyDescent="0.2">
      <c r="A3618">
        <v>3628</v>
      </c>
      <c r="B3618" s="9" t="s">
        <v>3625</v>
      </c>
      <c r="C3618" s="3" t="s">
        <v>7737</v>
      </c>
      <c r="D3618" s="5">
        <v>100000</v>
      </c>
      <c r="E3618" s="7">
        <v>2</v>
      </c>
      <c r="F3618" t="s">
        <v>8219</v>
      </c>
      <c r="G3618" t="s">
        <v>8222</v>
      </c>
      <c r="H3618" t="s">
        <v>8244</v>
      </c>
      <c r="I3618">
        <v>1450040396</v>
      </c>
      <c r="J3618">
        <v>1444852796</v>
      </c>
      <c r="K3618" t="b">
        <v>0</v>
      </c>
      <c r="L3618">
        <v>0</v>
      </c>
      <c r="M3618" t="b">
        <v>0</v>
      </c>
      <c r="N3618" t="s">
        <v>8302</v>
      </c>
      <c r="O3618">
        <f t="shared" si="280"/>
        <v>0</v>
      </c>
      <c r="P3618">
        <f t="shared" si="281"/>
        <v>0</v>
      </c>
      <c r="Q3618" s="11" t="s">
        <v>8307</v>
      </c>
      <c r="R3618" t="s">
        <v>8310</v>
      </c>
      <c r="S3618" s="15">
        <f t="shared" si="282"/>
        <v>42291.833287037036</v>
      </c>
      <c r="T3618" s="15">
        <f t="shared" si="283"/>
        <v>42351.874953703707</v>
      </c>
      <c r="U3618">
        <f t="shared" si="284"/>
        <v>2015</v>
      </c>
    </row>
    <row r="3619" spans="1:21" ht="48" x14ac:dyDescent="0.2">
      <c r="A3619">
        <v>3631</v>
      </c>
      <c r="B3619" s="9" t="s">
        <v>3628</v>
      </c>
      <c r="C3619" s="3" t="s">
        <v>7740</v>
      </c>
      <c r="D3619" s="5">
        <v>17100</v>
      </c>
      <c r="E3619" s="7">
        <v>2</v>
      </c>
      <c r="F3619" t="s">
        <v>8219</v>
      </c>
      <c r="G3619" t="s">
        <v>8222</v>
      </c>
      <c r="H3619" t="s">
        <v>8244</v>
      </c>
      <c r="I3619">
        <v>1411444740</v>
      </c>
      <c r="J3619">
        <v>1409335497</v>
      </c>
      <c r="K3619" t="b">
        <v>0</v>
      </c>
      <c r="L3619">
        <v>59</v>
      </c>
      <c r="M3619" t="b">
        <v>0</v>
      </c>
      <c r="N3619" t="s">
        <v>8302</v>
      </c>
      <c r="O3619">
        <f t="shared" si="280"/>
        <v>0</v>
      </c>
      <c r="P3619">
        <f t="shared" si="281"/>
        <v>0.03</v>
      </c>
      <c r="Q3619" s="11" t="s">
        <v>8307</v>
      </c>
      <c r="R3619" t="s">
        <v>8310</v>
      </c>
      <c r="S3619" s="15">
        <f t="shared" si="282"/>
        <v>41880.753437499996</v>
      </c>
      <c r="T3619" s="15">
        <f t="shared" si="283"/>
        <v>41905.165972222225</v>
      </c>
      <c r="U3619">
        <f t="shared" si="284"/>
        <v>2014</v>
      </c>
    </row>
    <row r="3620" spans="1:21" ht="48" x14ac:dyDescent="0.2">
      <c r="A3620">
        <v>3620</v>
      </c>
      <c r="B3620" s="9" t="s">
        <v>3617</v>
      </c>
      <c r="C3620" s="3" t="s">
        <v>7729</v>
      </c>
      <c r="D3620" s="5">
        <v>10500</v>
      </c>
      <c r="E3620" s="7">
        <v>2</v>
      </c>
      <c r="F3620" t="s">
        <v>8217</v>
      </c>
      <c r="G3620" t="s">
        <v>8222</v>
      </c>
      <c r="H3620" t="s">
        <v>8244</v>
      </c>
      <c r="I3620">
        <v>1425528000</v>
      </c>
      <c r="J3620">
        <v>1422916261</v>
      </c>
      <c r="K3620" t="b">
        <v>0</v>
      </c>
      <c r="L3620">
        <v>197</v>
      </c>
      <c r="M3620" t="b">
        <v>1</v>
      </c>
      <c r="N3620" t="s">
        <v>8268</v>
      </c>
      <c r="O3620">
        <f t="shared" si="280"/>
        <v>0</v>
      </c>
      <c r="P3620">
        <f t="shared" si="281"/>
        <v>0.01</v>
      </c>
      <c r="Q3620" s="11" t="s">
        <v>8307</v>
      </c>
      <c r="R3620" t="s">
        <v>8308</v>
      </c>
      <c r="S3620" s="15">
        <f t="shared" si="282"/>
        <v>42037.938206018516</v>
      </c>
      <c r="T3620" s="15">
        <f t="shared" si="283"/>
        <v>42068.166666666672</v>
      </c>
      <c r="U3620">
        <f t="shared" si="284"/>
        <v>2015</v>
      </c>
    </row>
    <row r="3621" spans="1:21" ht="48" x14ac:dyDescent="0.2">
      <c r="A3621">
        <v>3626</v>
      </c>
      <c r="B3621" s="9" t="s">
        <v>3623</v>
      </c>
      <c r="C3621" s="3" t="s">
        <v>7735</v>
      </c>
      <c r="D3621" s="5">
        <v>4000</v>
      </c>
      <c r="E3621" s="7">
        <v>2</v>
      </c>
      <c r="F3621" t="s">
        <v>8217</v>
      </c>
      <c r="G3621" t="s">
        <v>8223</v>
      </c>
      <c r="H3621" t="s">
        <v>8245</v>
      </c>
      <c r="I3621">
        <v>1408204857</v>
      </c>
      <c r="J3621">
        <v>1406390457</v>
      </c>
      <c r="K3621" t="b">
        <v>0</v>
      </c>
      <c r="L3621">
        <v>48</v>
      </c>
      <c r="M3621" t="b">
        <v>1</v>
      </c>
      <c r="N3621" t="s">
        <v>8268</v>
      </c>
      <c r="O3621">
        <f t="shared" si="280"/>
        <v>0</v>
      </c>
      <c r="P3621">
        <f t="shared" si="281"/>
        <v>0.04</v>
      </c>
      <c r="Q3621" s="11" t="s">
        <v>8307</v>
      </c>
      <c r="R3621" t="s">
        <v>8308</v>
      </c>
      <c r="S3621" s="15">
        <f t="shared" si="282"/>
        <v>41846.667326388888</v>
      </c>
      <c r="T3621" s="15">
        <f t="shared" si="283"/>
        <v>41867.667326388888</v>
      </c>
      <c r="U3621">
        <f t="shared" si="284"/>
        <v>2014</v>
      </c>
    </row>
    <row r="3622" spans="1:21" ht="48" x14ac:dyDescent="0.2">
      <c r="A3622">
        <v>3621</v>
      </c>
      <c r="B3622" s="9" t="s">
        <v>3618</v>
      </c>
      <c r="C3622" s="3" t="s">
        <v>7730</v>
      </c>
      <c r="D3622" s="5">
        <v>3000</v>
      </c>
      <c r="E3622" s="7">
        <v>2</v>
      </c>
      <c r="F3622" t="s">
        <v>8217</v>
      </c>
      <c r="G3622" t="s">
        <v>8222</v>
      </c>
      <c r="H3622" t="s">
        <v>8244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8268</v>
      </c>
      <c r="O3622">
        <f t="shared" si="280"/>
        <v>0</v>
      </c>
      <c r="P3622">
        <f t="shared" si="281"/>
        <v>0.03</v>
      </c>
      <c r="Q3622" s="11" t="s">
        <v>8307</v>
      </c>
      <c r="R3622" t="s">
        <v>8308</v>
      </c>
      <c r="S3622" s="15">
        <f t="shared" si="282"/>
        <v>42619.935694444444</v>
      </c>
      <c r="T3622" s="15">
        <f t="shared" si="283"/>
        <v>42643.875</v>
      </c>
      <c r="U3622">
        <f t="shared" si="284"/>
        <v>2016</v>
      </c>
    </row>
    <row r="3623" spans="1:21" ht="80" x14ac:dyDescent="0.2">
      <c r="A3623">
        <v>3624</v>
      </c>
      <c r="B3623" s="9" t="s">
        <v>3621</v>
      </c>
      <c r="C3623" s="3" t="s">
        <v>7733</v>
      </c>
      <c r="D3623" s="5">
        <v>3000</v>
      </c>
      <c r="E3623" s="7">
        <v>2</v>
      </c>
      <c r="F3623" t="s">
        <v>8217</v>
      </c>
      <c r="G3623" t="s">
        <v>8222</v>
      </c>
      <c r="H3623" t="s">
        <v>8244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t="s">
        <v>8268</v>
      </c>
      <c r="O3623">
        <f t="shared" si="280"/>
        <v>0</v>
      </c>
      <c r="P3623">
        <f t="shared" si="281"/>
        <v>0.05</v>
      </c>
      <c r="Q3623" s="11" t="s">
        <v>8307</v>
      </c>
      <c r="R3623" t="s">
        <v>8308</v>
      </c>
      <c r="S3623" s="15">
        <f t="shared" si="282"/>
        <v>42545.774189814809</v>
      </c>
      <c r="T3623" s="15">
        <f t="shared" si="283"/>
        <v>42605.774189814809</v>
      </c>
      <c r="U3623">
        <f t="shared" si="284"/>
        <v>2016</v>
      </c>
    </row>
    <row r="3624" spans="1:21" ht="48" x14ac:dyDescent="0.2">
      <c r="A3624">
        <v>3625</v>
      </c>
      <c r="B3624" s="9" t="s">
        <v>3622</v>
      </c>
      <c r="C3624" s="3" t="s">
        <v>7734</v>
      </c>
      <c r="D3624" s="5">
        <v>3000</v>
      </c>
      <c r="E3624" s="7">
        <v>2</v>
      </c>
      <c r="F3624" t="s">
        <v>8217</v>
      </c>
      <c r="G3624" t="s">
        <v>8223</v>
      </c>
      <c r="H3624" t="s">
        <v>8245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t="s">
        <v>8268</v>
      </c>
      <c r="O3624">
        <f t="shared" si="280"/>
        <v>0</v>
      </c>
      <c r="P3624">
        <f t="shared" si="281"/>
        <v>0.03</v>
      </c>
      <c r="Q3624" s="11" t="s">
        <v>8307</v>
      </c>
      <c r="R3624" t="s">
        <v>8308</v>
      </c>
      <c r="S3624" s="15">
        <f t="shared" si="282"/>
        <v>42157.652511574073</v>
      </c>
      <c r="T3624" s="15">
        <f t="shared" si="283"/>
        <v>42187.652511574073</v>
      </c>
      <c r="U3624">
        <f t="shared" si="284"/>
        <v>2015</v>
      </c>
    </row>
    <row r="3625" spans="1:21" ht="48" x14ac:dyDescent="0.2">
      <c r="A3625">
        <v>3630</v>
      </c>
      <c r="B3625" s="9" t="s">
        <v>3627</v>
      </c>
      <c r="C3625" s="3" t="s">
        <v>7739</v>
      </c>
      <c r="D3625" s="5">
        <v>3000</v>
      </c>
      <c r="E3625" s="7">
        <v>2</v>
      </c>
      <c r="F3625" t="s">
        <v>8219</v>
      </c>
      <c r="G3625" t="s">
        <v>8223</v>
      </c>
      <c r="H3625" t="s">
        <v>8245</v>
      </c>
      <c r="I3625">
        <v>1417295990</v>
      </c>
      <c r="J3625">
        <v>1414700390</v>
      </c>
      <c r="K3625" t="b">
        <v>0</v>
      </c>
      <c r="L3625">
        <v>1</v>
      </c>
      <c r="M3625" t="b">
        <v>0</v>
      </c>
      <c r="N3625" t="s">
        <v>8302</v>
      </c>
      <c r="O3625">
        <f t="shared" si="280"/>
        <v>0</v>
      </c>
      <c r="P3625">
        <f t="shared" si="281"/>
        <v>2</v>
      </c>
      <c r="Q3625" s="11" t="s">
        <v>8307</v>
      </c>
      <c r="R3625" t="s">
        <v>8310</v>
      </c>
      <c r="S3625" s="15">
        <f t="shared" si="282"/>
        <v>41942.84710648148</v>
      </c>
      <c r="T3625" s="15">
        <f t="shared" si="283"/>
        <v>41972.888773148152</v>
      </c>
      <c r="U3625">
        <f t="shared" si="284"/>
        <v>2014</v>
      </c>
    </row>
    <row r="3626" spans="1:21" ht="48" x14ac:dyDescent="0.2">
      <c r="A3626">
        <v>3615</v>
      </c>
      <c r="B3626" s="9" t="s">
        <v>3612</v>
      </c>
      <c r="C3626" s="3" t="s">
        <v>7724</v>
      </c>
      <c r="D3626" s="5">
        <v>2500</v>
      </c>
      <c r="E3626" s="7">
        <v>2</v>
      </c>
      <c r="F3626" t="s">
        <v>8217</v>
      </c>
      <c r="G3626" t="s">
        <v>8223</v>
      </c>
      <c r="H3626" t="s">
        <v>8245</v>
      </c>
      <c r="I3626">
        <v>1449756896</v>
      </c>
      <c r="J3626">
        <v>1447164896</v>
      </c>
      <c r="K3626" t="b">
        <v>0</v>
      </c>
      <c r="L3626">
        <v>72</v>
      </c>
      <c r="M3626" t="b">
        <v>1</v>
      </c>
      <c r="N3626" t="s">
        <v>8268</v>
      </c>
      <c r="O3626">
        <f t="shared" si="280"/>
        <v>0</v>
      </c>
      <c r="P3626">
        <f t="shared" si="281"/>
        <v>0.03</v>
      </c>
      <c r="Q3626" s="11" t="s">
        <v>8307</v>
      </c>
      <c r="R3626" t="s">
        <v>8308</v>
      </c>
      <c r="S3626" s="15">
        <f t="shared" si="282"/>
        <v>42318.593703703707</v>
      </c>
      <c r="T3626" s="15">
        <f t="shared" si="283"/>
        <v>42348.593703703707</v>
      </c>
      <c r="U3626">
        <f t="shared" si="284"/>
        <v>2015</v>
      </c>
    </row>
    <row r="3627" spans="1:21" ht="48" x14ac:dyDescent="0.2">
      <c r="A3627">
        <v>3616</v>
      </c>
      <c r="B3627" s="9" t="s">
        <v>3613</v>
      </c>
      <c r="C3627" s="3" t="s">
        <v>7725</v>
      </c>
      <c r="D3627" s="5">
        <v>2500</v>
      </c>
      <c r="E3627" s="7">
        <v>2</v>
      </c>
      <c r="F3627" t="s">
        <v>8217</v>
      </c>
      <c r="G3627" t="s">
        <v>8223</v>
      </c>
      <c r="H3627" t="s">
        <v>8245</v>
      </c>
      <c r="I3627">
        <v>1426801664</v>
      </c>
      <c r="J3627">
        <v>1424213264</v>
      </c>
      <c r="K3627" t="b">
        <v>0</v>
      </c>
      <c r="L3627">
        <v>45</v>
      </c>
      <c r="M3627" t="b">
        <v>1</v>
      </c>
      <c r="N3627" t="s">
        <v>8268</v>
      </c>
      <c r="O3627">
        <f t="shared" si="280"/>
        <v>0</v>
      </c>
      <c r="P3627">
        <f t="shared" si="281"/>
        <v>0.04</v>
      </c>
      <c r="Q3627" s="11" t="s">
        <v>8307</v>
      </c>
      <c r="R3627" t="s">
        <v>8308</v>
      </c>
      <c r="S3627" s="15">
        <f t="shared" si="282"/>
        <v>42052.949814814812</v>
      </c>
      <c r="T3627" s="15">
        <f t="shared" si="283"/>
        <v>42082.908148148148</v>
      </c>
      <c r="U3627">
        <f t="shared" si="284"/>
        <v>2015</v>
      </c>
    </row>
    <row r="3628" spans="1:21" ht="32" x14ac:dyDescent="0.2">
      <c r="A3628">
        <v>3623</v>
      </c>
      <c r="B3628" s="9" t="s">
        <v>3620</v>
      </c>
      <c r="C3628" s="3" t="s">
        <v>7732</v>
      </c>
      <c r="D3628" s="5">
        <v>2500</v>
      </c>
      <c r="E3628" s="7">
        <v>2</v>
      </c>
      <c r="F3628" t="s">
        <v>8217</v>
      </c>
      <c r="G3628" t="s">
        <v>8222</v>
      </c>
      <c r="H3628" t="s">
        <v>8244</v>
      </c>
      <c r="I3628">
        <v>1406358000</v>
      </c>
      <c r="J3628">
        <v>1404841270</v>
      </c>
      <c r="K3628" t="b">
        <v>0</v>
      </c>
      <c r="L3628">
        <v>34</v>
      </c>
      <c r="M3628" t="b">
        <v>1</v>
      </c>
      <c r="N3628" t="s">
        <v>8268</v>
      </c>
      <c r="O3628">
        <f t="shared" si="280"/>
        <v>0</v>
      </c>
      <c r="P3628">
        <f t="shared" si="281"/>
        <v>0.06</v>
      </c>
      <c r="Q3628" s="11" t="s">
        <v>8307</v>
      </c>
      <c r="R3628" t="s">
        <v>8308</v>
      </c>
      <c r="S3628" s="15">
        <f t="shared" si="282"/>
        <v>41828.736921296295</v>
      </c>
      <c r="T3628" s="15">
        <f t="shared" si="283"/>
        <v>41846.291666666664</v>
      </c>
      <c r="U3628">
        <f t="shared" si="284"/>
        <v>2014</v>
      </c>
    </row>
    <row r="3629" spans="1:21" ht="48" x14ac:dyDescent="0.2">
      <c r="A3629">
        <v>3618</v>
      </c>
      <c r="B3629" s="9" t="s">
        <v>3615</v>
      </c>
      <c r="C3629" s="3" t="s">
        <v>7727</v>
      </c>
      <c r="D3629" s="5">
        <v>2000</v>
      </c>
      <c r="E3629" s="7">
        <v>2</v>
      </c>
      <c r="F3629" t="s">
        <v>8217</v>
      </c>
      <c r="G3629" t="s">
        <v>8223</v>
      </c>
      <c r="H3629" t="s">
        <v>8245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t="s">
        <v>8268</v>
      </c>
      <c r="O3629">
        <f t="shared" si="280"/>
        <v>0</v>
      </c>
      <c r="P3629">
        <f t="shared" si="281"/>
        <v>0.04</v>
      </c>
      <c r="Q3629" s="11" t="s">
        <v>8307</v>
      </c>
      <c r="R3629" t="s">
        <v>8308</v>
      </c>
      <c r="S3629" s="15">
        <f t="shared" si="282"/>
        <v>42128.627893518518</v>
      </c>
      <c r="T3629" s="15">
        <f t="shared" si="283"/>
        <v>42158.627893518518</v>
      </c>
      <c r="U3629">
        <f t="shared" si="284"/>
        <v>2015</v>
      </c>
    </row>
    <row r="3630" spans="1:21" ht="48" x14ac:dyDescent="0.2">
      <c r="A3630">
        <v>3627</v>
      </c>
      <c r="B3630" s="9" t="s">
        <v>3624</v>
      </c>
      <c r="C3630" s="3" t="s">
        <v>7736</v>
      </c>
      <c r="D3630" s="5">
        <v>2000</v>
      </c>
      <c r="E3630" s="7">
        <v>2</v>
      </c>
      <c r="F3630" t="s">
        <v>8217</v>
      </c>
      <c r="G3630" t="s">
        <v>8222</v>
      </c>
      <c r="H3630" t="s">
        <v>8244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8268</v>
      </c>
      <c r="O3630">
        <f t="shared" si="280"/>
        <v>0</v>
      </c>
      <c r="P3630">
        <f t="shared" si="281"/>
        <v>7.0000000000000007E-2</v>
      </c>
      <c r="Q3630" s="11" t="s">
        <v>8307</v>
      </c>
      <c r="R3630" t="s">
        <v>8308</v>
      </c>
      <c r="S3630" s="15">
        <f t="shared" si="282"/>
        <v>42460.741747685184</v>
      </c>
      <c r="T3630" s="15">
        <f t="shared" si="283"/>
        <v>42511.165972222225</v>
      </c>
      <c r="U3630">
        <f t="shared" si="284"/>
        <v>2016</v>
      </c>
    </row>
    <row r="3631" spans="1:21" ht="48" x14ac:dyDescent="0.2">
      <c r="A3631">
        <v>3619</v>
      </c>
      <c r="B3631" s="9" t="s">
        <v>3616</v>
      </c>
      <c r="C3631" s="3" t="s">
        <v>7728</v>
      </c>
      <c r="D3631" s="5">
        <v>1000</v>
      </c>
      <c r="E3631" s="7">
        <v>2</v>
      </c>
      <c r="F3631" t="s">
        <v>8217</v>
      </c>
      <c r="G3631" t="s">
        <v>8222</v>
      </c>
      <c r="H3631" t="s">
        <v>8244</v>
      </c>
      <c r="I3631">
        <v>1479592800</v>
      </c>
      <c r="J3631">
        <v>1476760226</v>
      </c>
      <c r="K3631" t="b">
        <v>0</v>
      </c>
      <c r="L3631">
        <v>17</v>
      </c>
      <c r="M3631" t="b">
        <v>1</v>
      </c>
      <c r="N3631" t="s">
        <v>8268</v>
      </c>
      <c r="O3631">
        <f t="shared" si="280"/>
        <v>0</v>
      </c>
      <c r="P3631">
        <f t="shared" si="281"/>
        <v>0.12</v>
      </c>
      <c r="Q3631" s="11" t="s">
        <v>8307</v>
      </c>
      <c r="R3631" t="s">
        <v>8308</v>
      </c>
      <c r="S3631" s="15">
        <f t="shared" si="282"/>
        <v>42661.132245370376</v>
      </c>
      <c r="T3631" s="15">
        <f t="shared" si="283"/>
        <v>42693.916666666672</v>
      </c>
      <c r="U3631">
        <f t="shared" si="284"/>
        <v>2016</v>
      </c>
    </row>
    <row r="3632" spans="1:21" ht="32" x14ac:dyDescent="0.2">
      <c r="A3632">
        <v>3622</v>
      </c>
      <c r="B3632" s="9" t="s">
        <v>3619</v>
      </c>
      <c r="C3632" s="3" t="s">
        <v>7731</v>
      </c>
      <c r="D3632" s="5">
        <v>1000</v>
      </c>
      <c r="E3632" s="7">
        <v>2</v>
      </c>
      <c r="F3632" t="s">
        <v>8217</v>
      </c>
      <c r="G3632" t="s">
        <v>8222</v>
      </c>
      <c r="H3632" t="s">
        <v>8244</v>
      </c>
      <c r="I3632">
        <v>1411874580</v>
      </c>
      <c r="J3632">
        <v>1409030371</v>
      </c>
      <c r="K3632" t="b">
        <v>0</v>
      </c>
      <c r="L3632">
        <v>21</v>
      </c>
      <c r="M3632" t="b">
        <v>1</v>
      </c>
      <c r="N3632" t="s">
        <v>8268</v>
      </c>
      <c r="O3632">
        <f t="shared" si="280"/>
        <v>0</v>
      </c>
      <c r="P3632">
        <f t="shared" si="281"/>
        <v>0.1</v>
      </c>
      <c r="Q3632" s="11" t="s">
        <v>8307</v>
      </c>
      <c r="R3632" t="s">
        <v>8308</v>
      </c>
      <c r="S3632" s="15">
        <f t="shared" si="282"/>
        <v>41877.221886574072</v>
      </c>
      <c r="T3632" s="15">
        <f t="shared" si="283"/>
        <v>41910.140972222223</v>
      </c>
      <c r="U3632">
        <f t="shared" si="284"/>
        <v>2014</v>
      </c>
    </row>
    <row r="3633" spans="1:21" ht="48" x14ac:dyDescent="0.2">
      <c r="A3633">
        <v>3617</v>
      </c>
      <c r="B3633" s="9" t="s">
        <v>3614</v>
      </c>
      <c r="C3633" s="3" t="s">
        <v>7726</v>
      </c>
      <c r="D3633" s="5">
        <v>740</v>
      </c>
      <c r="E3633" s="7">
        <v>2</v>
      </c>
      <c r="F3633" t="s">
        <v>8217</v>
      </c>
      <c r="G3633" t="s">
        <v>8223</v>
      </c>
      <c r="H3633" t="s">
        <v>8245</v>
      </c>
      <c r="I3633">
        <v>1488240000</v>
      </c>
      <c r="J3633">
        <v>1486996729</v>
      </c>
      <c r="K3633" t="b">
        <v>0</v>
      </c>
      <c r="L3633">
        <v>51</v>
      </c>
      <c r="M3633" t="b">
        <v>1</v>
      </c>
      <c r="N3633" t="s">
        <v>8268</v>
      </c>
      <c r="O3633">
        <f t="shared" si="280"/>
        <v>0</v>
      </c>
      <c r="P3633">
        <f t="shared" si="281"/>
        <v>0.04</v>
      </c>
      <c r="Q3633" s="11" t="s">
        <v>8307</v>
      </c>
      <c r="R3633" t="s">
        <v>8308</v>
      </c>
      <c r="S3633" s="15">
        <f t="shared" si="282"/>
        <v>42779.610289351855</v>
      </c>
      <c r="T3633" s="15">
        <f t="shared" si="283"/>
        <v>42794</v>
      </c>
      <c r="U3633">
        <f t="shared" si="284"/>
        <v>2017</v>
      </c>
    </row>
    <row r="3634" spans="1:21" ht="48" x14ac:dyDescent="0.2">
      <c r="A3634">
        <v>3636</v>
      </c>
      <c r="B3634" s="9" t="s">
        <v>3633</v>
      </c>
      <c r="C3634" s="3" t="s">
        <v>7745</v>
      </c>
      <c r="D3634" s="5">
        <v>150000</v>
      </c>
      <c r="E3634" s="7">
        <v>1</v>
      </c>
      <c r="F3634" t="s">
        <v>8219</v>
      </c>
      <c r="G3634" t="s">
        <v>8222</v>
      </c>
      <c r="H3634" t="s">
        <v>8244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t="s">
        <v>8302</v>
      </c>
      <c r="O3634">
        <f t="shared" si="280"/>
        <v>0</v>
      </c>
      <c r="P3634">
        <f t="shared" si="281"/>
        <v>0</v>
      </c>
      <c r="Q3634" s="11" t="s">
        <v>8307</v>
      </c>
      <c r="R3634" t="s">
        <v>8310</v>
      </c>
      <c r="S3634" s="15">
        <f t="shared" si="282"/>
        <v>42226.694780092599</v>
      </c>
      <c r="T3634" s="15">
        <f t="shared" si="283"/>
        <v>42261.694780092599</v>
      </c>
      <c r="U3634">
        <f t="shared" si="284"/>
        <v>2015</v>
      </c>
    </row>
    <row r="3635" spans="1:21" ht="48" x14ac:dyDescent="0.2">
      <c r="A3635">
        <v>3634</v>
      </c>
      <c r="B3635" s="9" t="s">
        <v>3631</v>
      </c>
      <c r="C3635" s="3" t="s">
        <v>7743</v>
      </c>
      <c r="D3635" s="5">
        <v>75000</v>
      </c>
      <c r="E3635" s="7">
        <v>1</v>
      </c>
      <c r="F3635" t="s">
        <v>8219</v>
      </c>
      <c r="G3635" t="s">
        <v>8227</v>
      </c>
      <c r="H3635" t="s">
        <v>8249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8302</v>
      </c>
      <c r="O3635">
        <f t="shared" si="280"/>
        <v>0</v>
      </c>
      <c r="P3635">
        <f t="shared" si="281"/>
        <v>0.06</v>
      </c>
      <c r="Q3635" s="11" t="s">
        <v>8307</v>
      </c>
      <c r="R3635" t="s">
        <v>8310</v>
      </c>
      <c r="S3635" s="15">
        <f t="shared" si="282"/>
        <v>42701.166365740741</v>
      </c>
      <c r="T3635" s="15">
        <f t="shared" si="283"/>
        <v>42749.165972222225</v>
      </c>
      <c r="U3635">
        <f t="shared" si="284"/>
        <v>2016</v>
      </c>
    </row>
    <row r="3636" spans="1:21" ht="32" x14ac:dyDescent="0.2">
      <c r="A3636">
        <v>3648</v>
      </c>
      <c r="B3636" s="9" t="s">
        <v>3645</v>
      </c>
      <c r="C3636" s="3" t="s">
        <v>7757</v>
      </c>
      <c r="D3636" s="5">
        <v>40000</v>
      </c>
      <c r="E3636" s="7">
        <v>1</v>
      </c>
      <c r="F3636" t="s">
        <v>8217</v>
      </c>
      <c r="G3636" t="s">
        <v>8222</v>
      </c>
      <c r="H3636" t="s">
        <v>8244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t="s">
        <v>8268</v>
      </c>
      <c r="O3636">
        <f t="shared" si="280"/>
        <v>0</v>
      </c>
      <c r="P3636">
        <f t="shared" si="281"/>
        <v>0.01</v>
      </c>
      <c r="Q3636" s="11" t="s">
        <v>8307</v>
      </c>
      <c r="R3636" t="s">
        <v>8308</v>
      </c>
      <c r="S3636" s="15">
        <f t="shared" si="282"/>
        <v>41887.292187500003</v>
      </c>
      <c r="T3636" s="15">
        <f t="shared" si="283"/>
        <v>41917.292187500003</v>
      </c>
      <c r="U3636">
        <f t="shared" si="284"/>
        <v>2014</v>
      </c>
    </row>
    <row r="3637" spans="1:21" ht="32" x14ac:dyDescent="0.2">
      <c r="A3637">
        <v>3691</v>
      </c>
      <c r="B3637" s="9" t="s">
        <v>3687</v>
      </c>
      <c r="C3637" s="3" t="s">
        <v>7800</v>
      </c>
      <c r="D3637" s="5">
        <v>40000</v>
      </c>
      <c r="E3637" s="7">
        <v>1</v>
      </c>
      <c r="F3637" t="s">
        <v>8217</v>
      </c>
      <c r="G3637" t="s">
        <v>8222</v>
      </c>
      <c r="H3637" t="s">
        <v>8244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t="s">
        <v>8268</v>
      </c>
      <c r="O3637">
        <f t="shared" si="280"/>
        <v>0</v>
      </c>
      <c r="P3637">
        <f t="shared" si="281"/>
        <v>0</v>
      </c>
      <c r="Q3637" s="11" t="s">
        <v>8307</v>
      </c>
      <c r="R3637" t="s">
        <v>8308</v>
      </c>
      <c r="S3637" s="15">
        <f t="shared" si="282"/>
        <v>42020.700567129628</v>
      </c>
      <c r="T3637" s="15">
        <f t="shared" si="283"/>
        <v>42065.207638888889</v>
      </c>
      <c r="U3637">
        <f t="shared" si="284"/>
        <v>2015</v>
      </c>
    </row>
    <row r="3638" spans="1:21" ht="48" x14ac:dyDescent="0.2">
      <c r="A3638">
        <v>3639</v>
      </c>
      <c r="B3638" s="9" t="s">
        <v>3636</v>
      </c>
      <c r="C3638" s="3" t="s">
        <v>7748</v>
      </c>
      <c r="D3638" s="5">
        <v>25000</v>
      </c>
      <c r="E3638" s="7">
        <v>1</v>
      </c>
      <c r="F3638" t="s">
        <v>8219</v>
      </c>
      <c r="G3638" t="s">
        <v>8222</v>
      </c>
      <c r="H3638" t="s">
        <v>8244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t="s">
        <v>8302</v>
      </c>
      <c r="O3638">
        <f t="shared" si="280"/>
        <v>0</v>
      </c>
      <c r="P3638">
        <f t="shared" si="281"/>
        <v>1</v>
      </c>
      <c r="Q3638" s="11" t="s">
        <v>8307</v>
      </c>
      <c r="R3638" t="s">
        <v>8310</v>
      </c>
      <c r="S3638" s="15">
        <f t="shared" si="282"/>
        <v>42590.677152777775</v>
      </c>
      <c r="T3638" s="15">
        <f t="shared" si="283"/>
        <v>42650.632638888885</v>
      </c>
      <c r="U3638">
        <f t="shared" si="284"/>
        <v>2016</v>
      </c>
    </row>
    <row r="3639" spans="1:21" ht="48" x14ac:dyDescent="0.2">
      <c r="A3639">
        <v>3643</v>
      </c>
      <c r="B3639" s="9" t="s">
        <v>3640</v>
      </c>
      <c r="C3639" s="3" t="s">
        <v>7752</v>
      </c>
      <c r="D3639" s="5">
        <v>25000</v>
      </c>
      <c r="E3639" s="7">
        <v>1</v>
      </c>
      <c r="F3639" t="s">
        <v>8219</v>
      </c>
      <c r="G3639" t="s">
        <v>8222</v>
      </c>
      <c r="H3639" t="s">
        <v>8244</v>
      </c>
      <c r="I3639">
        <v>1447734439</v>
      </c>
      <c r="J3639">
        <v>1444274839</v>
      </c>
      <c r="K3639" t="b">
        <v>0</v>
      </c>
      <c r="L3639">
        <v>0</v>
      </c>
      <c r="M3639" t="b">
        <v>0</v>
      </c>
      <c r="N3639" t="s">
        <v>8302</v>
      </c>
      <c r="O3639">
        <f t="shared" si="280"/>
        <v>0</v>
      </c>
      <c r="P3639">
        <f t="shared" si="281"/>
        <v>0</v>
      </c>
      <c r="Q3639" s="11" t="s">
        <v>8307</v>
      </c>
      <c r="R3639" t="s">
        <v>8310</v>
      </c>
      <c r="S3639" s="15">
        <f t="shared" si="282"/>
        <v>42285.143969907411</v>
      </c>
      <c r="T3639" s="15">
        <f t="shared" si="283"/>
        <v>42325.185636574075</v>
      </c>
      <c r="U3639">
        <f t="shared" si="284"/>
        <v>2015</v>
      </c>
    </row>
    <row r="3640" spans="1:21" ht="32" x14ac:dyDescent="0.2">
      <c r="A3640">
        <v>3677</v>
      </c>
      <c r="B3640" s="9" t="s">
        <v>3673</v>
      </c>
      <c r="C3640" s="3" t="s">
        <v>7786</v>
      </c>
      <c r="D3640" s="5">
        <v>12000</v>
      </c>
      <c r="E3640" s="7">
        <v>1</v>
      </c>
      <c r="F3640" t="s">
        <v>8217</v>
      </c>
      <c r="G3640" t="s">
        <v>8222</v>
      </c>
      <c r="H3640" t="s">
        <v>8244</v>
      </c>
      <c r="I3640">
        <v>1404359940</v>
      </c>
      <c r="J3640">
        <v>1402580818</v>
      </c>
      <c r="K3640" t="b">
        <v>0</v>
      </c>
      <c r="L3640">
        <v>199</v>
      </c>
      <c r="M3640" t="b">
        <v>1</v>
      </c>
      <c r="N3640" t="s">
        <v>8268</v>
      </c>
      <c r="O3640">
        <f t="shared" si="280"/>
        <v>0</v>
      </c>
      <c r="P3640">
        <f t="shared" si="281"/>
        <v>0.01</v>
      </c>
      <c r="Q3640" s="11" t="s">
        <v>8307</v>
      </c>
      <c r="R3640" t="s">
        <v>8308</v>
      </c>
      <c r="S3640" s="15">
        <f t="shared" si="282"/>
        <v>41802.574282407404</v>
      </c>
      <c r="T3640" s="15">
        <f t="shared" si="283"/>
        <v>41823.165972222225</v>
      </c>
      <c r="U3640">
        <f t="shared" si="284"/>
        <v>2014</v>
      </c>
    </row>
    <row r="3641" spans="1:21" ht="48" x14ac:dyDescent="0.2">
      <c r="A3641">
        <v>3646</v>
      </c>
      <c r="B3641" s="9" t="s">
        <v>3643</v>
      </c>
      <c r="C3641" s="3" t="s">
        <v>7755</v>
      </c>
      <c r="D3641" s="5">
        <v>10000</v>
      </c>
      <c r="E3641" s="7">
        <v>1</v>
      </c>
      <c r="F3641" t="s">
        <v>8219</v>
      </c>
      <c r="G3641" t="s">
        <v>8222</v>
      </c>
      <c r="H3641" t="s">
        <v>8244</v>
      </c>
      <c r="I3641">
        <v>1434497400</v>
      </c>
      <c r="J3641">
        <v>1431770802</v>
      </c>
      <c r="K3641" t="b">
        <v>0</v>
      </c>
      <c r="L3641">
        <v>8</v>
      </c>
      <c r="M3641" t="b">
        <v>0</v>
      </c>
      <c r="N3641" t="s">
        <v>8302</v>
      </c>
      <c r="O3641">
        <f t="shared" si="280"/>
        <v>0</v>
      </c>
      <c r="P3641">
        <f t="shared" si="281"/>
        <v>0.13</v>
      </c>
      <c r="Q3641" s="11" t="s">
        <v>8307</v>
      </c>
      <c r="R3641" t="s">
        <v>8310</v>
      </c>
      <c r="S3641" s="15">
        <f t="shared" si="282"/>
        <v>42140.421319444446</v>
      </c>
      <c r="T3641" s="15">
        <f t="shared" si="283"/>
        <v>42171.979166666672</v>
      </c>
      <c r="U3641">
        <f t="shared" si="284"/>
        <v>2015</v>
      </c>
    </row>
    <row r="3642" spans="1:21" ht="48" x14ac:dyDescent="0.2">
      <c r="A3642">
        <v>3662</v>
      </c>
      <c r="B3642" s="9" t="s">
        <v>3658</v>
      </c>
      <c r="C3642" s="3" t="s">
        <v>7771</v>
      </c>
      <c r="D3642" s="5">
        <v>8000</v>
      </c>
      <c r="E3642" s="7">
        <v>1</v>
      </c>
      <c r="F3642" t="s">
        <v>8217</v>
      </c>
      <c r="G3642" t="s">
        <v>8227</v>
      </c>
      <c r="H3642" t="s">
        <v>8249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t="s">
        <v>8268</v>
      </c>
      <c r="O3642">
        <f t="shared" si="280"/>
        <v>0</v>
      </c>
      <c r="P3642">
        <f t="shared" si="281"/>
        <v>0.03</v>
      </c>
      <c r="Q3642" s="11" t="s">
        <v>8307</v>
      </c>
      <c r="R3642" t="s">
        <v>8308</v>
      </c>
      <c r="S3642" s="15">
        <f t="shared" si="282"/>
        <v>42064.220069444447</v>
      </c>
      <c r="T3642" s="15">
        <f t="shared" si="283"/>
        <v>42094.178402777776</v>
      </c>
      <c r="U3642">
        <f t="shared" si="284"/>
        <v>2015</v>
      </c>
    </row>
    <row r="3643" spans="1:21" ht="48" x14ac:dyDescent="0.2">
      <c r="A3643">
        <v>3633</v>
      </c>
      <c r="B3643" s="9" t="s">
        <v>3630</v>
      </c>
      <c r="C3643" s="3" t="s">
        <v>7742</v>
      </c>
      <c r="D3643" s="5">
        <v>5000</v>
      </c>
      <c r="E3643" s="7">
        <v>1</v>
      </c>
      <c r="F3643" t="s">
        <v>8219</v>
      </c>
      <c r="G3643" t="s">
        <v>8222</v>
      </c>
      <c r="H3643" t="s">
        <v>8244</v>
      </c>
      <c r="I3643">
        <v>1479517200</v>
      </c>
      <c r="J3643">
        <v>1475765867</v>
      </c>
      <c r="K3643" t="b">
        <v>0</v>
      </c>
      <c r="L3643">
        <v>31</v>
      </c>
      <c r="M3643" t="b">
        <v>0</v>
      </c>
      <c r="N3643" t="s">
        <v>8302</v>
      </c>
      <c r="O3643">
        <f t="shared" si="280"/>
        <v>0</v>
      </c>
      <c r="P3643">
        <f t="shared" si="281"/>
        <v>0.03</v>
      </c>
      <c r="Q3643" s="11" t="s">
        <v>8307</v>
      </c>
      <c r="R3643" t="s">
        <v>8310</v>
      </c>
      <c r="S3643" s="15">
        <f t="shared" si="282"/>
        <v>42649.623460648145</v>
      </c>
      <c r="T3643" s="15">
        <f t="shared" si="283"/>
        <v>42693.041666666672</v>
      </c>
      <c r="U3643">
        <f t="shared" si="284"/>
        <v>2016</v>
      </c>
    </row>
    <row r="3644" spans="1:21" ht="48" x14ac:dyDescent="0.2">
      <c r="A3644">
        <v>3644</v>
      </c>
      <c r="B3644" s="9" t="s">
        <v>3641</v>
      </c>
      <c r="C3644" s="3" t="s">
        <v>7753</v>
      </c>
      <c r="D3644" s="5">
        <v>5000</v>
      </c>
      <c r="E3644" s="7">
        <v>1</v>
      </c>
      <c r="F3644" t="s">
        <v>8219</v>
      </c>
      <c r="G3644" t="s">
        <v>8222</v>
      </c>
      <c r="H3644" t="s">
        <v>8244</v>
      </c>
      <c r="I3644">
        <v>1457413140</v>
      </c>
      <c r="J3644">
        <v>1454996887</v>
      </c>
      <c r="K3644" t="b">
        <v>0</v>
      </c>
      <c r="L3644">
        <v>12</v>
      </c>
      <c r="M3644" t="b">
        <v>0</v>
      </c>
      <c r="N3644" t="s">
        <v>8302</v>
      </c>
      <c r="O3644">
        <f t="shared" si="280"/>
        <v>0</v>
      </c>
      <c r="P3644">
        <f t="shared" si="281"/>
        <v>0.08</v>
      </c>
      <c r="Q3644" s="11" t="s">
        <v>8307</v>
      </c>
      <c r="R3644" t="s">
        <v>8310</v>
      </c>
      <c r="S3644" s="15">
        <f t="shared" si="282"/>
        <v>42409.241747685184</v>
      </c>
      <c r="T3644" s="15">
        <f t="shared" si="283"/>
        <v>42437.207638888889</v>
      </c>
      <c r="U3644">
        <f t="shared" si="284"/>
        <v>2016</v>
      </c>
    </row>
    <row r="3645" spans="1:21" ht="48" x14ac:dyDescent="0.2">
      <c r="A3645">
        <v>3655</v>
      </c>
      <c r="B3645" s="9" t="s">
        <v>3651</v>
      </c>
      <c r="C3645" s="3" t="s">
        <v>7764</v>
      </c>
      <c r="D3645" s="5">
        <v>5000</v>
      </c>
      <c r="E3645" s="7">
        <v>1</v>
      </c>
      <c r="F3645" t="s">
        <v>8217</v>
      </c>
      <c r="G3645" t="s">
        <v>8222</v>
      </c>
      <c r="H3645" t="s">
        <v>8244</v>
      </c>
      <c r="I3645">
        <v>1437202740</v>
      </c>
      <c r="J3645">
        <v>1434654998</v>
      </c>
      <c r="K3645" t="b">
        <v>0</v>
      </c>
      <c r="L3645">
        <v>79</v>
      </c>
      <c r="M3645" t="b">
        <v>1</v>
      </c>
      <c r="N3645" t="s">
        <v>8268</v>
      </c>
      <c r="O3645">
        <f t="shared" si="280"/>
        <v>0</v>
      </c>
      <c r="P3645">
        <f t="shared" si="281"/>
        <v>0.01</v>
      </c>
      <c r="Q3645" s="11" t="s">
        <v>8307</v>
      </c>
      <c r="R3645" t="s">
        <v>8308</v>
      </c>
      <c r="S3645" s="15">
        <f t="shared" si="282"/>
        <v>42173.803217592591</v>
      </c>
      <c r="T3645" s="15">
        <f t="shared" si="283"/>
        <v>42203.290972222225</v>
      </c>
      <c r="U3645">
        <f t="shared" si="284"/>
        <v>2015</v>
      </c>
    </row>
    <row r="3646" spans="1:21" ht="48" x14ac:dyDescent="0.2">
      <c r="A3646">
        <v>3656</v>
      </c>
      <c r="B3646" s="9" t="s">
        <v>3652</v>
      </c>
      <c r="C3646" s="3" t="s">
        <v>7765</v>
      </c>
      <c r="D3646" s="5">
        <v>5000</v>
      </c>
      <c r="E3646" s="7">
        <v>1</v>
      </c>
      <c r="F3646" t="s">
        <v>8217</v>
      </c>
      <c r="G3646" t="s">
        <v>8238</v>
      </c>
      <c r="H3646" t="s">
        <v>8255</v>
      </c>
      <c r="I3646">
        <v>1485989940</v>
      </c>
      <c r="J3646">
        <v>1483393836</v>
      </c>
      <c r="K3646" t="b">
        <v>0</v>
      </c>
      <c r="L3646">
        <v>46</v>
      </c>
      <c r="M3646" t="b">
        <v>1</v>
      </c>
      <c r="N3646" t="s">
        <v>8268</v>
      </c>
      <c r="O3646">
        <f t="shared" si="280"/>
        <v>0</v>
      </c>
      <c r="P3646">
        <f t="shared" si="281"/>
        <v>0.02</v>
      </c>
      <c r="Q3646" s="11" t="s">
        <v>8307</v>
      </c>
      <c r="R3646" t="s">
        <v>8308</v>
      </c>
      <c r="S3646" s="15">
        <f t="shared" si="282"/>
        <v>42737.910138888896</v>
      </c>
      <c r="T3646" s="15">
        <f t="shared" si="283"/>
        <v>42767.957638888889</v>
      </c>
      <c r="U3646">
        <f t="shared" si="284"/>
        <v>2017</v>
      </c>
    </row>
    <row r="3647" spans="1:21" ht="48" x14ac:dyDescent="0.2">
      <c r="A3647">
        <v>3685</v>
      </c>
      <c r="B3647" s="9" t="s">
        <v>3681</v>
      </c>
      <c r="C3647" s="3" t="s">
        <v>7794</v>
      </c>
      <c r="D3647" s="5">
        <v>5000</v>
      </c>
      <c r="E3647" s="7">
        <v>1</v>
      </c>
      <c r="F3647" t="s">
        <v>8217</v>
      </c>
      <c r="G3647" t="s">
        <v>8222</v>
      </c>
      <c r="H3647" t="s">
        <v>8244</v>
      </c>
      <c r="I3647">
        <v>1400533200</v>
      </c>
      <c r="J3647">
        <v>1398348859</v>
      </c>
      <c r="K3647" t="b">
        <v>0</v>
      </c>
      <c r="L3647">
        <v>126</v>
      </c>
      <c r="M3647" t="b">
        <v>1</v>
      </c>
      <c r="N3647" t="s">
        <v>8268</v>
      </c>
      <c r="O3647">
        <f t="shared" si="280"/>
        <v>0</v>
      </c>
      <c r="P3647">
        <f t="shared" si="281"/>
        <v>0.01</v>
      </c>
      <c r="Q3647" s="11" t="s">
        <v>8307</v>
      </c>
      <c r="R3647" t="s">
        <v>8308</v>
      </c>
      <c r="S3647" s="15">
        <f t="shared" si="282"/>
        <v>41753.593275462961</v>
      </c>
      <c r="T3647" s="15">
        <f t="shared" si="283"/>
        <v>41778.875</v>
      </c>
      <c r="U3647">
        <f t="shared" si="284"/>
        <v>2014</v>
      </c>
    </row>
    <row r="3648" spans="1:21" ht="48" x14ac:dyDescent="0.2">
      <c r="A3648">
        <v>3687</v>
      </c>
      <c r="B3648" s="9" t="s">
        <v>3683</v>
      </c>
      <c r="C3648" s="3" t="s">
        <v>7796</v>
      </c>
      <c r="D3648" s="5">
        <v>5000</v>
      </c>
      <c r="E3648" s="7">
        <v>1</v>
      </c>
      <c r="F3648" t="s">
        <v>8217</v>
      </c>
      <c r="G3648" t="s">
        <v>8222</v>
      </c>
      <c r="H3648" t="s">
        <v>8244</v>
      </c>
      <c r="I3648">
        <v>1403846055</v>
      </c>
      <c r="J3648">
        <v>1401254055</v>
      </c>
      <c r="K3648" t="b">
        <v>0</v>
      </c>
      <c r="L3648">
        <v>25</v>
      </c>
      <c r="M3648" t="b">
        <v>1</v>
      </c>
      <c r="N3648" t="s">
        <v>8268</v>
      </c>
      <c r="O3648">
        <f t="shared" si="280"/>
        <v>0</v>
      </c>
      <c r="P3648">
        <f t="shared" si="281"/>
        <v>0.04</v>
      </c>
      <c r="Q3648" s="11" t="s">
        <v>8307</v>
      </c>
      <c r="R3648" t="s">
        <v>8308</v>
      </c>
      <c r="S3648" s="15">
        <f t="shared" si="282"/>
        <v>41787.218229166669</v>
      </c>
      <c r="T3648" s="15">
        <f t="shared" si="283"/>
        <v>41817.218229166669</v>
      </c>
      <c r="U3648">
        <f t="shared" si="284"/>
        <v>2014</v>
      </c>
    </row>
    <row r="3649" spans="1:21" ht="32" x14ac:dyDescent="0.2">
      <c r="A3649">
        <v>3698</v>
      </c>
      <c r="B3649" s="9" t="s">
        <v>3694</v>
      </c>
      <c r="C3649" s="3" t="s">
        <v>7807</v>
      </c>
      <c r="D3649" s="5">
        <v>5000</v>
      </c>
      <c r="E3649" s="7">
        <v>1</v>
      </c>
      <c r="F3649" t="s">
        <v>8217</v>
      </c>
      <c r="G3649" t="s">
        <v>8222</v>
      </c>
      <c r="H3649" t="s">
        <v>8244</v>
      </c>
      <c r="I3649">
        <v>1456946487</v>
      </c>
      <c r="J3649">
        <v>1454354487</v>
      </c>
      <c r="K3649" t="b">
        <v>0</v>
      </c>
      <c r="L3649">
        <v>136</v>
      </c>
      <c r="M3649" t="b">
        <v>1</v>
      </c>
      <c r="N3649" t="s">
        <v>8268</v>
      </c>
      <c r="O3649">
        <f t="shared" si="280"/>
        <v>0</v>
      </c>
      <c r="P3649">
        <f t="shared" si="281"/>
        <v>0.01</v>
      </c>
      <c r="Q3649" s="11" t="s">
        <v>8307</v>
      </c>
      <c r="R3649" t="s">
        <v>8308</v>
      </c>
      <c r="S3649" s="15">
        <f t="shared" si="282"/>
        <v>42401.806562500002</v>
      </c>
      <c r="T3649" s="15">
        <f t="shared" si="283"/>
        <v>42431.806562500002</v>
      </c>
      <c r="U3649">
        <f t="shared" si="284"/>
        <v>2016</v>
      </c>
    </row>
    <row r="3650" spans="1:21" ht="48" x14ac:dyDescent="0.2">
      <c r="A3650">
        <v>3674</v>
      </c>
      <c r="B3650" s="9" t="s">
        <v>3670</v>
      </c>
      <c r="C3650" s="3" t="s">
        <v>7783</v>
      </c>
      <c r="D3650" s="5">
        <v>4500</v>
      </c>
      <c r="E3650" s="7">
        <v>1</v>
      </c>
      <c r="F3650" t="s">
        <v>8217</v>
      </c>
      <c r="G3650" t="s">
        <v>8234</v>
      </c>
      <c r="H3650" t="s">
        <v>8247</v>
      </c>
      <c r="I3650">
        <v>1472936229</v>
      </c>
      <c r="J3650">
        <v>1467752229</v>
      </c>
      <c r="K3650" t="b">
        <v>0</v>
      </c>
      <c r="L3650">
        <v>31</v>
      </c>
      <c r="M3650" t="b">
        <v>1</v>
      </c>
      <c r="N3650" t="s">
        <v>8268</v>
      </c>
      <c r="O3650">
        <f t="shared" ref="O3650:O3713" si="285">ROUND(E3650/D3650*100,0)</f>
        <v>0</v>
      </c>
      <c r="P3650">
        <f t="shared" ref="P3650:P3713" si="286">IFERROR(ROUND(E3650/L3650,2),0)</f>
        <v>0.03</v>
      </c>
      <c r="Q3650" s="11" t="s">
        <v>8307</v>
      </c>
      <c r="R3650" t="s">
        <v>8308</v>
      </c>
      <c r="S3650" s="15">
        <f t="shared" ref="S3650:S3713" si="287">(((J3650/60)/60)/24)+DATE(1970,1,1)</f>
        <v>42556.873020833329</v>
      </c>
      <c r="T3650" s="15">
        <f t="shared" ref="T3650:T3713" si="288">(((I3650/60)/60)/24)+DATE(1970,1,1)</f>
        <v>42616.873020833329</v>
      </c>
      <c r="U3650">
        <f t="shared" si="284"/>
        <v>2016</v>
      </c>
    </row>
    <row r="3651" spans="1:21" ht="48" x14ac:dyDescent="0.2">
      <c r="A3651">
        <v>3673</v>
      </c>
      <c r="B3651" s="9" t="s">
        <v>3669</v>
      </c>
      <c r="C3651" s="3" t="s">
        <v>7782</v>
      </c>
      <c r="D3651" s="5">
        <v>4000</v>
      </c>
      <c r="E3651" s="7">
        <v>1</v>
      </c>
      <c r="F3651" t="s">
        <v>8217</v>
      </c>
      <c r="G3651" t="s">
        <v>8223</v>
      </c>
      <c r="H3651" t="s">
        <v>8245</v>
      </c>
      <c r="I3651">
        <v>1415191920</v>
      </c>
      <c r="J3651">
        <v>1412233497</v>
      </c>
      <c r="K3651" t="b">
        <v>0</v>
      </c>
      <c r="L3651">
        <v>114</v>
      </c>
      <c r="M3651" t="b">
        <v>1</v>
      </c>
      <c r="N3651" t="s">
        <v>8268</v>
      </c>
      <c r="O3651">
        <f t="shared" si="285"/>
        <v>0</v>
      </c>
      <c r="P3651">
        <f t="shared" si="286"/>
        <v>0.01</v>
      </c>
      <c r="Q3651" s="11" t="s">
        <v>8307</v>
      </c>
      <c r="R3651" t="s">
        <v>8308</v>
      </c>
      <c r="S3651" s="15">
        <f t="shared" si="287"/>
        <v>41914.295104166667</v>
      </c>
      <c r="T3651" s="15">
        <f t="shared" si="288"/>
        <v>41948.536111111112</v>
      </c>
      <c r="U3651">
        <f t="shared" ref="U3651:U3714" si="289">YEAR(S3651)</f>
        <v>2014</v>
      </c>
    </row>
    <row r="3652" spans="1:21" ht="64" x14ac:dyDescent="0.2">
      <c r="A3652">
        <v>3695</v>
      </c>
      <c r="B3652" s="9" t="s">
        <v>3691</v>
      </c>
      <c r="C3652" s="3" t="s">
        <v>7804</v>
      </c>
      <c r="D3652" s="5">
        <v>4000</v>
      </c>
      <c r="E3652" s="7">
        <v>1</v>
      </c>
      <c r="F3652" t="s">
        <v>8217</v>
      </c>
      <c r="G3652" t="s">
        <v>8222</v>
      </c>
      <c r="H3652" t="s">
        <v>8244</v>
      </c>
      <c r="I3652">
        <v>1421009610</v>
      </c>
      <c r="J3652">
        <v>1419281610</v>
      </c>
      <c r="K3652" t="b">
        <v>0</v>
      </c>
      <c r="L3652">
        <v>33</v>
      </c>
      <c r="M3652" t="b">
        <v>1</v>
      </c>
      <c r="N3652" t="s">
        <v>8268</v>
      </c>
      <c r="O3652">
        <f t="shared" si="285"/>
        <v>0</v>
      </c>
      <c r="P3652">
        <f t="shared" si="286"/>
        <v>0.03</v>
      </c>
      <c r="Q3652" s="11" t="s">
        <v>8307</v>
      </c>
      <c r="R3652" t="s">
        <v>8308</v>
      </c>
      <c r="S3652" s="15">
        <f t="shared" si="287"/>
        <v>41995.870486111111</v>
      </c>
      <c r="T3652" s="15">
        <f t="shared" si="288"/>
        <v>42015.870486111111</v>
      </c>
      <c r="U3652">
        <f t="shared" si="289"/>
        <v>2014</v>
      </c>
    </row>
    <row r="3653" spans="1:21" ht="32" x14ac:dyDescent="0.2">
      <c r="A3653">
        <v>3635</v>
      </c>
      <c r="B3653" s="9" t="s">
        <v>3632</v>
      </c>
      <c r="C3653" s="3" t="s">
        <v>7744</v>
      </c>
      <c r="D3653" s="5">
        <v>3500</v>
      </c>
      <c r="E3653" s="7">
        <v>1</v>
      </c>
      <c r="F3653" t="s">
        <v>8219</v>
      </c>
      <c r="G3653" t="s">
        <v>8222</v>
      </c>
      <c r="H3653" t="s">
        <v>8244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t="s">
        <v>8302</v>
      </c>
      <c r="O3653">
        <f t="shared" si="285"/>
        <v>0</v>
      </c>
      <c r="P3653">
        <f t="shared" si="286"/>
        <v>0.1</v>
      </c>
      <c r="Q3653" s="11" t="s">
        <v>8307</v>
      </c>
      <c r="R3653" t="s">
        <v>8310</v>
      </c>
      <c r="S3653" s="15">
        <f t="shared" si="287"/>
        <v>42450.88282407407</v>
      </c>
      <c r="T3653" s="15">
        <f t="shared" si="288"/>
        <v>42480.88282407407</v>
      </c>
      <c r="U3653">
        <f t="shared" si="289"/>
        <v>2016</v>
      </c>
    </row>
    <row r="3654" spans="1:21" ht="48" x14ac:dyDescent="0.2">
      <c r="A3654">
        <v>3671</v>
      </c>
      <c r="B3654" s="9" t="s">
        <v>3667</v>
      </c>
      <c r="C3654" s="3" t="s">
        <v>7780</v>
      </c>
      <c r="D3654" s="5">
        <v>3500</v>
      </c>
      <c r="E3654" s="7">
        <v>1</v>
      </c>
      <c r="F3654" t="s">
        <v>8217</v>
      </c>
      <c r="G3654" t="s">
        <v>8222</v>
      </c>
      <c r="H3654" t="s">
        <v>8244</v>
      </c>
      <c r="I3654">
        <v>1405915140</v>
      </c>
      <c r="J3654">
        <v>1404140667</v>
      </c>
      <c r="K3654" t="b">
        <v>0</v>
      </c>
      <c r="L3654">
        <v>40</v>
      </c>
      <c r="M3654" t="b">
        <v>1</v>
      </c>
      <c r="N3654" t="s">
        <v>8268</v>
      </c>
      <c r="O3654">
        <f t="shared" si="285"/>
        <v>0</v>
      </c>
      <c r="P3654">
        <f t="shared" si="286"/>
        <v>0.03</v>
      </c>
      <c r="Q3654" s="11" t="s">
        <v>8307</v>
      </c>
      <c r="R3654" t="s">
        <v>8308</v>
      </c>
      <c r="S3654" s="15">
        <f t="shared" si="287"/>
        <v>41820.62809027778</v>
      </c>
      <c r="T3654" s="15">
        <f t="shared" si="288"/>
        <v>41841.165972222225</v>
      </c>
      <c r="U3654">
        <f t="shared" si="289"/>
        <v>2014</v>
      </c>
    </row>
    <row r="3655" spans="1:21" ht="48" x14ac:dyDescent="0.2">
      <c r="A3655">
        <v>3683</v>
      </c>
      <c r="B3655" s="9" t="s">
        <v>3679</v>
      </c>
      <c r="C3655" s="3" t="s">
        <v>7792</v>
      </c>
      <c r="D3655" s="5">
        <v>3500</v>
      </c>
      <c r="E3655" s="7">
        <v>1</v>
      </c>
      <c r="F3655" t="s">
        <v>8217</v>
      </c>
      <c r="G3655" t="s">
        <v>8222</v>
      </c>
      <c r="H3655" t="s">
        <v>8244</v>
      </c>
      <c r="I3655">
        <v>1476931696</v>
      </c>
      <c r="J3655">
        <v>1474339696</v>
      </c>
      <c r="K3655" t="b">
        <v>0</v>
      </c>
      <c r="L3655">
        <v>66</v>
      </c>
      <c r="M3655" t="b">
        <v>1</v>
      </c>
      <c r="N3655" t="s">
        <v>8268</v>
      </c>
      <c r="O3655">
        <f t="shared" si="285"/>
        <v>0</v>
      </c>
      <c r="P3655">
        <f t="shared" si="286"/>
        <v>0.02</v>
      </c>
      <c r="Q3655" s="11" t="s">
        <v>8307</v>
      </c>
      <c r="R3655" t="s">
        <v>8308</v>
      </c>
      <c r="S3655" s="15">
        <f t="shared" si="287"/>
        <v>42633.116851851853</v>
      </c>
      <c r="T3655" s="15">
        <f t="shared" si="288"/>
        <v>42663.116851851853</v>
      </c>
      <c r="U3655">
        <f t="shared" si="289"/>
        <v>2016</v>
      </c>
    </row>
    <row r="3656" spans="1:21" ht="48" x14ac:dyDescent="0.2">
      <c r="A3656">
        <v>3694</v>
      </c>
      <c r="B3656" s="9" t="s">
        <v>3690</v>
      </c>
      <c r="C3656" s="3" t="s">
        <v>7803</v>
      </c>
      <c r="D3656" s="5">
        <v>3500</v>
      </c>
      <c r="E3656" s="7">
        <v>1</v>
      </c>
      <c r="F3656" t="s">
        <v>8217</v>
      </c>
      <c r="G3656" t="s">
        <v>8222</v>
      </c>
      <c r="H3656" t="s">
        <v>8244</v>
      </c>
      <c r="I3656">
        <v>1465178400</v>
      </c>
      <c r="J3656">
        <v>1461985967</v>
      </c>
      <c r="K3656" t="b">
        <v>0</v>
      </c>
      <c r="L3656">
        <v>60</v>
      </c>
      <c r="M3656" t="b">
        <v>1</v>
      </c>
      <c r="N3656" t="s">
        <v>8268</v>
      </c>
      <c r="O3656">
        <f t="shared" si="285"/>
        <v>0</v>
      </c>
      <c r="P3656">
        <f t="shared" si="286"/>
        <v>0.02</v>
      </c>
      <c r="Q3656" s="11" t="s">
        <v>8307</v>
      </c>
      <c r="R3656" t="s">
        <v>8308</v>
      </c>
      <c r="S3656" s="15">
        <f t="shared" si="287"/>
        <v>42490.133877314816</v>
      </c>
      <c r="T3656" s="15">
        <f t="shared" si="288"/>
        <v>42527.083333333328</v>
      </c>
      <c r="U3656">
        <f t="shared" si="289"/>
        <v>2016</v>
      </c>
    </row>
    <row r="3657" spans="1:21" ht="32" x14ac:dyDescent="0.2">
      <c r="A3657">
        <v>3638</v>
      </c>
      <c r="B3657" s="9" t="s">
        <v>3635</v>
      </c>
      <c r="C3657" s="3" t="s">
        <v>7747</v>
      </c>
      <c r="D3657" s="5">
        <v>3300</v>
      </c>
      <c r="E3657" s="7">
        <v>1</v>
      </c>
      <c r="F3657" t="s">
        <v>8219</v>
      </c>
      <c r="G3657" t="s">
        <v>8227</v>
      </c>
      <c r="H3657" t="s">
        <v>8249</v>
      </c>
      <c r="I3657">
        <v>1429456132</v>
      </c>
      <c r="J3657">
        <v>1424275732</v>
      </c>
      <c r="K3657" t="b">
        <v>0</v>
      </c>
      <c r="L3657">
        <v>2</v>
      </c>
      <c r="M3657" t="b">
        <v>0</v>
      </c>
      <c r="N3657" t="s">
        <v>8302</v>
      </c>
      <c r="O3657">
        <f t="shared" si="285"/>
        <v>0</v>
      </c>
      <c r="P3657">
        <f t="shared" si="286"/>
        <v>0.5</v>
      </c>
      <c r="Q3657" s="11" t="s">
        <v>8307</v>
      </c>
      <c r="R3657" t="s">
        <v>8310</v>
      </c>
      <c r="S3657" s="15">
        <f t="shared" si="287"/>
        <v>42053.672824074078</v>
      </c>
      <c r="T3657" s="15">
        <f t="shared" si="288"/>
        <v>42113.631157407406</v>
      </c>
      <c r="U3657">
        <f t="shared" si="289"/>
        <v>2015</v>
      </c>
    </row>
    <row r="3658" spans="1:21" ht="64" x14ac:dyDescent="0.2">
      <c r="A3658">
        <v>3637</v>
      </c>
      <c r="B3658" s="9" t="s">
        <v>3634</v>
      </c>
      <c r="C3658" s="3" t="s">
        <v>7746</v>
      </c>
      <c r="D3658" s="5">
        <v>3000</v>
      </c>
      <c r="E3658" s="7">
        <v>1</v>
      </c>
      <c r="F3658" t="s">
        <v>8219</v>
      </c>
      <c r="G3658" t="s">
        <v>8222</v>
      </c>
      <c r="H3658" t="s">
        <v>8244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t="s">
        <v>8302</v>
      </c>
      <c r="O3658">
        <f t="shared" si="285"/>
        <v>0</v>
      </c>
      <c r="P3658">
        <f t="shared" si="286"/>
        <v>7.0000000000000007E-2</v>
      </c>
      <c r="Q3658" s="11" t="s">
        <v>8307</v>
      </c>
      <c r="R3658" t="s">
        <v>8310</v>
      </c>
      <c r="S3658" s="15">
        <f t="shared" si="287"/>
        <v>41975.700636574074</v>
      </c>
      <c r="T3658" s="15">
        <f t="shared" si="288"/>
        <v>42005.700636574074</v>
      </c>
      <c r="U3658">
        <f t="shared" si="289"/>
        <v>2014</v>
      </c>
    </row>
    <row r="3659" spans="1:21" ht="48" x14ac:dyDescent="0.2">
      <c r="A3659">
        <v>3641</v>
      </c>
      <c r="B3659" s="9" t="s">
        <v>3638</v>
      </c>
      <c r="C3659" s="3" t="s">
        <v>7750</v>
      </c>
      <c r="D3659" s="5">
        <v>3000</v>
      </c>
      <c r="E3659" s="7">
        <v>1</v>
      </c>
      <c r="F3659" t="s">
        <v>8219</v>
      </c>
      <c r="G3659" t="s">
        <v>8222</v>
      </c>
      <c r="H3659" t="s">
        <v>8244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t="s">
        <v>8302</v>
      </c>
      <c r="O3659">
        <f t="shared" si="285"/>
        <v>0</v>
      </c>
      <c r="P3659">
        <f t="shared" si="286"/>
        <v>0</v>
      </c>
      <c r="Q3659" s="11" t="s">
        <v>8307</v>
      </c>
      <c r="R3659" t="s">
        <v>8310</v>
      </c>
      <c r="S3659" s="15">
        <f t="shared" si="287"/>
        <v>41899.627071759263</v>
      </c>
      <c r="T3659" s="15">
        <f t="shared" si="288"/>
        <v>41917.208333333336</v>
      </c>
      <c r="U3659">
        <f t="shared" si="289"/>
        <v>2014</v>
      </c>
    </row>
    <row r="3660" spans="1:21" ht="48" x14ac:dyDescent="0.2">
      <c r="A3660">
        <v>3659</v>
      </c>
      <c r="B3660" s="9" t="s">
        <v>3655</v>
      </c>
      <c r="C3660" s="3" t="s">
        <v>7768</v>
      </c>
      <c r="D3660" s="5">
        <v>3000</v>
      </c>
      <c r="E3660" s="7">
        <v>1</v>
      </c>
      <c r="F3660" t="s">
        <v>8217</v>
      </c>
      <c r="G3660" t="s">
        <v>8222</v>
      </c>
      <c r="H3660" t="s">
        <v>8244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8268</v>
      </c>
      <c r="O3660">
        <f t="shared" si="285"/>
        <v>0</v>
      </c>
      <c r="P3660">
        <f t="shared" si="286"/>
        <v>0.08</v>
      </c>
      <c r="Q3660" s="11" t="s">
        <v>8307</v>
      </c>
      <c r="R3660" t="s">
        <v>8308</v>
      </c>
      <c r="S3660" s="15">
        <f t="shared" si="287"/>
        <v>42055.277199074073</v>
      </c>
      <c r="T3660" s="15">
        <f t="shared" si="288"/>
        <v>42082.610416666663</v>
      </c>
      <c r="U3660">
        <f t="shared" si="289"/>
        <v>2015</v>
      </c>
    </row>
    <row r="3661" spans="1:21" ht="48" x14ac:dyDescent="0.2">
      <c r="A3661">
        <v>3661</v>
      </c>
      <c r="B3661" s="9" t="s">
        <v>3657</v>
      </c>
      <c r="C3661" s="3" t="s">
        <v>7770</v>
      </c>
      <c r="D3661" s="5">
        <v>3000</v>
      </c>
      <c r="E3661" s="7">
        <v>1</v>
      </c>
      <c r="F3661" t="s">
        <v>8217</v>
      </c>
      <c r="G3661" t="s">
        <v>8222</v>
      </c>
      <c r="H3661" t="s">
        <v>8244</v>
      </c>
      <c r="I3661">
        <v>1460260800</v>
      </c>
      <c r="J3661">
        <v>1458336672</v>
      </c>
      <c r="K3661" t="b">
        <v>0</v>
      </c>
      <c r="L3661">
        <v>36</v>
      </c>
      <c r="M3661" t="b">
        <v>1</v>
      </c>
      <c r="N3661" t="s">
        <v>8268</v>
      </c>
      <c r="O3661">
        <f t="shared" si="285"/>
        <v>0</v>
      </c>
      <c r="P3661">
        <f t="shared" si="286"/>
        <v>0.03</v>
      </c>
      <c r="Q3661" s="11" t="s">
        <v>8307</v>
      </c>
      <c r="R3661" t="s">
        <v>8308</v>
      </c>
      <c r="S3661" s="15">
        <f t="shared" si="287"/>
        <v>42447.896666666667</v>
      </c>
      <c r="T3661" s="15">
        <f t="shared" si="288"/>
        <v>42470.166666666672</v>
      </c>
      <c r="U3661">
        <f t="shared" si="289"/>
        <v>2016</v>
      </c>
    </row>
    <row r="3662" spans="1:21" ht="48" x14ac:dyDescent="0.2">
      <c r="A3662">
        <v>3667</v>
      </c>
      <c r="B3662" s="9" t="s">
        <v>3663</v>
      </c>
      <c r="C3662" s="3" t="s">
        <v>7776</v>
      </c>
      <c r="D3662" s="5">
        <v>3000</v>
      </c>
      <c r="E3662" s="7">
        <v>1</v>
      </c>
      <c r="F3662" t="s">
        <v>8217</v>
      </c>
      <c r="G3662" t="s">
        <v>8223</v>
      </c>
      <c r="H3662" t="s">
        <v>8245</v>
      </c>
      <c r="I3662">
        <v>1437261419</v>
      </c>
      <c r="J3662">
        <v>1434669419</v>
      </c>
      <c r="K3662" t="b">
        <v>0</v>
      </c>
      <c r="L3662">
        <v>58</v>
      </c>
      <c r="M3662" t="b">
        <v>1</v>
      </c>
      <c r="N3662" t="s">
        <v>8268</v>
      </c>
      <c r="O3662">
        <f t="shared" si="285"/>
        <v>0</v>
      </c>
      <c r="P3662">
        <f t="shared" si="286"/>
        <v>0.02</v>
      </c>
      <c r="Q3662" s="11" t="s">
        <v>8307</v>
      </c>
      <c r="R3662" t="s">
        <v>8308</v>
      </c>
      <c r="S3662" s="15">
        <f t="shared" si="287"/>
        <v>42173.970127314817</v>
      </c>
      <c r="T3662" s="15">
        <f t="shared" si="288"/>
        <v>42203.970127314817</v>
      </c>
      <c r="U3662">
        <f t="shared" si="289"/>
        <v>2015</v>
      </c>
    </row>
    <row r="3663" spans="1:21" ht="48" x14ac:dyDescent="0.2">
      <c r="A3663">
        <v>3672</v>
      </c>
      <c r="B3663" s="9" t="s">
        <v>3668</v>
      </c>
      <c r="C3663" s="3" t="s">
        <v>7781</v>
      </c>
      <c r="D3663" s="5">
        <v>3000</v>
      </c>
      <c r="E3663" s="7">
        <v>1</v>
      </c>
      <c r="F3663" t="s">
        <v>8217</v>
      </c>
      <c r="G3663" t="s">
        <v>8223</v>
      </c>
      <c r="H3663" t="s">
        <v>8245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t="s">
        <v>8268</v>
      </c>
      <c r="O3663">
        <f t="shared" si="285"/>
        <v>0</v>
      </c>
      <c r="P3663">
        <f t="shared" si="286"/>
        <v>0.02</v>
      </c>
      <c r="Q3663" s="11" t="s">
        <v>8307</v>
      </c>
      <c r="R3663" t="s">
        <v>8308</v>
      </c>
      <c r="S3663" s="15">
        <f t="shared" si="287"/>
        <v>41878.946574074071</v>
      </c>
      <c r="T3663" s="15">
        <f t="shared" si="288"/>
        <v>41908.946574074071</v>
      </c>
      <c r="U3663">
        <f t="shared" si="289"/>
        <v>2014</v>
      </c>
    </row>
    <row r="3664" spans="1:21" ht="32" x14ac:dyDescent="0.2">
      <c r="A3664">
        <v>3680</v>
      </c>
      <c r="B3664" s="9" t="s">
        <v>3676</v>
      </c>
      <c r="C3664" s="3" t="s">
        <v>7789</v>
      </c>
      <c r="D3664" s="5">
        <v>3000</v>
      </c>
      <c r="E3664" s="7">
        <v>1</v>
      </c>
      <c r="F3664" t="s">
        <v>8217</v>
      </c>
      <c r="G3664" t="s">
        <v>8222</v>
      </c>
      <c r="H3664" t="s">
        <v>8244</v>
      </c>
      <c r="I3664">
        <v>1475664834</v>
      </c>
      <c r="J3664">
        <v>1473850434</v>
      </c>
      <c r="K3664" t="b">
        <v>0</v>
      </c>
      <c r="L3664">
        <v>34</v>
      </c>
      <c r="M3664" t="b">
        <v>1</v>
      </c>
      <c r="N3664" t="s">
        <v>8268</v>
      </c>
      <c r="O3664">
        <f t="shared" si="285"/>
        <v>0</v>
      </c>
      <c r="P3664">
        <f t="shared" si="286"/>
        <v>0.03</v>
      </c>
      <c r="Q3664" s="11" t="s">
        <v>8307</v>
      </c>
      <c r="R3664" t="s">
        <v>8308</v>
      </c>
      <c r="S3664" s="15">
        <f t="shared" si="287"/>
        <v>42627.454097222217</v>
      </c>
      <c r="T3664" s="15">
        <f t="shared" si="288"/>
        <v>42648.454097222217</v>
      </c>
      <c r="U3664">
        <f t="shared" si="289"/>
        <v>2016</v>
      </c>
    </row>
    <row r="3665" spans="1:21" ht="48" x14ac:dyDescent="0.2">
      <c r="A3665">
        <v>3682</v>
      </c>
      <c r="B3665" s="9" t="s">
        <v>3678</v>
      </c>
      <c r="C3665" s="3" t="s">
        <v>7791</v>
      </c>
      <c r="D3665" s="5">
        <v>3000</v>
      </c>
      <c r="E3665" s="7">
        <v>1</v>
      </c>
      <c r="F3665" t="s">
        <v>8217</v>
      </c>
      <c r="G3665" t="s">
        <v>8222</v>
      </c>
      <c r="H3665" t="s">
        <v>8244</v>
      </c>
      <c r="I3665">
        <v>1402901940</v>
      </c>
      <c r="J3665">
        <v>1399998418</v>
      </c>
      <c r="K3665" t="b">
        <v>0</v>
      </c>
      <c r="L3665">
        <v>67</v>
      </c>
      <c r="M3665" t="b">
        <v>1</v>
      </c>
      <c r="N3665" t="s">
        <v>8268</v>
      </c>
      <c r="O3665">
        <f t="shared" si="285"/>
        <v>0</v>
      </c>
      <c r="P3665">
        <f t="shared" si="286"/>
        <v>0.01</v>
      </c>
      <c r="Q3665" s="11" t="s">
        <v>8307</v>
      </c>
      <c r="R3665" t="s">
        <v>8308</v>
      </c>
      <c r="S3665" s="15">
        <f t="shared" si="287"/>
        <v>41772.685393518521</v>
      </c>
      <c r="T3665" s="15">
        <f t="shared" si="288"/>
        <v>41806.290972222225</v>
      </c>
      <c r="U3665">
        <f t="shared" si="289"/>
        <v>2014</v>
      </c>
    </row>
    <row r="3666" spans="1:21" ht="48" x14ac:dyDescent="0.2">
      <c r="A3666">
        <v>3688</v>
      </c>
      <c r="B3666" s="9" t="s">
        <v>3684</v>
      </c>
      <c r="C3666" s="3" t="s">
        <v>7797</v>
      </c>
      <c r="D3666" s="5">
        <v>3000</v>
      </c>
      <c r="E3666" s="7">
        <v>1</v>
      </c>
      <c r="F3666" t="s">
        <v>8217</v>
      </c>
      <c r="G3666" t="s">
        <v>8223</v>
      </c>
      <c r="H3666" t="s">
        <v>8245</v>
      </c>
      <c r="I3666">
        <v>1407524004</v>
      </c>
      <c r="J3666">
        <v>1404932004</v>
      </c>
      <c r="K3666" t="b">
        <v>0</v>
      </c>
      <c r="L3666">
        <v>39</v>
      </c>
      <c r="M3666" t="b">
        <v>1</v>
      </c>
      <c r="N3666" t="s">
        <v>8268</v>
      </c>
      <c r="O3666">
        <f t="shared" si="285"/>
        <v>0</v>
      </c>
      <c r="P3666">
        <f t="shared" si="286"/>
        <v>0.03</v>
      </c>
      <c r="Q3666" s="11" t="s">
        <v>8307</v>
      </c>
      <c r="R3666" t="s">
        <v>8308</v>
      </c>
      <c r="S3666" s="15">
        <f t="shared" si="287"/>
        <v>41829.787083333329</v>
      </c>
      <c r="T3666" s="15">
        <f t="shared" si="288"/>
        <v>41859.787083333329</v>
      </c>
      <c r="U3666">
        <f t="shared" si="289"/>
        <v>2014</v>
      </c>
    </row>
    <row r="3667" spans="1:21" ht="48" x14ac:dyDescent="0.2">
      <c r="A3667">
        <v>3689</v>
      </c>
      <c r="B3667" s="9" t="s">
        <v>3685</v>
      </c>
      <c r="C3667" s="3" t="s">
        <v>7798</v>
      </c>
      <c r="D3667" s="5">
        <v>3000</v>
      </c>
      <c r="E3667" s="7">
        <v>1</v>
      </c>
      <c r="F3667" t="s">
        <v>8217</v>
      </c>
      <c r="G3667" t="s">
        <v>8222</v>
      </c>
      <c r="H3667" t="s">
        <v>8244</v>
      </c>
      <c r="I3667">
        <v>1434925500</v>
      </c>
      <c r="J3667">
        <v>1432410639</v>
      </c>
      <c r="K3667" t="b">
        <v>0</v>
      </c>
      <c r="L3667">
        <v>62</v>
      </c>
      <c r="M3667" t="b">
        <v>1</v>
      </c>
      <c r="N3667" t="s">
        <v>8268</v>
      </c>
      <c r="O3667">
        <f t="shared" si="285"/>
        <v>0</v>
      </c>
      <c r="P3667">
        <f t="shared" si="286"/>
        <v>0.02</v>
      </c>
      <c r="Q3667" s="11" t="s">
        <v>8307</v>
      </c>
      <c r="R3667" t="s">
        <v>8308</v>
      </c>
      <c r="S3667" s="15">
        <f t="shared" si="287"/>
        <v>42147.826840277776</v>
      </c>
      <c r="T3667" s="15">
        <f t="shared" si="288"/>
        <v>42176.934027777781</v>
      </c>
      <c r="U3667">
        <f t="shared" si="289"/>
        <v>2015</v>
      </c>
    </row>
    <row r="3668" spans="1:21" ht="48" x14ac:dyDescent="0.2">
      <c r="A3668">
        <v>3702</v>
      </c>
      <c r="B3668" s="9" t="s">
        <v>3698</v>
      </c>
      <c r="C3668" s="3" t="s">
        <v>7811</v>
      </c>
      <c r="D3668" s="5">
        <v>3000</v>
      </c>
      <c r="E3668" s="7">
        <v>1</v>
      </c>
      <c r="F3668" t="s">
        <v>8217</v>
      </c>
      <c r="G3668" t="s">
        <v>8223</v>
      </c>
      <c r="H3668" t="s">
        <v>8245</v>
      </c>
      <c r="I3668">
        <v>1468191540</v>
      </c>
      <c r="J3668">
        <v>1464958484</v>
      </c>
      <c r="K3668" t="b">
        <v>0</v>
      </c>
      <c r="L3668">
        <v>21</v>
      </c>
      <c r="M3668" t="b">
        <v>1</v>
      </c>
      <c r="N3668" t="s">
        <v>8268</v>
      </c>
      <c r="O3668">
        <f t="shared" si="285"/>
        <v>0</v>
      </c>
      <c r="P3668">
        <f t="shared" si="286"/>
        <v>0.05</v>
      </c>
      <c r="Q3668" s="11" t="s">
        <v>8307</v>
      </c>
      <c r="R3668" t="s">
        <v>8308</v>
      </c>
      <c r="S3668" s="15">
        <f t="shared" si="287"/>
        <v>42524.53800925926</v>
      </c>
      <c r="T3668" s="15">
        <f t="shared" si="288"/>
        <v>42561.957638888889</v>
      </c>
      <c r="U3668">
        <f t="shared" si="289"/>
        <v>2016</v>
      </c>
    </row>
    <row r="3669" spans="1:21" ht="48" x14ac:dyDescent="0.2">
      <c r="A3669">
        <v>3699</v>
      </c>
      <c r="B3669" s="9" t="s">
        <v>3695</v>
      </c>
      <c r="C3669" s="3" t="s">
        <v>7808</v>
      </c>
      <c r="D3669" s="5">
        <v>2500</v>
      </c>
      <c r="E3669" s="7">
        <v>1</v>
      </c>
      <c r="F3669" t="s">
        <v>8217</v>
      </c>
      <c r="G3669" t="s">
        <v>8222</v>
      </c>
      <c r="H3669" t="s">
        <v>8244</v>
      </c>
      <c r="I3669">
        <v>1413383216</v>
      </c>
      <c r="J3669">
        <v>1410791216</v>
      </c>
      <c r="K3669" t="b">
        <v>0</v>
      </c>
      <c r="L3669">
        <v>40</v>
      </c>
      <c r="M3669" t="b">
        <v>1</v>
      </c>
      <c r="N3669" t="s">
        <v>8268</v>
      </c>
      <c r="O3669">
        <f t="shared" si="285"/>
        <v>0</v>
      </c>
      <c r="P3669">
        <f t="shared" si="286"/>
        <v>0.03</v>
      </c>
      <c r="Q3669" s="11" t="s">
        <v>8307</v>
      </c>
      <c r="R3669" t="s">
        <v>8308</v>
      </c>
      <c r="S3669" s="15">
        <f t="shared" si="287"/>
        <v>41897.602037037039</v>
      </c>
      <c r="T3669" s="15">
        <f t="shared" si="288"/>
        <v>41927.602037037039</v>
      </c>
      <c r="U3669">
        <f t="shared" si="289"/>
        <v>2014</v>
      </c>
    </row>
    <row r="3670" spans="1:21" ht="48" x14ac:dyDescent="0.2">
      <c r="A3670">
        <v>3653</v>
      </c>
      <c r="B3670" s="9" t="s">
        <v>3649</v>
      </c>
      <c r="C3670" s="3" t="s">
        <v>7762</v>
      </c>
      <c r="D3670" s="5">
        <v>2000</v>
      </c>
      <c r="E3670" s="7">
        <v>1</v>
      </c>
      <c r="F3670" t="s">
        <v>8217</v>
      </c>
      <c r="G3670" t="s">
        <v>8223</v>
      </c>
      <c r="H3670" t="s">
        <v>8245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t="s">
        <v>8268</v>
      </c>
      <c r="O3670">
        <f t="shared" si="285"/>
        <v>0</v>
      </c>
      <c r="P3670">
        <f t="shared" si="286"/>
        <v>0.03</v>
      </c>
      <c r="Q3670" s="11" t="s">
        <v>8307</v>
      </c>
      <c r="R3670" t="s">
        <v>8308</v>
      </c>
      <c r="S3670" s="15">
        <f t="shared" si="287"/>
        <v>42191.363506944443</v>
      </c>
      <c r="T3670" s="15">
        <f t="shared" si="288"/>
        <v>42221.363506944443</v>
      </c>
      <c r="U3670">
        <f t="shared" si="289"/>
        <v>2015</v>
      </c>
    </row>
    <row r="3671" spans="1:21" ht="48" x14ac:dyDescent="0.2">
      <c r="A3671">
        <v>3657</v>
      </c>
      <c r="B3671" s="9" t="s">
        <v>3653</v>
      </c>
      <c r="C3671" s="3" t="s">
        <v>7766</v>
      </c>
      <c r="D3671" s="5">
        <v>2000</v>
      </c>
      <c r="E3671" s="7">
        <v>1</v>
      </c>
      <c r="F3671" t="s">
        <v>8217</v>
      </c>
      <c r="G3671" t="s">
        <v>8230</v>
      </c>
      <c r="H3671" t="s">
        <v>8251</v>
      </c>
      <c r="I3671">
        <v>1464817320</v>
      </c>
      <c r="J3671">
        <v>1462806419</v>
      </c>
      <c r="K3671" t="b">
        <v>0</v>
      </c>
      <c r="L3671">
        <v>20</v>
      </c>
      <c r="M3671" t="b">
        <v>1</v>
      </c>
      <c r="N3671" t="s">
        <v>8268</v>
      </c>
      <c r="O3671">
        <f t="shared" si="285"/>
        <v>0</v>
      </c>
      <c r="P3671">
        <f t="shared" si="286"/>
        <v>0.05</v>
      </c>
      <c r="Q3671" s="11" t="s">
        <v>8307</v>
      </c>
      <c r="R3671" t="s">
        <v>8308</v>
      </c>
      <c r="S3671" s="15">
        <f t="shared" si="287"/>
        <v>42499.629849537043</v>
      </c>
      <c r="T3671" s="15">
        <f t="shared" si="288"/>
        <v>42522.904166666667</v>
      </c>
      <c r="U3671">
        <f t="shared" si="289"/>
        <v>2016</v>
      </c>
    </row>
    <row r="3672" spans="1:21" ht="32" x14ac:dyDescent="0.2">
      <c r="A3672">
        <v>3678</v>
      </c>
      <c r="B3672" s="9" t="s">
        <v>3674</v>
      </c>
      <c r="C3672" s="3" t="s">
        <v>7787</v>
      </c>
      <c r="D3672" s="5">
        <v>2000</v>
      </c>
      <c r="E3672" s="7">
        <v>1</v>
      </c>
      <c r="F3672" t="s">
        <v>8217</v>
      </c>
      <c r="G3672" t="s">
        <v>8223</v>
      </c>
      <c r="H3672" t="s">
        <v>8245</v>
      </c>
      <c r="I3672">
        <v>1433076298</v>
      </c>
      <c r="J3672">
        <v>1430052298</v>
      </c>
      <c r="K3672" t="b">
        <v>0</v>
      </c>
      <c r="L3672">
        <v>31</v>
      </c>
      <c r="M3672" t="b">
        <v>1</v>
      </c>
      <c r="N3672" t="s">
        <v>8268</v>
      </c>
      <c r="O3672">
        <f t="shared" si="285"/>
        <v>0</v>
      </c>
      <c r="P3672">
        <f t="shared" si="286"/>
        <v>0.03</v>
      </c>
      <c r="Q3672" s="11" t="s">
        <v>8307</v>
      </c>
      <c r="R3672" t="s">
        <v>8308</v>
      </c>
      <c r="S3672" s="15">
        <f t="shared" si="287"/>
        <v>42120.531226851846</v>
      </c>
      <c r="T3672" s="15">
        <f t="shared" si="288"/>
        <v>42155.531226851846</v>
      </c>
      <c r="U3672">
        <f t="shared" si="289"/>
        <v>2015</v>
      </c>
    </row>
    <row r="3673" spans="1:21" ht="48" x14ac:dyDescent="0.2">
      <c r="A3673">
        <v>3679</v>
      </c>
      <c r="B3673" s="9" t="s">
        <v>3675</v>
      </c>
      <c r="C3673" s="3" t="s">
        <v>7788</v>
      </c>
      <c r="D3673" s="5">
        <v>2000</v>
      </c>
      <c r="E3673" s="7">
        <v>1</v>
      </c>
      <c r="F3673" t="s">
        <v>8217</v>
      </c>
      <c r="G3673" t="s">
        <v>8222</v>
      </c>
      <c r="H3673" t="s">
        <v>8244</v>
      </c>
      <c r="I3673">
        <v>1404190740</v>
      </c>
      <c r="J3673">
        <v>1401214581</v>
      </c>
      <c r="K3673" t="b">
        <v>0</v>
      </c>
      <c r="L3673">
        <v>30</v>
      </c>
      <c r="M3673" t="b">
        <v>1</v>
      </c>
      <c r="N3673" t="s">
        <v>8268</v>
      </c>
      <c r="O3673">
        <f t="shared" si="285"/>
        <v>0</v>
      </c>
      <c r="P3673">
        <f t="shared" si="286"/>
        <v>0.03</v>
      </c>
      <c r="Q3673" s="11" t="s">
        <v>8307</v>
      </c>
      <c r="R3673" t="s">
        <v>8308</v>
      </c>
      <c r="S3673" s="15">
        <f t="shared" si="287"/>
        <v>41786.761354166665</v>
      </c>
      <c r="T3673" s="15">
        <f t="shared" si="288"/>
        <v>41821.207638888889</v>
      </c>
      <c r="U3673">
        <f t="shared" si="289"/>
        <v>2014</v>
      </c>
    </row>
    <row r="3674" spans="1:21" ht="48" x14ac:dyDescent="0.2">
      <c r="A3674">
        <v>3696</v>
      </c>
      <c r="B3674" s="9" t="s">
        <v>3692</v>
      </c>
      <c r="C3674" s="3" t="s">
        <v>7805</v>
      </c>
      <c r="D3674" s="5">
        <v>2000</v>
      </c>
      <c r="E3674" s="7">
        <v>1</v>
      </c>
      <c r="F3674" t="s">
        <v>8217</v>
      </c>
      <c r="G3674" t="s">
        <v>8223</v>
      </c>
      <c r="H3674" t="s">
        <v>8245</v>
      </c>
      <c r="I3674">
        <v>1423838916</v>
      </c>
      <c r="J3674">
        <v>1418654916</v>
      </c>
      <c r="K3674" t="b">
        <v>0</v>
      </c>
      <c r="L3674">
        <v>78</v>
      </c>
      <c r="M3674" t="b">
        <v>1</v>
      </c>
      <c r="N3674" t="s">
        <v>8268</v>
      </c>
      <c r="O3674">
        <f t="shared" si="285"/>
        <v>0</v>
      </c>
      <c r="P3674">
        <f t="shared" si="286"/>
        <v>0.01</v>
      </c>
      <c r="Q3674" s="11" t="s">
        <v>8307</v>
      </c>
      <c r="R3674" t="s">
        <v>8308</v>
      </c>
      <c r="S3674" s="15">
        <f t="shared" si="287"/>
        <v>41988.617083333331</v>
      </c>
      <c r="T3674" s="15">
        <f t="shared" si="288"/>
        <v>42048.617083333331</v>
      </c>
      <c r="U3674">
        <f t="shared" si="289"/>
        <v>2014</v>
      </c>
    </row>
    <row r="3675" spans="1:21" ht="48" x14ac:dyDescent="0.2">
      <c r="A3675">
        <v>3697</v>
      </c>
      <c r="B3675" s="9" t="s">
        <v>3693</v>
      </c>
      <c r="C3675" s="3" t="s">
        <v>7806</v>
      </c>
      <c r="D3675" s="5">
        <v>2000</v>
      </c>
      <c r="E3675" s="7">
        <v>1</v>
      </c>
      <c r="F3675" t="s">
        <v>8217</v>
      </c>
      <c r="G3675" t="s">
        <v>8223</v>
      </c>
      <c r="H3675" t="s">
        <v>8245</v>
      </c>
      <c r="I3675">
        <v>1462878648</v>
      </c>
      <c r="J3675">
        <v>1461064248</v>
      </c>
      <c r="K3675" t="b">
        <v>0</v>
      </c>
      <c r="L3675">
        <v>30</v>
      </c>
      <c r="M3675" t="b">
        <v>1</v>
      </c>
      <c r="N3675" t="s">
        <v>8268</v>
      </c>
      <c r="O3675">
        <f t="shared" si="285"/>
        <v>0</v>
      </c>
      <c r="P3675">
        <f t="shared" si="286"/>
        <v>0.03</v>
      </c>
      <c r="Q3675" s="11" t="s">
        <v>8307</v>
      </c>
      <c r="R3675" t="s">
        <v>8308</v>
      </c>
      <c r="S3675" s="15">
        <f t="shared" si="287"/>
        <v>42479.465833333335</v>
      </c>
      <c r="T3675" s="15">
        <f t="shared" si="288"/>
        <v>42500.465833333335</v>
      </c>
      <c r="U3675">
        <f t="shared" si="289"/>
        <v>2016</v>
      </c>
    </row>
    <row r="3676" spans="1:21" ht="48" x14ac:dyDescent="0.2">
      <c r="A3676">
        <v>3654</v>
      </c>
      <c r="B3676" s="9" t="s">
        <v>3650</v>
      </c>
      <c r="C3676" s="3" t="s">
        <v>7763</v>
      </c>
      <c r="D3676" s="5">
        <v>1500</v>
      </c>
      <c r="E3676" s="7">
        <v>1</v>
      </c>
      <c r="F3676" t="s">
        <v>8217</v>
      </c>
      <c r="G3676" t="s">
        <v>8223</v>
      </c>
      <c r="H3676" t="s">
        <v>8245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t="s">
        <v>8268</v>
      </c>
      <c r="O3676">
        <f t="shared" si="285"/>
        <v>0</v>
      </c>
      <c r="P3676">
        <f t="shared" si="286"/>
        <v>0.03</v>
      </c>
      <c r="Q3676" s="11" t="s">
        <v>8307</v>
      </c>
      <c r="R3676" t="s">
        <v>8308</v>
      </c>
      <c r="S3676" s="15">
        <f t="shared" si="287"/>
        <v>42440.416504629626</v>
      </c>
      <c r="T3676" s="15">
        <f t="shared" si="288"/>
        <v>42463.708333333328</v>
      </c>
      <c r="U3676">
        <f t="shared" si="289"/>
        <v>2016</v>
      </c>
    </row>
    <row r="3677" spans="1:21" ht="32" x14ac:dyDescent="0.2">
      <c r="A3677">
        <v>3658</v>
      </c>
      <c r="B3677" s="9" t="s">
        <v>3654</v>
      </c>
      <c r="C3677" s="3" t="s">
        <v>7767</v>
      </c>
      <c r="D3677" s="5">
        <v>1500</v>
      </c>
      <c r="E3677" s="7">
        <v>1</v>
      </c>
      <c r="F3677" t="s">
        <v>8217</v>
      </c>
      <c r="G3677" t="s">
        <v>8222</v>
      </c>
      <c r="H3677" t="s">
        <v>8244</v>
      </c>
      <c r="I3677">
        <v>1404273540</v>
      </c>
      <c r="J3677">
        <v>1400272580</v>
      </c>
      <c r="K3677" t="b">
        <v>0</v>
      </c>
      <c r="L3677">
        <v>20</v>
      </c>
      <c r="M3677" t="b">
        <v>1</v>
      </c>
      <c r="N3677" t="s">
        <v>8268</v>
      </c>
      <c r="O3677">
        <f t="shared" si="285"/>
        <v>0</v>
      </c>
      <c r="P3677">
        <f t="shared" si="286"/>
        <v>0.05</v>
      </c>
      <c r="Q3677" s="11" t="s">
        <v>8307</v>
      </c>
      <c r="R3677" t="s">
        <v>8308</v>
      </c>
      <c r="S3677" s="15">
        <f t="shared" si="287"/>
        <v>41775.858564814815</v>
      </c>
      <c r="T3677" s="15">
        <f t="shared" si="288"/>
        <v>41822.165972222225</v>
      </c>
      <c r="U3677">
        <f t="shared" si="289"/>
        <v>2014</v>
      </c>
    </row>
    <row r="3678" spans="1:21" ht="48" x14ac:dyDescent="0.2">
      <c r="A3678">
        <v>3690</v>
      </c>
      <c r="B3678" s="9" t="s">
        <v>3686</v>
      </c>
      <c r="C3678" s="3" t="s">
        <v>7799</v>
      </c>
      <c r="D3678" s="5">
        <v>1500</v>
      </c>
      <c r="E3678" s="7">
        <v>1</v>
      </c>
      <c r="F3678" t="s">
        <v>8217</v>
      </c>
      <c r="G3678" t="s">
        <v>8222</v>
      </c>
      <c r="H3678" t="s">
        <v>8244</v>
      </c>
      <c r="I3678">
        <v>1417101683</v>
      </c>
      <c r="J3678">
        <v>1414506083</v>
      </c>
      <c r="K3678" t="b">
        <v>0</v>
      </c>
      <c r="L3678">
        <v>31</v>
      </c>
      <c r="M3678" t="b">
        <v>1</v>
      </c>
      <c r="N3678" t="s">
        <v>8268</v>
      </c>
      <c r="O3678">
        <f t="shared" si="285"/>
        <v>0</v>
      </c>
      <c r="P3678">
        <f t="shared" si="286"/>
        <v>0.03</v>
      </c>
      <c r="Q3678" s="11" t="s">
        <v>8307</v>
      </c>
      <c r="R3678" t="s">
        <v>8308</v>
      </c>
      <c r="S3678" s="15">
        <f t="shared" si="287"/>
        <v>41940.598182870373</v>
      </c>
      <c r="T3678" s="15">
        <f t="shared" si="288"/>
        <v>41970.639849537038</v>
      </c>
      <c r="U3678">
        <f t="shared" si="289"/>
        <v>2014</v>
      </c>
    </row>
    <row r="3679" spans="1:21" ht="48" x14ac:dyDescent="0.2">
      <c r="A3679">
        <v>3701</v>
      </c>
      <c r="B3679" s="9" t="s">
        <v>3697</v>
      </c>
      <c r="C3679" s="3" t="s">
        <v>7810</v>
      </c>
      <c r="D3679" s="5">
        <v>1500</v>
      </c>
      <c r="E3679" s="7">
        <v>1</v>
      </c>
      <c r="F3679" t="s">
        <v>8217</v>
      </c>
      <c r="G3679" t="s">
        <v>8223</v>
      </c>
      <c r="H3679" t="s">
        <v>8245</v>
      </c>
      <c r="I3679">
        <v>1433422793</v>
      </c>
      <c r="J3679">
        <v>1430830793</v>
      </c>
      <c r="K3679" t="b">
        <v>0</v>
      </c>
      <c r="L3679">
        <v>39</v>
      </c>
      <c r="M3679" t="b">
        <v>1</v>
      </c>
      <c r="N3679" t="s">
        <v>8268</v>
      </c>
      <c r="O3679">
        <f t="shared" si="285"/>
        <v>0</v>
      </c>
      <c r="P3679">
        <f t="shared" si="286"/>
        <v>0.03</v>
      </c>
      <c r="Q3679" s="11" t="s">
        <v>8307</v>
      </c>
      <c r="R3679" t="s">
        <v>8308</v>
      </c>
      <c r="S3679" s="15">
        <f t="shared" si="287"/>
        <v>42129.541585648149</v>
      </c>
      <c r="T3679" s="15">
        <f t="shared" si="288"/>
        <v>42159.541585648149</v>
      </c>
      <c r="U3679">
        <f t="shared" si="289"/>
        <v>2015</v>
      </c>
    </row>
    <row r="3680" spans="1:21" ht="16" x14ac:dyDescent="0.2">
      <c r="A3680">
        <v>3666</v>
      </c>
      <c r="B3680" s="9" t="s">
        <v>3662</v>
      </c>
      <c r="C3680" s="3" t="s">
        <v>7775</v>
      </c>
      <c r="D3680" s="5">
        <v>1200</v>
      </c>
      <c r="E3680" s="7">
        <v>1</v>
      </c>
      <c r="F3680" t="s">
        <v>8217</v>
      </c>
      <c r="G3680" t="s">
        <v>8222</v>
      </c>
      <c r="H3680" t="s">
        <v>8244</v>
      </c>
      <c r="I3680">
        <v>1406185200</v>
      </c>
      <c r="J3680">
        <v>1404337382</v>
      </c>
      <c r="K3680" t="b">
        <v>0</v>
      </c>
      <c r="L3680">
        <v>38</v>
      </c>
      <c r="M3680" t="b">
        <v>1</v>
      </c>
      <c r="N3680" t="s">
        <v>8268</v>
      </c>
      <c r="O3680">
        <f t="shared" si="285"/>
        <v>0</v>
      </c>
      <c r="P3680">
        <f t="shared" si="286"/>
        <v>0.03</v>
      </c>
      <c r="Q3680" s="11" t="s">
        <v>8307</v>
      </c>
      <c r="R3680" t="s">
        <v>8308</v>
      </c>
      <c r="S3680" s="15">
        <f t="shared" si="287"/>
        <v>41822.90488425926</v>
      </c>
      <c r="T3680" s="15">
        <f t="shared" si="288"/>
        <v>41844.291666666664</v>
      </c>
      <c r="U3680">
        <f t="shared" si="289"/>
        <v>2014</v>
      </c>
    </row>
    <row r="3681" spans="1:21" ht="48" x14ac:dyDescent="0.2">
      <c r="A3681">
        <v>3703</v>
      </c>
      <c r="B3681" s="9" t="s">
        <v>3699</v>
      </c>
      <c r="C3681" s="3" t="s">
        <v>7812</v>
      </c>
      <c r="D3681" s="5">
        <v>1050</v>
      </c>
      <c r="E3681" s="7">
        <v>1</v>
      </c>
      <c r="F3681" t="s">
        <v>8217</v>
      </c>
      <c r="G3681" t="s">
        <v>8222</v>
      </c>
      <c r="H3681" t="s">
        <v>8244</v>
      </c>
      <c r="I3681">
        <v>1471071540</v>
      </c>
      <c r="J3681">
        <v>1467720388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0</v>
      </c>
      <c r="P3681">
        <f t="shared" si="286"/>
        <v>0.03</v>
      </c>
      <c r="Q3681" s="11" t="s">
        <v>8307</v>
      </c>
      <c r="R3681" t="s">
        <v>8308</v>
      </c>
      <c r="S3681" s="15">
        <f t="shared" si="287"/>
        <v>42556.504490740743</v>
      </c>
      <c r="T3681" s="15">
        <f t="shared" si="288"/>
        <v>42595.290972222225</v>
      </c>
      <c r="U3681">
        <f t="shared" si="289"/>
        <v>2016</v>
      </c>
    </row>
    <row r="3682" spans="1:21" ht="80" x14ac:dyDescent="0.2">
      <c r="A3682">
        <v>3640</v>
      </c>
      <c r="B3682" s="9" t="s">
        <v>3637</v>
      </c>
      <c r="C3682" s="3" t="s">
        <v>7749</v>
      </c>
      <c r="D3682" s="5">
        <v>1000</v>
      </c>
      <c r="E3682" s="7">
        <v>1</v>
      </c>
      <c r="F3682" t="s">
        <v>8219</v>
      </c>
      <c r="G3682" t="s">
        <v>8222</v>
      </c>
      <c r="H3682" t="s">
        <v>8244</v>
      </c>
      <c r="I3682">
        <v>1431283530</v>
      </c>
      <c r="J3682">
        <v>1428691530</v>
      </c>
      <c r="K3682" t="b">
        <v>0</v>
      </c>
      <c r="L3682">
        <v>3</v>
      </c>
      <c r="M3682" t="b">
        <v>0</v>
      </c>
      <c r="N3682" t="s">
        <v>8302</v>
      </c>
      <c r="O3682">
        <f t="shared" si="285"/>
        <v>0</v>
      </c>
      <c r="P3682">
        <f t="shared" si="286"/>
        <v>0.33</v>
      </c>
      <c r="Q3682" s="11" t="s">
        <v>8307</v>
      </c>
      <c r="R3682" t="s">
        <v>8310</v>
      </c>
      <c r="S3682" s="15">
        <f t="shared" si="287"/>
        <v>42104.781597222223</v>
      </c>
      <c r="T3682" s="15">
        <f t="shared" si="288"/>
        <v>42134.781597222223</v>
      </c>
      <c r="U3682">
        <f t="shared" si="289"/>
        <v>2015</v>
      </c>
    </row>
    <row r="3683" spans="1:21" ht="48" x14ac:dyDescent="0.2">
      <c r="A3683">
        <v>3645</v>
      </c>
      <c r="B3683" s="9" t="s">
        <v>3642</v>
      </c>
      <c r="C3683" s="3" t="s">
        <v>7754</v>
      </c>
      <c r="D3683" s="5">
        <v>1000</v>
      </c>
      <c r="E3683" s="7">
        <v>1</v>
      </c>
      <c r="F3683" t="s">
        <v>8219</v>
      </c>
      <c r="G3683" t="s">
        <v>8227</v>
      </c>
      <c r="H3683" t="s">
        <v>8249</v>
      </c>
      <c r="I3683">
        <v>1479773838</v>
      </c>
      <c r="J3683">
        <v>1477178238</v>
      </c>
      <c r="K3683" t="b">
        <v>0</v>
      </c>
      <c r="L3683">
        <v>1</v>
      </c>
      <c r="M3683" t="b">
        <v>0</v>
      </c>
      <c r="N3683" t="s">
        <v>8302</v>
      </c>
      <c r="O3683">
        <f t="shared" si="285"/>
        <v>0</v>
      </c>
      <c r="P3683">
        <f t="shared" si="286"/>
        <v>1</v>
      </c>
      <c r="Q3683" s="11" t="s">
        <v>8307</v>
      </c>
      <c r="R3683" t="s">
        <v>8310</v>
      </c>
      <c r="S3683" s="15">
        <f t="shared" si="287"/>
        <v>42665.970347222217</v>
      </c>
      <c r="T3683" s="15">
        <f t="shared" si="288"/>
        <v>42696.012013888889</v>
      </c>
      <c r="U3683">
        <f t="shared" si="289"/>
        <v>2016</v>
      </c>
    </row>
    <row r="3684" spans="1:21" ht="48" x14ac:dyDescent="0.2">
      <c r="A3684">
        <v>3668</v>
      </c>
      <c r="B3684" s="9" t="s">
        <v>3664</v>
      </c>
      <c r="C3684" s="3" t="s">
        <v>7777</v>
      </c>
      <c r="D3684" s="5">
        <v>1000</v>
      </c>
      <c r="E3684" s="7">
        <v>1</v>
      </c>
      <c r="F3684" t="s">
        <v>8217</v>
      </c>
      <c r="G3684" t="s">
        <v>8222</v>
      </c>
      <c r="H3684" t="s">
        <v>8244</v>
      </c>
      <c r="I3684">
        <v>1437676380</v>
      </c>
      <c r="J3684">
        <v>1435670452</v>
      </c>
      <c r="K3684" t="b">
        <v>0</v>
      </c>
      <c r="L3684">
        <v>28</v>
      </c>
      <c r="M3684" t="b">
        <v>1</v>
      </c>
      <c r="N3684" t="s">
        <v>8268</v>
      </c>
      <c r="O3684">
        <f t="shared" si="285"/>
        <v>0</v>
      </c>
      <c r="P3684">
        <f t="shared" si="286"/>
        <v>0.04</v>
      </c>
      <c r="Q3684" s="11" t="s">
        <v>8307</v>
      </c>
      <c r="R3684" t="s">
        <v>8308</v>
      </c>
      <c r="S3684" s="15">
        <f t="shared" si="287"/>
        <v>42185.556157407409</v>
      </c>
      <c r="T3684" s="15">
        <f t="shared" si="288"/>
        <v>42208.772916666669</v>
      </c>
      <c r="U3684">
        <f t="shared" si="289"/>
        <v>2015</v>
      </c>
    </row>
    <row r="3685" spans="1:21" ht="48" x14ac:dyDescent="0.2">
      <c r="A3685">
        <v>3669</v>
      </c>
      <c r="B3685" s="9" t="s">
        <v>3665</v>
      </c>
      <c r="C3685" s="3" t="s">
        <v>7778</v>
      </c>
      <c r="D3685" s="5">
        <v>1000</v>
      </c>
      <c r="E3685" s="7">
        <v>1</v>
      </c>
      <c r="F3685" t="s">
        <v>8217</v>
      </c>
      <c r="G3685" t="s">
        <v>8223</v>
      </c>
      <c r="H3685" t="s">
        <v>8245</v>
      </c>
      <c r="I3685">
        <v>1434039137</v>
      </c>
      <c r="J3685">
        <v>1431447137</v>
      </c>
      <c r="K3685" t="b">
        <v>0</v>
      </c>
      <c r="L3685">
        <v>17</v>
      </c>
      <c r="M3685" t="b">
        <v>1</v>
      </c>
      <c r="N3685" t="s">
        <v>8268</v>
      </c>
      <c r="O3685">
        <f t="shared" si="285"/>
        <v>0</v>
      </c>
      <c r="P3685">
        <f t="shared" si="286"/>
        <v>0.06</v>
      </c>
      <c r="Q3685" s="11" t="s">
        <v>8307</v>
      </c>
      <c r="R3685" t="s">
        <v>8308</v>
      </c>
      <c r="S3685" s="15">
        <f t="shared" si="287"/>
        <v>42136.675196759257</v>
      </c>
      <c r="T3685" s="15">
        <f t="shared" si="288"/>
        <v>42166.675196759257</v>
      </c>
      <c r="U3685">
        <f t="shared" si="289"/>
        <v>2015</v>
      </c>
    </row>
    <row r="3686" spans="1:21" ht="64" x14ac:dyDescent="0.2">
      <c r="A3686">
        <v>3681</v>
      </c>
      <c r="B3686" s="9" t="s">
        <v>3677</v>
      </c>
      <c r="C3686" s="3" t="s">
        <v>7790</v>
      </c>
      <c r="D3686" s="5">
        <v>1000</v>
      </c>
      <c r="E3686" s="7">
        <v>1</v>
      </c>
      <c r="F3686" t="s">
        <v>8217</v>
      </c>
      <c r="G3686" t="s">
        <v>8222</v>
      </c>
      <c r="H3686" t="s">
        <v>8244</v>
      </c>
      <c r="I3686">
        <v>1452872290</v>
      </c>
      <c r="J3686">
        <v>1452008290</v>
      </c>
      <c r="K3686" t="b">
        <v>0</v>
      </c>
      <c r="L3686">
        <v>18</v>
      </c>
      <c r="M3686" t="b">
        <v>1</v>
      </c>
      <c r="N3686" t="s">
        <v>8268</v>
      </c>
      <c r="O3686">
        <f t="shared" si="285"/>
        <v>0</v>
      </c>
      <c r="P3686">
        <f t="shared" si="286"/>
        <v>0.06</v>
      </c>
      <c r="Q3686" s="11" t="s">
        <v>8307</v>
      </c>
      <c r="R3686" t="s">
        <v>8308</v>
      </c>
      <c r="S3686" s="15">
        <f t="shared" si="287"/>
        <v>42374.651504629626</v>
      </c>
      <c r="T3686" s="15">
        <f t="shared" si="288"/>
        <v>42384.651504629626</v>
      </c>
      <c r="U3686">
        <f t="shared" si="289"/>
        <v>2016</v>
      </c>
    </row>
    <row r="3687" spans="1:21" ht="32" x14ac:dyDescent="0.2">
      <c r="A3687">
        <v>3692</v>
      </c>
      <c r="B3687" s="9" t="s">
        <v>3688</v>
      </c>
      <c r="C3687" s="3" t="s">
        <v>7801</v>
      </c>
      <c r="D3687" s="5">
        <v>1000</v>
      </c>
      <c r="E3687" s="7">
        <v>1</v>
      </c>
      <c r="F3687" t="s">
        <v>8217</v>
      </c>
      <c r="G3687" t="s">
        <v>8222</v>
      </c>
      <c r="H3687" t="s">
        <v>8244</v>
      </c>
      <c r="I3687">
        <v>1411084800</v>
      </c>
      <c r="J3687">
        <v>1410304179</v>
      </c>
      <c r="K3687" t="b">
        <v>0</v>
      </c>
      <c r="L3687">
        <v>17</v>
      </c>
      <c r="M3687" t="b">
        <v>1</v>
      </c>
      <c r="N3687" t="s">
        <v>8268</v>
      </c>
      <c r="O3687">
        <f t="shared" si="285"/>
        <v>0</v>
      </c>
      <c r="P3687">
        <f t="shared" si="286"/>
        <v>0.06</v>
      </c>
      <c r="Q3687" s="11" t="s">
        <v>8307</v>
      </c>
      <c r="R3687" t="s">
        <v>8308</v>
      </c>
      <c r="S3687" s="15">
        <f t="shared" si="287"/>
        <v>41891.96503472222</v>
      </c>
      <c r="T3687" s="15">
        <f t="shared" si="288"/>
        <v>41901</v>
      </c>
      <c r="U3687">
        <f t="shared" si="289"/>
        <v>2014</v>
      </c>
    </row>
    <row r="3688" spans="1:21" ht="48" x14ac:dyDescent="0.2">
      <c r="A3688">
        <v>3664</v>
      </c>
      <c r="B3688" s="9" t="s">
        <v>3660</v>
      </c>
      <c r="C3688" s="3" t="s">
        <v>7773</v>
      </c>
      <c r="D3688" s="5">
        <v>800</v>
      </c>
      <c r="E3688" s="7">
        <v>1</v>
      </c>
      <c r="F3688" t="s">
        <v>8217</v>
      </c>
      <c r="G3688" t="s">
        <v>8222</v>
      </c>
      <c r="H3688" t="s">
        <v>8244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t="s">
        <v>8268</v>
      </c>
      <c r="O3688">
        <f t="shared" si="285"/>
        <v>0</v>
      </c>
      <c r="P3688">
        <f t="shared" si="286"/>
        <v>0.05</v>
      </c>
      <c r="Q3688" s="11" t="s">
        <v>8307</v>
      </c>
      <c r="R3688" t="s">
        <v>8308</v>
      </c>
      <c r="S3688" s="15">
        <f t="shared" si="287"/>
        <v>42523.248715277776</v>
      </c>
      <c r="T3688" s="15">
        <f t="shared" si="288"/>
        <v>42537.248715277776</v>
      </c>
      <c r="U3688">
        <f t="shared" si="289"/>
        <v>2016</v>
      </c>
    </row>
    <row r="3689" spans="1:21" ht="48" x14ac:dyDescent="0.2">
      <c r="A3689">
        <v>3676</v>
      </c>
      <c r="B3689" s="9" t="s">
        <v>3672</v>
      </c>
      <c r="C3689" s="3" t="s">
        <v>7785</v>
      </c>
      <c r="D3689" s="5">
        <v>800</v>
      </c>
      <c r="E3689" s="7">
        <v>1</v>
      </c>
      <c r="F3689" t="s">
        <v>8217</v>
      </c>
      <c r="G3689" t="s">
        <v>8222</v>
      </c>
      <c r="H3689" t="s">
        <v>8244</v>
      </c>
      <c r="I3689">
        <v>1410550484</v>
      </c>
      <c r="J3689">
        <v>1408995284</v>
      </c>
      <c r="K3689" t="b">
        <v>0</v>
      </c>
      <c r="L3689">
        <v>16</v>
      </c>
      <c r="M3689" t="b">
        <v>1</v>
      </c>
      <c r="N3689" t="s">
        <v>8268</v>
      </c>
      <c r="O3689">
        <f t="shared" si="285"/>
        <v>0</v>
      </c>
      <c r="P3689">
        <f t="shared" si="286"/>
        <v>0.06</v>
      </c>
      <c r="Q3689" s="11" t="s">
        <v>8307</v>
      </c>
      <c r="R3689" t="s">
        <v>8308</v>
      </c>
      <c r="S3689" s="15">
        <f t="shared" si="287"/>
        <v>41876.815787037034</v>
      </c>
      <c r="T3689" s="15">
        <f t="shared" si="288"/>
        <v>41894.815787037034</v>
      </c>
      <c r="U3689">
        <f t="shared" si="289"/>
        <v>2014</v>
      </c>
    </row>
    <row r="3690" spans="1:21" ht="48" x14ac:dyDescent="0.2">
      <c r="A3690">
        <v>3649</v>
      </c>
      <c r="B3690" s="9" t="s">
        <v>3646</v>
      </c>
      <c r="C3690" s="3" t="s">
        <v>7758</v>
      </c>
      <c r="D3690" s="5">
        <v>750</v>
      </c>
      <c r="E3690" s="7">
        <v>1</v>
      </c>
      <c r="F3690" t="s">
        <v>8217</v>
      </c>
      <c r="G3690" t="s">
        <v>8227</v>
      </c>
      <c r="H3690" t="s">
        <v>8249</v>
      </c>
      <c r="I3690">
        <v>1402938394</v>
      </c>
      <c r="J3690">
        <v>1400691994</v>
      </c>
      <c r="K3690" t="b">
        <v>0</v>
      </c>
      <c r="L3690">
        <v>8</v>
      </c>
      <c r="M3690" t="b">
        <v>1</v>
      </c>
      <c r="N3690" t="s">
        <v>8268</v>
      </c>
      <c r="O3690">
        <f t="shared" si="285"/>
        <v>0</v>
      </c>
      <c r="P3690">
        <f t="shared" si="286"/>
        <v>0.13</v>
      </c>
      <c r="Q3690" s="11" t="s">
        <v>8307</v>
      </c>
      <c r="R3690" t="s">
        <v>8308</v>
      </c>
      <c r="S3690" s="15">
        <f t="shared" si="287"/>
        <v>41780.712893518517</v>
      </c>
      <c r="T3690" s="15">
        <f t="shared" si="288"/>
        <v>41806.712893518517</v>
      </c>
      <c r="U3690">
        <f t="shared" si="289"/>
        <v>2014</v>
      </c>
    </row>
    <row r="3691" spans="1:21" ht="48" x14ac:dyDescent="0.2">
      <c r="A3691">
        <v>3684</v>
      </c>
      <c r="B3691" s="9" t="s">
        <v>3680</v>
      </c>
      <c r="C3691" s="3" t="s">
        <v>7793</v>
      </c>
      <c r="D3691" s="5">
        <v>750</v>
      </c>
      <c r="E3691" s="7">
        <v>1</v>
      </c>
      <c r="F3691" t="s">
        <v>8217</v>
      </c>
      <c r="G3691" t="s">
        <v>8222</v>
      </c>
      <c r="H3691" t="s">
        <v>8244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t="s">
        <v>8268</v>
      </c>
      <c r="O3691">
        <f t="shared" si="285"/>
        <v>0</v>
      </c>
      <c r="P3691">
        <f t="shared" si="286"/>
        <v>0.04</v>
      </c>
      <c r="Q3691" s="11" t="s">
        <v>8307</v>
      </c>
      <c r="R3691" t="s">
        <v>8308</v>
      </c>
      <c r="S3691" s="15">
        <f t="shared" si="287"/>
        <v>42219.180393518516</v>
      </c>
      <c r="T3691" s="15">
        <f t="shared" si="288"/>
        <v>42249.180393518516</v>
      </c>
      <c r="U3691">
        <f t="shared" si="289"/>
        <v>2015</v>
      </c>
    </row>
    <row r="3692" spans="1:21" ht="64" x14ac:dyDescent="0.2">
      <c r="A3692">
        <v>3642</v>
      </c>
      <c r="B3692" s="9" t="s">
        <v>3639</v>
      </c>
      <c r="C3692" s="3" t="s">
        <v>7751</v>
      </c>
      <c r="D3692" s="5">
        <v>700</v>
      </c>
      <c r="E3692" s="7">
        <v>1</v>
      </c>
      <c r="F3692" t="s">
        <v>8219</v>
      </c>
      <c r="G3692" t="s">
        <v>8234</v>
      </c>
      <c r="H3692" t="s">
        <v>8247</v>
      </c>
      <c r="I3692">
        <v>1448902800</v>
      </c>
      <c r="J3692">
        <v>1445369727</v>
      </c>
      <c r="K3692" t="b">
        <v>0</v>
      </c>
      <c r="L3692">
        <v>2</v>
      </c>
      <c r="M3692" t="b">
        <v>0</v>
      </c>
      <c r="N3692" t="s">
        <v>8302</v>
      </c>
      <c r="O3692">
        <f t="shared" si="285"/>
        <v>0</v>
      </c>
      <c r="P3692">
        <f t="shared" si="286"/>
        <v>0.5</v>
      </c>
      <c r="Q3692" s="11" t="s">
        <v>8307</v>
      </c>
      <c r="R3692" t="s">
        <v>8310</v>
      </c>
      <c r="S3692" s="15">
        <f t="shared" si="287"/>
        <v>42297.816284722227</v>
      </c>
      <c r="T3692" s="15">
        <f t="shared" si="288"/>
        <v>42338.708333333328</v>
      </c>
      <c r="U3692">
        <f t="shared" si="289"/>
        <v>2015</v>
      </c>
    </row>
    <row r="3693" spans="1:21" ht="48" x14ac:dyDescent="0.2">
      <c r="A3693">
        <v>3665</v>
      </c>
      <c r="B3693" s="9" t="s">
        <v>3661</v>
      </c>
      <c r="C3693" s="3" t="s">
        <v>7774</v>
      </c>
      <c r="D3693" s="5">
        <v>620</v>
      </c>
      <c r="E3693" s="7">
        <v>1</v>
      </c>
      <c r="F3693" t="s">
        <v>8217</v>
      </c>
      <c r="G3693" t="s">
        <v>8228</v>
      </c>
      <c r="H3693" t="s">
        <v>8247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t="s">
        <v>8268</v>
      </c>
      <c r="O3693">
        <f t="shared" si="285"/>
        <v>0</v>
      </c>
      <c r="P3693">
        <f t="shared" si="286"/>
        <v>7.0000000000000007E-2</v>
      </c>
      <c r="Q3693" s="11" t="s">
        <v>8307</v>
      </c>
      <c r="R3693" t="s">
        <v>8308</v>
      </c>
      <c r="S3693" s="15">
        <f t="shared" si="287"/>
        <v>42294.808124999996</v>
      </c>
      <c r="T3693" s="15">
        <f t="shared" si="288"/>
        <v>42305.829166666663</v>
      </c>
      <c r="U3693">
        <f t="shared" si="289"/>
        <v>2015</v>
      </c>
    </row>
    <row r="3694" spans="1:21" ht="48" x14ac:dyDescent="0.2">
      <c r="A3694">
        <v>3632</v>
      </c>
      <c r="B3694" s="9" t="s">
        <v>3629</v>
      </c>
      <c r="C3694" s="3" t="s">
        <v>7741</v>
      </c>
      <c r="D3694" s="5">
        <v>500</v>
      </c>
      <c r="E3694" s="7">
        <v>1</v>
      </c>
      <c r="F3694" t="s">
        <v>8219</v>
      </c>
      <c r="G3694" t="s">
        <v>8223</v>
      </c>
      <c r="H3694" t="s">
        <v>8245</v>
      </c>
      <c r="I3694">
        <v>1416781749</v>
      </c>
      <c r="J3694">
        <v>1415053749</v>
      </c>
      <c r="K3694" t="b">
        <v>0</v>
      </c>
      <c r="L3694">
        <v>1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1" t="s">
        <v>8307</v>
      </c>
      <c r="R3694" t="s">
        <v>8310</v>
      </c>
      <c r="S3694" s="15">
        <f t="shared" si="287"/>
        <v>41946.936909722222</v>
      </c>
      <c r="T3694" s="15">
        <f t="shared" si="288"/>
        <v>41966.936909722222</v>
      </c>
      <c r="U3694">
        <f t="shared" si="289"/>
        <v>2014</v>
      </c>
    </row>
    <row r="3695" spans="1:21" ht="48" x14ac:dyDescent="0.2">
      <c r="A3695">
        <v>3647</v>
      </c>
      <c r="B3695" s="9" t="s">
        <v>3644</v>
      </c>
      <c r="C3695" s="3" t="s">
        <v>7756</v>
      </c>
      <c r="D3695" s="5">
        <v>500</v>
      </c>
      <c r="E3695" s="7">
        <v>1</v>
      </c>
      <c r="F3695" t="s">
        <v>8219</v>
      </c>
      <c r="G3695" t="s">
        <v>8223</v>
      </c>
      <c r="H3695" t="s">
        <v>8245</v>
      </c>
      <c r="I3695">
        <v>1475258327</v>
      </c>
      <c r="J3695">
        <v>1471370327</v>
      </c>
      <c r="K3695" t="b">
        <v>0</v>
      </c>
      <c r="L3695">
        <v>2</v>
      </c>
      <c r="M3695" t="b">
        <v>0</v>
      </c>
      <c r="N3695" t="s">
        <v>8302</v>
      </c>
      <c r="O3695">
        <f t="shared" si="285"/>
        <v>0</v>
      </c>
      <c r="P3695">
        <f t="shared" si="286"/>
        <v>0.5</v>
      </c>
      <c r="Q3695" s="11" t="s">
        <v>8307</v>
      </c>
      <c r="R3695" t="s">
        <v>8310</v>
      </c>
      <c r="S3695" s="15">
        <f t="shared" si="287"/>
        <v>42598.749155092592</v>
      </c>
      <c r="T3695" s="15">
        <f t="shared" si="288"/>
        <v>42643.749155092592</v>
      </c>
      <c r="U3695">
        <f t="shared" si="289"/>
        <v>2016</v>
      </c>
    </row>
    <row r="3696" spans="1:21" ht="48" x14ac:dyDescent="0.2">
      <c r="A3696">
        <v>3650</v>
      </c>
      <c r="B3696" s="9" t="s">
        <v>3647</v>
      </c>
      <c r="C3696" s="3" t="s">
        <v>7759</v>
      </c>
      <c r="D3696" s="5">
        <v>500</v>
      </c>
      <c r="E3696" s="7">
        <v>1</v>
      </c>
      <c r="F3696" t="s">
        <v>8217</v>
      </c>
      <c r="G3696" t="s">
        <v>8223</v>
      </c>
      <c r="H3696" t="s">
        <v>8245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t="s">
        <v>8268</v>
      </c>
      <c r="O3696">
        <f t="shared" si="285"/>
        <v>0</v>
      </c>
      <c r="P3696">
        <f t="shared" si="286"/>
        <v>0.06</v>
      </c>
      <c r="Q3696" s="11" t="s">
        <v>8307</v>
      </c>
      <c r="R3696" t="s">
        <v>8308</v>
      </c>
      <c r="S3696" s="15">
        <f t="shared" si="287"/>
        <v>42381.478981481487</v>
      </c>
      <c r="T3696" s="15">
        <f t="shared" si="288"/>
        <v>42402.478981481487</v>
      </c>
      <c r="U3696">
        <f t="shared" si="289"/>
        <v>2016</v>
      </c>
    </row>
    <row r="3697" spans="1:21" ht="32" x14ac:dyDescent="0.2">
      <c r="A3697">
        <v>3651</v>
      </c>
      <c r="B3697" s="9" t="s">
        <v>3648</v>
      </c>
      <c r="C3697" s="3" t="s">
        <v>7760</v>
      </c>
      <c r="D3697" s="5">
        <v>500</v>
      </c>
      <c r="E3697" s="7">
        <v>1</v>
      </c>
      <c r="F3697" t="s">
        <v>8217</v>
      </c>
      <c r="G3697" t="s">
        <v>8222</v>
      </c>
      <c r="H3697" t="s">
        <v>8244</v>
      </c>
      <c r="I3697">
        <v>1407686340</v>
      </c>
      <c r="J3697">
        <v>1404833442</v>
      </c>
      <c r="K3697" t="b">
        <v>0</v>
      </c>
      <c r="L3697">
        <v>9</v>
      </c>
      <c r="M3697" t="b">
        <v>1</v>
      </c>
      <c r="N3697" t="s">
        <v>8268</v>
      </c>
      <c r="O3697">
        <f t="shared" si="285"/>
        <v>0</v>
      </c>
      <c r="P3697">
        <f t="shared" si="286"/>
        <v>0.11</v>
      </c>
      <c r="Q3697" s="11" t="s">
        <v>8307</v>
      </c>
      <c r="R3697" t="s">
        <v>8308</v>
      </c>
      <c r="S3697" s="15">
        <f t="shared" si="287"/>
        <v>41828.646319444444</v>
      </c>
      <c r="T3697" s="15">
        <f t="shared" si="288"/>
        <v>41861.665972222225</v>
      </c>
      <c r="U3697">
        <f t="shared" si="289"/>
        <v>2014</v>
      </c>
    </row>
    <row r="3698" spans="1:21" ht="32" x14ac:dyDescent="0.2">
      <c r="A3698">
        <v>3700</v>
      </c>
      <c r="B3698" s="9" t="s">
        <v>3696</v>
      </c>
      <c r="C3698" s="3" t="s">
        <v>7809</v>
      </c>
      <c r="D3698" s="5">
        <v>500</v>
      </c>
      <c r="E3698" s="7">
        <v>1</v>
      </c>
      <c r="F3698" t="s">
        <v>8217</v>
      </c>
      <c r="G3698" t="s">
        <v>8222</v>
      </c>
      <c r="H3698" t="s">
        <v>8244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t="s">
        <v>8268</v>
      </c>
      <c r="O3698">
        <f t="shared" si="285"/>
        <v>0</v>
      </c>
      <c r="P3698">
        <f t="shared" si="286"/>
        <v>0.06</v>
      </c>
      <c r="Q3698" s="11" t="s">
        <v>8307</v>
      </c>
      <c r="R3698" t="s">
        <v>8308</v>
      </c>
      <c r="S3698" s="15">
        <f t="shared" si="287"/>
        <v>41882.585648148146</v>
      </c>
      <c r="T3698" s="15">
        <f t="shared" si="288"/>
        <v>41912.666666666664</v>
      </c>
      <c r="U3698">
        <f t="shared" si="289"/>
        <v>2014</v>
      </c>
    </row>
    <row r="3699" spans="1:21" ht="48" x14ac:dyDescent="0.2">
      <c r="A3699">
        <v>3686</v>
      </c>
      <c r="B3699" s="9" t="s">
        <v>3682</v>
      </c>
      <c r="C3699" s="3" t="s">
        <v>7795</v>
      </c>
      <c r="D3699" s="5">
        <v>350</v>
      </c>
      <c r="E3699" s="7">
        <v>1</v>
      </c>
      <c r="F3699" t="s">
        <v>8217</v>
      </c>
      <c r="G3699" t="s">
        <v>8222</v>
      </c>
      <c r="H3699" t="s">
        <v>8244</v>
      </c>
      <c r="I3699">
        <v>1440820740</v>
      </c>
      <c r="J3699">
        <v>1439567660</v>
      </c>
      <c r="K3699" t="b">
        <v>0</v>
      </c>
      <c r="L3699">
        <v>6</v>
      </c>
      <c r="M3699" t="b">
        <v>1</v>
      </c>
      <c r="N3699" t="s">
        <v>8268</v>
      </c>
      <c r="O3699">
        <f t="shared" si="285"/>
        <v>0</v>
      </c>
      <c r="P3699">
        <f t="shared" si="286"/>
        <v>0.17</v>
      </c>
      <c r="Q3699" s="11" t="s">
        <v>8307</v>
      </c>
      <c r="R3699" t="s">
        <v>8308</v>
      </c>
      <c r="S3699" s="15">
        <f t="shared" si="287"/>
        <v>42230.662731481483</v>
      </c>
      <c r="T3699" s="15">
        <f t="shared" si="288"/>
        <v>42245.165972222225</v>
      </c>
      <c r="U3699">
        <f t="shared" si="289"/>
        <v>2015</v>
      </c>
    </row>
    <row r="3700" spans="1:21" ht="48" x14ac:dyDescent="0.2">
      <c r="A3700">
        <v>3693</v>
      </c>
      <c r="B3700" s="9" t="s">
        <v>3689</v>
      </c>
      <c r="C3700" s="3" t="s">
        <v>7802</v>
      </c>
      <c r="D3700" s="5">
        <v>333</v>
      </c>
      <c r="E3700" s="7">
        <v>1</v>
      </c>
      <c r="F3700" t="s">
        <v>8217</v>
      </c>
      <c r="G3700" t="s">
        <v>8223</v>
      </c>
      <c r="H3700" t="s">
        <v>8245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t="s">
        <v>8268</v>
      </c>
      <c r="O3700">
        <f t="shared" si="285"/>
        <v>0</v>
      </c>
      <c r="P3700">
        <f t="shared" si="286"/>
        <v>7.0000000000000007E-2</v>
      </c>
      <c r="Q3700" s="11" t="s">
        <v>8307</v>
      </c>
      <c r="R3700" t="s">
        <v>8308</v>
      </c>
      <c r="S3700" s="15">
        <f t="shared" si="287"/>
        <v>42309.191307870366</v>
      </c>
      <c r="T3700" s="15">
        <f t="shared" si="288"/>
        <v>42338.9375</v>
      </c>
      <c r="U3700">
        <f t="shared" si="289"/>
        <v>2015</v>
      </c>
    </row>
    <row r="3701" spans="1:21" ht="48" x14ac:dyDescent="0.2">
      <c r="A3701">
        <v>3652</v>
      </c>
      <c r="B3701" s="9" t="s">
        <v>2866</v>
      </c>
      <c r="C3701" s="3" t="s">
        <v>7761</v>
      </c>
      <c r="D3701" s="5">
        <v>300</v>
      </c>
      <c r="E3701" s="7">
        <v>1</v>
      </c>
      <c r="F3701" t="s">
        <v>8217</v>
      </c>
      <c r="G3701" t="s">
        <v>8227</v>
      </c>
      <c r="H3701" t="s">
        <v>8249</v>
      </c>
      <c r="I3701">
        <v>1472097540</v>
      </c>
      <c r="J3701">
        <v>1471188502</v>
      </c>
      <c r="K3701" t="b">
        <v>0</v>
      </c>
      <c r="L3701">
        <v>17</v>
      </c>
      <c r="M3701" t="b">
        <v>1</v>
      </c>
      <c r="N3701" t="s">
        <v>8268</v>
      </c>
      <c r="O3701">
        <f t="shared" si="285"/>
        <v>0</v>
      </c>
      <c r="P3701">
        <f t="shared" si="286"/>
        <v>0.06</v>
      </c>
      <c r="Q3701" s="11" t="s">
        <v>8307</v>
      </c>
      <c r="R3701" t="s">
        <v>8308</v>
      </c>
      <c r="S3701" s="15">
        <f t="shared" si="287"/>
        <v>42596.644699074073</v>
      </c>
      <c r="T3701" s="15">
        <f t="shared" si="288"/>
        <v>42607.165972222225</v>
      </c>
      <c r="U3701">
        <f t="shared" si="289"/>
        <v>2016</v>
      </c>
    </row>
    <row r="3702" spans="1:21" ht="48" x14ac:dyDescent="0.2">
      <c r="A3702">
        <v>3660</v>
      </c>
      <c r="B3702" s="9" t="s">
        <v>3656</v>
      </c>
      <c r="C3702" s="3" t="s">
        <v>7769</v>
      </c>
      <c r="D3702" s="5">
        <v>250</v>
      </c>
      <c r="E3702" s="7">
        <v>1</v>
      </c>
      <c r="F3702" t="s">
        <v>8217</v>
      </c>
      <c r="G3702" t="s">
        <v>8223</v>
      </c>
      <c r="H3702" t="s">
        <v>8245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t="s">
        <v>8268</v>
      </c>
      <c r="O3702">
        <f t="shared" si="285"/>
        <v>0</v>
      </c>
      <c r="P3702">
        <f t="shared" si="286"/>
        <v>0.05</v>
      </c>
      <c r="Q3702" s="11" t="s">
        <v>8307</v>
      </c>
      <c r="R3702" t="s">
        <v>8308</v>
      </c>
      <c r="S3702" s="15">
        <f t="shared" si="287"/>
        <v>41971.881076388891</v>
      </c>
      <c r="T3702" s="15">
        <f t="shared" si="288"/>
        <v>41996.881076388891</v>
      </c>
      <c r="U3702">
        <f t="shared" si="289"/>
        <v>2014</v>
      </c>
    </row>
    <row r="3703" spans="1:21" ht="48" x14ac:dyDescent="0.2">
      <c r="A3703">
        <v>3663</v>
      </c>
      <c r="B3703" s="9" t="s">
        <v>3659</v>
      </c>
      <c r="C3703" s="3" t="s">
        <v>7772</v>
      </c>
      <c r="D3703" s="5">
        <v>225</v>
      </c>
      <c r="E3703" s="7">
        <v>1</v>
      </c>
      <c r="F3703" t="s">
        <v>8217</v>
      </c>
      <c r="G3703" t="s">
        <v>8223</v>
      </c>
      <c r="H3703" t="s">
        <v>8245</v>
      </c>
      <c r="I3703">
        <v>1482321030</v>
      </c>
      <c r="J3703">
        <v>1477133430</v>
      </c>
      <c r="K3703" t="b">
        <v>0</v>
      </c>
      <c r="L3703">
        <v>9</v>
      </c>
      <c r="M3703" t="b">
        <v>1</v>
      </c>
      <c r="N3703" t="s">
        <v>8268</v>
      </c>
      <c r="O3703">
        <f t="shared" si="285"/>
        <v>0</v>
      </c>
      <c r="P3703">
        <f t="shared" si="286"/>
        <v>0.11</v>
      </c>
      <c r="Q3703" s="11" t="s">
        <v>8307</v>
      </c>
      <c r="R3703" t="s">
        <v>8308</v>
      </c>
      <c r="S3703" s="15">
        <f t="shared" si="287"/>
        <v>42665.451736111107</v>
      </c>
      <c r="T3703" s="15">
        <f t="shared" si="288"/>
        <v>42725.493402777778</v>
      </c>
      <c r="U3703">
        <f t="shared" si="289"/>
        <v>2016</v>
      </c>
    </row>
    <row r="3704" spans="1:21" ht="48" x14ac:dyDescent="0.2">
      <c r="A3704">
        <v>3670</v>
      </c>
      <c r="B3704" s="9" t="s">
        <v>3666</v>
      </c>
      <c r="C3704" s="3" t="s">
        <v>7779</v>
      </c>
      <c r="D3704" s="5">
        <v>220</v>
      </c>
      <c r="E3704" s="7">
        <v>1</v>
      </c>
      <c r="F3704" t="s">
        <v>8217</v>
      </c>
      <c r="G3704" t="s">
        <v>8223</v>
      </c>
      <c r="H3704" t="s">
        <v>8245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t="s">
        <v>8268</v>
      </c>
      <c r="O3704">
        <f t="shared" si="285"/>
        <v>0</v>
      </c>
      <c r="P3704">
        <f t="shared" si="286"/>
        <v>0.08</v>
      </c>
      <c r="Q3704" s="11" t="s">
        <v>8307</v>
      </c>
      <c r="R3704" t="s">
        <v>8308</v>
      </c>
      <c r="S3704" s="15">
        <f t="shared" si="287"/>
        <v>42142.514016203699</v>
      </c>
      <c r="T3704" s="15">
        <f t="shared" si="288"/>
        <v>42155.958333333328</v>
      </c>
      <c r="U3704">
        <f t="shared" si="289"/>
        <v>2015</v>
      </c>
    </row>
    <row r="3705" spans="1:21" ht="48" x14ac:dyDescent="0.2">
      <c r="A3705">
        <v>3675</v>
      </c>
      <c r="B3705" s="9" t="s">
        <v>3671</v>
      </c>
      <c r="C3705" s="3" t="s">
        <v>7784</v>
      </c>
      <c r="D3705" s="5">
        <v>50</v>
      </c>
      <c r="E3705" s="7">
        <v>1</v>
      </c>
      <c r="F3705" t="s">
        <v>8217</v>
      </c>
      <c r="G3705" t="s">
        <v>8223</v>
      </c>
      <c r="H3705" t="s">
        <v>8245</v>
      </c>
      <c r="I3705">
        <v>1463353200</v>
      </c>
      <c r="J3705">
        <v>1462285182</v>
      </c>
      <c r="K3705" t="b">
        <v>0</v>
      </c>
      <c r="L3705">
        <v>3</v>
      </c>
      <c r="M3705" t="b">
        <v>1</v>
      </c>
      <c r="N3705" t="s">
        <v>8268</v>
      </c>
      <c r="O3705">
        <f t="shared" si="285"/>
        <v>2</v>
      </c>
      <c r="P3705">
        <f t="shared" si="286"/>
        <v>0.33</v>
      </c>
      <c r="Q3705" s="11" t="s">
        <v>8307</v>
      </c>
      <c r="R3705" t="s">
        <v>8308</v>
      </c>
      <c r="S3705" s="15">
        <f t="shared" si="287"/>
        <v>42493.597013888888</v>
      </c>
      <c r="T3705" s="15">
        <f t="shared" si="288"/>
        <v>42505.958333333328</v>
      </c>
      <c r="U3705">
        <f t="shared" si="289"/>
        <v>2016</v>
      </c>
    </row>
    <row r="3706" spans="1:21" ht="48" x14ac:dyDescent="0.2">
      <c r="A3706">
        <v>3885</v>
      </c>
      <c r="B3706" s="9" t="s">
        <v>3881</v>
      </c>
      <c r="C3706" s="3" t="s">
        <v>7993</v>
      </c>
      <c r="D3706" s="5">
        <v>375000</v>
      </c>
      <c r="E3706" s="7">
        <v>0</v>
      </c>
      <c r="F3706" t="s">
        <v>8218</v>
      </c>
      <c r="G3706" t="s">
        <v>8222</v>
      </c>
      <c r="H3706" t="s">
        <v>8244</v>
      </c>
      <c r="I3706">
        <v>1462834191</v>
      </c>
      <c r="J3706">
        <v>1460242191</v>
      </c>
      <c r="K3706" t="b">
        <v>0</v>
      </c>
      <c r="L3706">
        <v>0</v>
      </c>
      <c r="M3706" t="b">
        <v>0</v>
      </c>
      <c r="N3706" t="s">
        <v>8302</v>
      </c>
      <c r="O3706">
        <f t="shared" si="285"/>
        <v>0</v>
      </c>
      <c r="P3706">
        <f t="shared" si="286"/>
        <v>0</v>
      </c>
      <c r="Q3706" s="11" t="s">
        <v>8307</v>
      </c>
      <c r="R3706" t="s">
        <v>8310</v>
      </c>
      <c r="S3706" s="15">
        <f t="shared" si="287"/>
        <v>42469.951284722221</v>
      </c>
      <c r="T3706" s="15">
        <f t="shared" si="288"/>
        <v>42499.951284722221</v>
      </c>
      <c r="U3706">
        <f t="shared" si="289"/>
        <v>2016</v>
      </c>
    </row>
    <row r="3707" spans="1:21" ht="48" x14ac:dyDescent="0.2">
      <c r="A3707">
        <v>3951</v>
      </c>
      <c r="B3707" s="9" t="s">
        <v>3947</v>
      </c>
      <c r="C3707" s="3" t="s">
        <v>6960</v>
      </c>
      <c r="D3707" s="5">
        <v>200000</v>
      </c>
      <c r="E3707" s="7">
        <v>0</v>
      </c>
      <c r="F3707" t="s">
        <v>8219</v>
      </c>
      <c r="G3707" t="s">
        <v>8239</v>
      </c>
      <c r="H3707" t="s">
        <v>8247</v>
      </c>
      <c r="I3707">
        <v>1462301342</v>
      </c>
      <c r="J3707">
        <v>1457120942</v>
      </c>
      <c r="K3707" t="b">
        <v>0</v>
      </c>
      <c r="L3707">
        <v>1</v>
      </c>
      <c r="M3707" t="b">
        <v>0</v>
      </c>
      <c r="N3707" t="s">
        <v>8268</v>
      </c>
      <c r="O3707">
        <f t="shared" si="285"/>
        <v>0</v>
      </c>
      <c r="P3707">
        <f t="shared" si="286"/>
        <v>0</v>
      </c>
      <c r="Q3707" s="11" t="s">
        <v>8307</v>
      </c>
      <c r="R3707" t="s">
        <v>8308</v>
      </c>
      <c r="S3707" s="15">
        <f t="shared" si="287"/>
        <v>42433.825717592597</v>
      </c>
      <c r="T3707" s="15">
        <f t="shared" si="288"/>
        <v>42493.784050925926</v>
      </c>
      <c r="U3707">
        <f t="shared" si="289"/>
        <v>2016</v>
      </c>
    </row>
    <row r="3708" spans="1:21" ht="48" x14ac:dyDescent="0.2">
      <c r="A3708">
        <v>3805</v>
      </c>
      <c r="B3708" s="9" t="s">
        <v>3801</v>
      </c>
      <c r="C3708" s="3" t="s">
        <v>7914</v>
      </c>
      <c r="D3708" s="5">
        <v>150000</v>
      </c>
      <c r="E3708" s="7">
        <v>0</v>
      </c>
      <c r="F3708" t="s">
        <v>8219</v>
      </c>
      <c r="G3708" t="s">
        <v>8222</v>
      </c>
      <c r="H3708" t="s">
        <v>8244</v>
      </c>
      <c r="I3708">
        <v>1411852640</v>
      </c>
      <c r="J3708">
        <v>1406668640</v>
      </c>
      <c r="K3708" t="b">
        <v>0</v>
      </c>
      <c r="L3708">
        <v>2</v>
      </c>
      <c r="M3708" t="b">
        <v>0</v>
      </c>
      <c r="N3708" t="s">
        <v>8302</v>
      </c>
      <c r="O3708">
        <f t="shared" si="285"/>
        <v>0</v>
      </c>
      <c r="P3708">
        <f t="shared" si="286"/>
        <v>0</v>
      </c>
      <c r="Q3708" s="11" t="s">
        <v>8307</v>
      </c>
      <c r="R3708" t="s">
        <v>8310</v>
      </c>
      <c r="S3708" s="15">
        <f t="shared" si="287"/>
        <v>41849.887037037035</v>
      </c>
      <c r="T3708" s="15">
        <f t="shared" si="288"/>
        <v>41909.887037037035</v>
      </c>
      <c r="U3708">
        <f t="shared" si="289"/>
        <v>2014</v>
      </c>
    </row>
    <row r="3709" spans="1:21" ht="48" x14ac:dyDescent="0.2">
      <c r="A3709">
        <v>4092</v>
      </c>
      <c r="B3709" s="9" t="s">
        <v>4087</v>
      </c>
      <c r="C3709" s="3" t="s">
        <v>8194</v>
      </c>
      <c r="D3709" s="5">
        <v>110000</v>
      </c>
      <c r="E3709" s="7">
        <v>0</v>
      </c>
      <c r="F3709" t="s">
        <v>8219</v>
      </c>
      <c r="G3709" t="s">
        <v>8222</v>
      </c>
      <c r="H3709" t="s">
        <v>8244</v>
      </c>
      <c r="I3709">
        <v>1428205247</v>
      </c>
      <c r="J3709">
        <v>1423024847</v>
      </c>
      <c r="K3709" t="b">
        <v>0</v>
      </c>
      <c r="L3709">
        <v>1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8307</v>
      </c>
      <c r="R3709" t="s">
        <v>8308</v>
      </c>
      <c r="S3709" s="15">
        <f t="shared" si="287"/>
        <v>42039.194988425923</v>
      </c>
      <c r="T3709" s="15">
        <f t="shared" si="288"/>
        <v>42099.153321759266</v>
      </c>
      <c r="U3709">
        <f t="shared" si="289"/>
        <v>2015</v>
      </c>
    </row>
    <row r="3710" spans="1:21" ht="48" x14ac:dyDescent="0.2">
      <c r="A3710">
        <v>3838</v>
      </c>
      <c r="B3710" s="9" t="s">
        <v>3834</v>
      </c>
      <c r="C3710" s="3" t="s">
        <v>7946</v>
      </c>
      <c r="D3710" s="5">
        <v>100000</v>
      </c>
      <c r="E3710" s="7">
        <v>0</v>
      </c>
      <c r="F3710" t="s">
        <v>8217</v>
      </c>
      <c r="G3710" t="s">
        <v>8233</v>
      </c>
      <c r="H3710" t="s">
        <v>8253</v>
      </c>
      <c r="I3710">
        <v>1432314209</v>
      </c>
      <c r="J3710">
        <v>1429722209</v>
      </c>
      <c r="K3710" t="b">
        <v>0</v>
      </c>
      <c r="L3710">
        <v>100</v>
      </c>
      <c r="M3710" t="b">
        <v>1</v>
      </c>
      <c r="N3710" t="s">
        <v>8268</v>
      </c>
      <c r="O3710">
        <f t="shared" si="285"/>
        <v>0</v>
      </c>
      <c r="P3710">
        <f t="shared" si="286"/>
        <v>0</v>
      </c>
      <c r="Q3710" s="11" t="s">
        <v>8307</v>
      </c>
      <c r="R3710" t="s">
        <v>8308</v>
      </c>
      <c r="S3710" s="15">
        <f t="shared" si="287"/>
        <v>42116.710752314815</v>
      </c>
      <c r="T3710" s="15">
        <f t="shared" si="288"/>
        <v>42146.710752314815</v>
      </c>
      <c r="U3710">
        <f t="shared" si="289"/>
        <v>2015</v>
      </c>
    </row>
    <row r="3711" spans="1:21" ht="32" x14ac:dyDescent="0.2">
      <c r="A3711">
        <v>3853</v>
      </c>
      <c r="B3711" s="9" t="s">
        <v>3849</v>
      </c>
      <c r="C3711" s="3" t="s">
        <v>7961</v>
      </c>
      <c r="D3711" s="5">
        <v>100000</v>
      </c>
      <c r="E3711" s="7">
        <v>0</v>
      </c>
      <c r="F3711" t="s">
        <v>8219</v>
      </c>
      <c r="G3711" t="s">
        <v>8222</v>
      </c>
      <c r="H3711" t="s">
        <v>8244</v>
      </c>
      <c r="I3711">
        <v>1409602178</v>
      </c>
      <c r="J3711">
        <v>1406578178</v>
      </c>
      <c r="K3711" t="b">
        <v>0</v>
      </c>
      <c r="L3711">
        <v>2</v>
      </c>
      <c r="M3711" t="b">
        <v>0</v>
      </c>
      <c r="N3711" t="s">
        <v>8268</v>
      </c>
      <c r="O3711">
        <f t="shared" si="285"/>
        <v>0</v>
      </c>
      <c r="P3711">
        <f t="shared" si="286"/>
        <v>0</v>
      </c>
      <c r="Q3711" s="11" t="s">
        <v>8307</v>
      </c>
      <c r="R3711" t="s">
        <v>8308</v>
      </c>
      <c r="S3711" s="15">
        <f t="shared" si="287"/>
        <v>41848.84002314815</v>
      </c>
      <c r="T3711" s="15">
        <f t="shared" si="288"/>
        <v>41883.84002314815</v>
      </c>
      <c r="U3711">
        <f t="shared" si="289"/>
        <v>2014</v>
      </c>
    </row>
    <row r="3712" spans="1:21" ht="48" x14ac:dyDescent="0.2">
      <c r="A3712">
        <v>3977</v>
      </c>
      <c r="B3712" s="9" t="s">
        <v>3973</v>
      </c>
      <c r="C3712" s="3" t="s">
        <v>8083</v>
      </c>
      <c r="D3712" s="5">
        <v>90000</v>
      </c>
      <c r="E3712" s="7">
        <v>0</v>
      </c>
      <c r="F3712" t="s">
        <v>8219</v>
      </c>
      <c r="G3712" t="s">
        <v>8222</v>
      </c>
      <c r="H3712" t="s">
        <v>8244</v>
      </c>
      <c r="I3712">
        <v>1469213732</v>
      </c>
      <c r="J3712">
        <v>1466621732</v>
      </c>
      <c r="K3712" t="b">
        <v>0</v>
      </c>
      <c r="L3712">
        <v>6</v>
      </c>
      <c r="M3712" t="b">
        <v>0</v>
      </c>
      <c r="N3712" t="s">
        <v>8268</v>
      </c>
      <c r="O3712">
        <f t="shared" si="285"/>
        <v>0</v>
      </c>
      <c r="P3712">
        <f t="shared" si="286"/>
        <v>0</v>
      </c>
      <c r="Q3712" s="11" t="s">
        <v>8307</v>
      </c>
      <c r="R3712" t="s">
        <v>8308</v>
      </c>
      <c r="S3712" s="15">
        <f t="shared" si="287"/>
        <v>42543.788564814815</v>
      </c>
      <c r="T3712" s="15">
        <f t="shared" si="288"/>
        <v>42573.788564814815</v>
      </c>
      <c r="U3712">
        <f t="shared" si="289"/>
        <v>2016</v>
      </c>
    </row>
    <row r="3713" spans="1:21" ht="80" x14ac:dyDescent="0.2">
      <c r="A3713">
        <v>3788</v>
      </c>
      <c r="B3713" s="9" t="s">
        <v>3784</v>
      </c>
      <c r="C3713" s="3" t="s">
        <v>7897</v>
      </c>
      <c r="D3713" s="5">
        <v>75000</v>
      </c>
      <c r="E3713" s="7">
        <v>0</v>
      </c>
      <c r="F3713" t="s">
        <v>8219</v>
      </c>
      <c r="G3713" t="s">
        <v>8222</v>
      </c>
      <c r="H3713" t="s">
        <v>8244</v>
      </c>
      <c r="I3713">
        <v>1450887480</v>
      </c>
      <c r="J3713">
        <v>1448469719</v>
      </c>
      <c r="K3713" t="b">
        <v>0</v>
      </c>
      <c r="L3713">
        <v>1</v>
      </c>
      <c r="M3713" t="b">
        <v>0</v>
      </c>
      <c r="N3713" t="s">
        <v>8302</v>
      </c>
      <c r="O3713">
        <f t="shared" si="285"/>
        <v>0</v>
      </c>
      <c r="P3713">
        <f t="shared" si="286"/>
        <v>0</v>
      </c>
      <c r="Q3713" s="11" t="s">
        <v>8307</v>
      </c>
      <c r="R3713" t="s">
        <v>8310</v>
      </c>
      <c r="S3713" s="15">
        <f t="shared" si="287"/>
        <v>42333.695821759262</v>
      </c>
      <c r="T3713" s="15">
        <f t="shared" si="288"/>
        <v>42361.679166666669</v>
      </c>
      <c r="U3713">
        <f t="shared" si="289"/>
        <v>2015</v>
      </c>
    </row>
    <row r="3714" spans="1:21" ht="48" x14ac:dyDescent="0.2">
      <c r="A3714">
        <v>4098</v>
      </c>
      <c r="B3714" s="9" t="s">
        <v>4093</v>
      </c>
      <c r="C3714" s="3" t="s">
        <v>8200</v>
      </c>
      <c r="D3714" s="5">
        <v>75000</v>
      </c>
      <c r="E3714" s="7">
        <v>0</v>
      </c>
      <c r="F3714" t="s">
        <v>8219</v>
      </c>
      <c r="G3714" t="s">
        <v>8222</v>
      </c>
      <c r="H3714" t="s">
        <v>8244</v>
      </c>
      <c r="I3714">
        <v>1465060797</v>
      </c>
      <c r="J3714">
        <v>1462468797</v>
      </c>
      <c r="K3714" t="b">
        <v>0</v>
      </c>
      <c r="L3714">
        <v>0</v>
      </c>
      <c r="M3714" t="b">
        <v>0</v>
      </c>
      <c r="N3714" t="s">
        <v>8268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8307</v>
      </c>
      <c r="R3714" t="s">
        <v>8308</v>
      </c>
      <c r="S3714" s="15">
        <f t="shared" ref="S3714:S3777" si="292">(((J3714/60)/60)/24)+DATE(1970,1,1)</f>
        <v>42495.722187499996</v>
      </c>
      <c r="T3714" s="15">
        <f t="shared" ref="T3714:T3777" si="293">(((I3714/60)/60)/24)+DATE(1970,1,1)</f>
        <v>42525.722187499996</v>
      </c>
      <c r="U3714">
        <f t="shared" si="289"/>
        <v>2016</v>
      </c>
    </row>
    <row r="3715" spans="1:21" ht="48" x14ac:dyDescent="0.2">
      <c r="A3715">
        <v>3798</v>
      </c>
      <c r="B3715" s="9" t="s">
        <v>3794</v>
      </c>
      <c r="C3715" s="3" t="s">
        <v>7907</v>
      </c>
      <c r="D3715" s="5">
        <v>70000</v>
      </c>
      <c r="E3715" s="7">
        <v>0</v>
      </c>
      <c r="F3715" t="s">
        <v>8219</v>
      </c>
      <c r="G3715" t="s">
        <v>8222</v>
      </c>
      <c r="H3715" t="s">
        <v>8244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t="s">
        <v>8302</v>
      </c>
      <c r="O3715">
        <f t="shared" si="290"/>
        <v>0</v>
      </c>
      <c r="P3715">
        <f t="shared" si="291"/>
        <v>0</v>
      </c>
      <c r="Q3715" s="11" t="s">
        <v>8307</v>
      </c>
      <c r="R3715" t="s">
        <v>8310</v>
      </c>
      <c r="S3715" s="15">
        <f t="shared" si="292"/>
        <v>41831.722777777781</v>
      </c>
      <c r="T3715" s="15">
        <f t="shared" si="293"/>
        <v>41861.722777777781</v>
      </c>
      <c r="U3715">
        <f t="shared" ref="U3715:U3778" si="294">YEAR(S3715)</f>
        <v>2014</v>
      </c>
    </row>
    <row r="3716" spans="1:21" ht="48" x14ac:dyDescent="0.2">
      <c r="A3716">
        <v>3909</v>
      </c>
      <c r="B3716" s="9" t="s">
        <v>3905</v>
      </c>
      <c r="C3716" s="3" t="s">
        <v>8016</v>
      </c>
      <c r="D3716" s="5">
        <v>60000</v>
      </c>
      <c r="E3716" s="7">
        <v>0</v>
      </c>
      <c r="F3716" t="s">
        <v>8219</v>
      </c>
      <c r="G3716" t="s">
        <v>8222</v>
      </c>
      <c r="H3716" t="s">
        <v>8244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t="s">
        <v>8268</v>
      </c>
      <c r="O3716">
        <f t="shared" si="290"/>
        <v>0</v>
      </c>
      <c r="P3716">
        <f t="shared" si="291"/>
        <v>0</v>
      </c>
      <c r="Q3716" s="11" t="s">
        <v>8307</v>
      </c>
      <c r="R3716" t="s">
        <v>8308</v>
      </c>
      <c r="S3716" s="15">
        <f t="shared" si="292"/>
        <v>41863.359282407408</v>
      </c>
      <c r="T3716" s="15">
        <f t="shared" si="293"/>
        <v>41893.359282407408</v>
      </c>
      <c r="U3716">
        <f t="shared" si="294"/>
        <v>2014</v>
      </c>
    </row>
    <row r="3717" spans="1:21" ht="48" x14ac:dyDescent="0.2">
      <c r="A3717">
        <v>3918</v>
      </c>
      <c r="B3717" s="9" t="s">
        <v>3914</v>
      </c>
      <c r="C3717" s="3" t="s">
        <v>8025</v>
      </c>
      <c r="D3717" s="5">
        <v>60000</v>
      </c>
      <c r="E3717" s="7">
        <v>0</v>
      </c>
      <c r="F3717" t="s">
        <v>8219</v>
      </c>
      <c r="G3717" t="s">
        <v>8223</v>
      </c>
      <c r="H3717" t="s">
        <v>8245</v>
      </c>
      <c r="I3717">
        <v>1407168000</v>
      </c>
      <c r="J3717">
        <v>1406131023</v>
      </c>
      <c r="K3717" t="b">
        <v>0</v>
      </c>
      <c r="L3717">
        <v>3</v>
      </c>
      <c r="M3717" t="b">
        <v>0</v>
      </c>
      <c r="N3717" t="s">
        <v>8268</v>
      </c>
      <c r="O3717">
        <f t="shared" si="290"/>
        <v>0</v>
      </c>
      <c r="P3717">
        <f t="shared" si="291"/>
        <v>0</v>
      </c>
      <c r="Q3717" s="11" t="s">
        <v>8307</v>
      </c>
      <c r="R3717" t="s">
        <v>8308</v>
      </c>
      <c r="S3717" s="15">
        <f t="shared" si="292"/>
        <v>41843.664618055554</v>
      </c>
      <c r="T3717" s="15">
        <f t="shared" si="293"/>
        <v>41855.666666666664</v>
      </c>
      <c r="U3717">
        <f t="shared" si="294"/>
        <v>2014</v>
      </c>
    </row>
    <row r="3718" spans="1:21" ht="48" x14ac:dyDescent="0.2">
      <c r="A3718">
        <v>3893</v>
      </c>
      <c r="B3718" s="9" t="s">
        <v>3889</v>
      </c>
      <c r="C3718" s="3" t="s">
        <v>8000</v>
      </c>
      <c r="D3718" s="5">
        <v>50000</v>
      </c>
      <c r="E3718" s="7">
        <v>0</v>
      </c>
      <c r="F3718" t="s">
        <v>8219</v>
      </c>
      <c r="G3718" t="s">
        <v>8222</v>
      </c>
      <c r="H3718" t="s">
        <v>8244</v>
      </c>
      <c r="I3718">
        <v>1404194400</v>
      </c>
      <c r="J3718">
        <v>1400600840</v>
      </c>
      <c r="K3718" t="b">
        <v>0</v>
      </c>
      <c r="L3718">
        <v>84</v>
      </c>
      <c r="M3718" t="b">
        <v>0</v>
      </c>
      <c r="N3718" t="s">
        <v>8268</v>
      </c>
      <c r="O3718">
        <f t="shared" si="290"/>
        <v>0</v>
      </c>
      <c r="P3718">
        <f t="shared" si="291"/>
        <v>0</v>
      </c>
      <c r="Q3718" s="11" t="s">
        <v>8307</v>
      </c>
      <c r="R3718" t="s">
        <v>8308</v>
      </c>
      <c r="S3718" s="15">
        <f t="shared" si="292"/>
        <v>41779.657870370371</v>
      </c>
      <c r="T3718" s="15">
        <f t="shared" si="293"/>
        <v>41821.25</v>
      </c>
      <c r="U3718">
        <f t="shared" si="294"/>
        <v>2014</v>
      </c>
    </row>
    <row r="3719" spans="1:21" ht="48" x14ac:dyDescent="0.2">
      <c r="A3719">
        <v>3993</v>
      </c>
      <c r="B3719" s="9" t="s">
        <v>3988</v>
      </c>
      <c r="C3719" s="3" t="s">
        <v>8098</v>
      </c>
      <c r="D3719" s="5">
        <v>50000</v>
      </c>
      <c r="E3719" s="7">
        <v>0</v>
      </c>
      <c r="F3719" t="s">
        <v>8219</v>
      </c>
      <c r="G3719" t="s">
        <v>8222</v>
      </c>
      <c r="H3719" t="s">
        <v>8244</v>
      </c>
      <c r="I3719">
        <v>1431549912</v>
      </c>
      <c r="J3719">
        <v>1428957912</v>
      </c>
      <c r="K3719" t="b">
        <v>0</v>
      </c>
      <c r="L3719">
        <v>1</v>
      </c>
      <c r="M3719" t="b">
        <v>0</v>
      </c>
      <c r="N3719" t="s">
        <v>8268</v>
      </c>
      <c r="O3719">
        <f t="shared" si="290"/>
        <v>0</v>
      </c>
      <c r="P3719">
        <f t="shared" si="291"/>
        <v>0</v>
      </c>
      <c r="Q3719" s="11" t="s">
        <v>8307</v>
      </c>
      <c r="R3719" t="s">
        <v>8308</v>
      </c>
      <c r="S3719" s="15">
        <f t="shared" si="292"/>
        <v>42107.864722222221</v>
      </c>
      <c r="T3719" s="15">
        <f t="shared" si="293"/>
        <v>42137.864722222221</v>
      </c>
      <c r="U3719">
        <f t="shared" si="294"/>
        <v>2015</v>
      </c>
    </row>
    <row r="3720" spans="1:21" ht="64" x14ac:dyDescent="0.2">
      <c r="A3720">
        <v>3845</v>
      </c>
      <c r="B3720" s="9" t="s">
        <v>3841</v>
      </c>
      <c r="C3720" s="3" t="s">
        <v>7953</v>
      </c>
      <c r="D3720" s="5">
        <v>40000</v>
      </c>
      <c r="E3720" s="7">
        <v>0</v>
      </c>
      <c r="F3720" t="s">
        <v>8219</v>
      </c>
      <c r="G3720" t="s">
        <v>8222</v>
      </c>
      <c r="H3720" t="s">
        <v>8244</v>
      </c>
      <c r="I3720">
        <v>1443711774</v>
      </c>
      <c r="J3720">
        <v>1441119774</v>
      </c>
      <c r="K3720" t="b">
        <v>1</v>
      </c>
      <c r="L3720">
        <v>12</v>
      </c>
      <c r="M3720" t="b">
        <v>0</v>
      </c>
      <c r="N3720" t="s">
        <v>8268</v>
      </c>
      <c r="O3720">
        <f t="shared" si="290"/>
        <v>0</v>
      </c>
      <c r="P3720">
        <f t="shared" si="291"/>
        <v>0</v>
      </c>
      <c r="Q3720" s="11" t="s">
        <v>8307</v>
      </c>
      <c r="R3720" t="s">
        <v>8308</v>
      </c>
      <c r="S3720" s="15">
        <f t="shared" si="292"/>
        <v>42248.627013888887</v>
      </c>
      <c r="T3720" s="15">
        <f t="shared" si="293"/>
        <v>42278.627013888887</v>
      </c>
      <c r="U3720">
        <f t="shared" si="294"/>
        <v>2015</v>
      </c>
    </row>
    <row r="3721" spans="1:21" ht="48" x14ac:dyDescent="0.2">
      <c r="A3721">
        <v>4105</v>
      </c>
      <c r="B3721" s="9" t="s">
        <v>4100</v>
      </c>
      <c r="C3721" s="3" t="s">
        <v>8207</v>
      </c>
      <c r="D3721" s="5">
        <v>33000</v>
      </c>
      <c r="E3721" s="7">
        <v>0</v>
      </c>
      <c r="F3721" t="s">
        <v>8219</v>
      </c>
      <c r="G3721" t="s">
        <v>8236</v>
      </c>
      <c r="H3721" t="s">
        <v>8254</v>
      </c>
      <c r="I3721">
        <v>1482711309</v>
      </c>
      <c r="J3721">
        <v>1479860109</v>
      </c>
      <c r="K3721" t="b">
        <v>0</v>
      </c>
      <c r="L3721">
        <v>6</v>
      </c>
      <c r="M3721" t="b">
        <v>0</v>
      </c>
      <c r="N3721" t="s">
        <v>8268</v>
      </c>
      <c r="O3721">
        <f t="shared" si="290"/>
        <v>0</v>
      </c>
      <c r="P3721">
        <f t="shared" si="291"/>
        <v>0</v>
      </c>
      <c r="Q3721" s="11" t="s">
        <v>8307</v>
      </c>
      <c r="R3721" t="s">
        <v>8308</v>
      </c>
      <c r="S3721" s="15">
        <f t="shared" si="292"/>
        <v>42697.010520833333</v>
      </c>
      <c r="T3721" s="15">
        <f t="shared" si="293"/>
        <v>42730.010520833333</v>
      </c>
      <c r="U3721">
        <f t="shared" si="294"/>
        <v>2016</v>
      </c>
    </row>
    <row r="3722" spans="1:21" ht="48" x14ac:dyDescent="0.2">
      <c r="A3722">
        <v>3849</v>
      </c>
      <c r="B3722" s="9" t="s">
        <v>3845</v>
      </c>
      <c r="C3722" s="3" t="s">
        <v>7957</v>
      </c>
      <c r="D3722" s="5">
        <v>30000</v>
      </c>
      <c r="E3722" s="7">
        <v>0</v>
      </c>
      <c r="F3722" t="s">
        <v>8219</v>
      </c>
      <c r="G3722" t="s">
        <v>8234</v>
      </c>
      <c r="H3722" t="s">
        <v>8247</v>
      </c>
      <c r="I3722">
        <v>1434047084</v>
      </c>
      <c r="J3722">
        <v>1431455084</v>
      </c>
      <c r="K3722" t="b">
        <v>1</v>
      </c>
      <c r="L3722">
        <v>28</v>
      </c>
      <c r="M3722" t="b">
        <v>0</v>
      </c>
      <c r="N3722" t="s">
        <v>8268</v>
      </c>
      <c r="O3722">
        <f t="shared" si="290"/>
        <v>0</v>
      </c>
      <c r="P3722">
        <f t="shared" si="291"/>
        <v>0</v>
      </c>
      <c r="Q3722" s="11" t="s">
        <v>8307</v>
      </c>
      <c r="R3722" t="s">
        <v>8308</v>
      </c>
      <c r="S3722" s="15">
        <f t="shared" si="292"/>
        <v>42136.767175925925</v>
      </c>
      <c r="T3722" s="15">
        <f t="shared" si="293"/>
        <v>42166.767175925925</v>
      </c>
      <c r="U3722">
        <f t="shared" si="294"/>
        <v>2015</v>
      </c>
    </row>
    <row r="3723" spans="1:21" ht="48" x14ac:dyDescent="0.2">
      <c r="A3723">
        <v>3875</v>
      </c>
      <c r="B3723" s="9" t="s">
        <v>3871</v>
      </c>
      <c r="C3723" s="3" t="s">
        <v>7983</v>
      </c>
      <c r="D3723" s="5">
        <v>30000</v>
      </c>
      <c r="E3723" s="7">
        <v>0</v>
      </c>
      <c r="F3723" t="s">
        <v>8218</v>
      </c>
      <c r="G3723" t="s">
        <v>8230</v>
      </c>
      <c r="H3723" t="s">
        <v>8251</v>
      </c>
      <c r="I3723">
        <v>1472896800</v>
      </c>
      <c r="J3723">
        <v>1472804365</v>
      </c>
      <c r="K3723" t="b">
        <v>0</v>
      </c>
      <c r="L3723">
        <v>0</v>
      </c>
      <c r="M3723" t="b">
        <v>0</v>
      </c>
      <c r="N3723" t="s">
        <v>8302</v>
      </c>
      <c r="O3723">
        <f t="shared" si="290"/>
        <v>0</v>
      </c>
      <c r="P3723">
        <f t="shared" si="291"/>
        <v>0</v>
      </c>
      <c r="Q3723" s="11" t="s">
        <v>8307</v>
      </c>
      <c r="R3723" t="s">
        <v>8310</v>
      </c>
      <c r="S3723" s="15">
        <f t="shared" si="292"/>
        <v>42615.346817129626</v>
      </c>
      <c r="T3723" s="15">
        <f t="shared" si="293"/>
        <v>42616.416666666672</v>
      </c>
      <c r="U3723">
        <f t="shared" si="294"/>
        <v>2016</v>
      </c>
    </row>
    <row r="3724" spans="1:21" ht="48" x14ac:dyDescent="0.2">
      <c r="A3724">
        <v>3882</v>
      </c>
      <c r="B3724" s="9" t="s">
        <v>3878</v>
      </c>
      <c r="C3724" s="3" t="s">
        <v>7990</v>
      </c>
      <c r="D3724" s="5">
        <v>30000</v>
      </c>
      <c r="E3724" s="7">
        <v>0</v>
      </c>
      <c r="F3724" t="s">
        <v>8218</v>
      </c>
      <c r="G3724" t="s">
        <v>8224</v>
      </c>
      <c r="H3724" t="s">
        <v>8246</v>
      </c>
      <c r="I3724">
        <v>1454281380</v>
      </c>
      <c r="J3724">
        <v>1451950570</v>
      </c>
      <c r="K3724" t="b">
        <v>0</v>
      </c>
      <c r="L3724">
        <v>0</v>
      </c>
      <c r="M3724" t="b">
        <v>0</v>
      </c>
      <c r="N3724" t="s">
        <v>8302</v>
      </c>
      <c r="O3724">
        <f t="shared" si="290"/>
        <v>0</v>
      </c>
      <c r="P3724">
        <f t="shared" si="291"/>
        <v>0</v>
      </c>
      <c r="Q3724" s="11" t="s">
        <v>8307</v>
      </c>
      <c r="R3724" t="s">
        <v>8310</v>
      </c>
      <c r="S3724" s="15">
        <f t="shared" si="292"/>
        <v>42373.983449074076</v>
      </c>
      <c r="T3724" s="15">
        <f t="shared" si="293"/>
        <v>42400.960416666669</v>
      </c>
      <c r="U3724">
        <f t="shared" si="294"/>
        <v>2016</v>
      </c>
    </row>
    <row r="3725" spans="1:21" ht="48" x14ac:dyDescent="0.2">
      <c r="A3725">
        <v>3948</v>
      </c>
      <c r="B3725" s="9" t="s">
        <v>3944</v>
      </c>
      <c r="C3725" s="3" t="s">
        <v>8055</v>
      </c>
      <c r="D3725" s="5">
        <v>30000</v>
      </c>
      <c r="E3725" s="7">
        <v>0</v>
      </c>
      <c r="F3725" t="s">
        <v>8219</v>
      </c>
      <c r="G3725" t="s">
        <v>8224</v>
      </c>
      <c r="H3725" t="s">
        <v>8246</v>
      </c>
      <c r="I3725">
        <v>1410076123</v>
      </c>
      <c r="J3725">
        <v>1404892123</v>
      </c>
      <c r="K3725" t="b">
        <v>0</v>
      </c>
      <c r="L3725">
        <v>0</v>
      </c>
      <c r="M3725" t="b">
        <v>0</v>
      </c>
      <c r="N3725" t="s">
        <v>8268</v>
      </c>
      <c r="O3725">
        <f t="shared" si="290"/>
        <v>0</v>
      </c>
      <c r="P3725">
        <f t="shared" si="291"/>
        <v>0</v>
      </c>
      <c r="Q3725" s="11" t="s">
        <v>8307</v>
      </c>
      <c r="R3725" t="s">
        <v>8308</v>
      </c>
      <c r="S3725" s="15">
        <f t="shared" si="292"/>
        <v>41829.325497685182</v>
      </c>
      <c r="T3725" s="15">
        <f t="shared" si="293"/>
        <v>41889.325497685182</v>
      </c>
      <c r="U3725">
        <f t="shared" si="294"/>
        <v>2014</v>
      </c>
    </row>
    <row r="3726" spans="1:21" ht="32" x14ac:dyDescent="0.2">
      <c r="A3726">
        <v>3981</v>
      </c>
      <c r="B3726" s="9" t="s">
        <v>3357</v>
      </c>
      <c r="C3726" s="3" t="s">
        <v>7468</v>
      </c>
      <c r="D3726" s="5">
        <v>30000</v>
      </c>
      <c r="E3726" s="7">
        <v>0</v>
      </c>
      <c r="F3726" t="s">
        <v>8219</v>
      </c>
      <c r="G3726" t="s">
        <v>8222</v>
      </c>
      <c r="H3726" t="s">
        <v>8244</v>
      </c>
      <c r="I3726">
        <v>1468729149</v>
      </c>
      <c r="J3726">
        <v>1463545149</v>
      </c>
      <c r="K3726" t="b">
        <v>0</v>
      </c>
      <c r="L3726">
        <v>7</v>
      </c>
      <c r="M3726" t="b">
        <v>0</v>
      </c>
      <c r="N3726" t="s">
        <v>8268</v>
      </c>
      <c r="O3726">
        <f t="shared" si="290"/>
        <v>0</v>
      </c>
      <c r="P3726">
        <f t="shared" si="291"/>
        <v>0</v>
      </c>
      <c r="Q3726" s="11" t="s">
        <v>8307</v>
      </c>
      <c r="R3726" t="s">
        <v>8308</v>
      </c>
      <c r="S3726" s="15">
        <f t="shared" si="292"/>
        <v>42508.179965277777</v>
      </c>
      <c r="T3726" s="15">
        <f t="shared" si="293"/>
        <v>42568.179965277777</v>
      </c>
      <c r="U3726">
        <f t="shared" si="294"/>
        <v>2016</v>
      </c>
    </row>
    <row r="3727" spans="1:21" ht="48" x14ac:dyDescent="0.2">
      <c r="A3727">
        <v>4006</v>
      </c>
      <c r="B3727" s="9" t="s">
        <v>4001</v>
      </c>
      <c r="C3727" s="3" t="s">
        <v>8110</v>
      </c>
      <c r="D3727" s="5">
        <v>30000</v>
      </c>
      <c r="E3727" s="7">
        <v>0</v>
      </c>
      <c r="F3727" t="s">
        <v>8219</v>
      </c>
      <c r="G3727" t="s">
        <v>8222</v>
      </c>
      <c r="H3727" t="s">
        <v>8244</v>
      </c>
      <c r="I3727">
        <v>1455647587</v>
      </c>
      <c r="J3727">
        <v>1453487587</v>
      </c>
      <c r="K3727" t="b">
        <v>0</v>
      </c>
      <c r="L3727">
        <v>1</v>
      </c>
      <c r="M3727" t="b">
        <v>0</v>
      </c>
      <c r="N3727" t="s">
        <v>8268</v>
      </c>
      <c r="O3727">
        <f t="shared" si="290"/>
        <v>0</v>
      </c>
      <c r="P3727">
        <f t="shared" si="291"/>
        <v>0</v>
      </c>
      <c r="Q3727" s="11" t="s">
        <v>8307</v>
      </c>
      <c r="R3727" t="s">
        <v>8308</v>
      </c>
      <c r="S3727" s="15">
        <f t="shared" si="292"/>
        <v>42391.772997685184</v>
      </c>
      <c r="T3727" s="15">
        <f t="shared" si="293"/>
        <v>42416.772997685184</v>
      </c>
      <c r="U3727">
        <f t="shared" si="294"/>
        <v>2016</v>
      </c>
    </row>
    <row r="3728" spans="1:21" ht="32" x14ac:dyDescent="0.2">
      <c r="A3728">
        <v>4095</v>
      </c>
      <c r="B3728" s="9" t="s">
        <v>4090</v>
      </c>
      <c r="C3728" s="3" t="s">
        <v>8197</v>
      </c>
      <c r="D3728" s="5">
        <v>30000</v>
      </c>
      <c r="E3728" s="7">
        <v>0</v>
      </c>
      <c r="F3728" t="s">
        <v>8219</v>
      </c>
      <c r="G3728" t="s">
        <v>8236</v>
      </c>
      <c r="H3728" t="s">
        <v>8254</v>
      </c>
      <c r="I3728">
        <v>1482108350</v>
      </c>
      <c r="J3728">
        <v>1479516350</v>
      </c>
      <c r="K3728" t="b">
        <v>0</v>
      </c>
      <c r="L3728">
        <v>1</v>
      </c>
      <c r="M3728" t="b">
        <v>0</v>
      </c>
      <c r="N3728" t="s">
        <v>8268</v>
      </c>
      <c r="O3728">
        <f t="shared" si="290"/>
        <v>0</v>
      </c>
      <c r="P3728">
        <f t="shared" si="291"/>
        <v>0</v>
      </c>
      <c r="Q3728" s="11" t="s">
        <v>8307</v>
      </c>
      <c r="R3728" t="s">
        <v>8308</v>
      </c>
      <c r="S3728" s="15">
        <f t="shared" si="292"/>
        <v>42693.031828703708</v>
      </c>
      <c r="T3728" s="15">
        <f t="shared" si="293"/>
        <v>42723.031828703708</v>
      </c>
      <c r="U3728">
        <f t="shared" si="294"/>
        <v>2016</v>
      </c>
    </row>
    <row r="3729" spans="1:21" ht="48" x14ac:dyDescent="0.2">
      <c r="A3729">
        <v>3957</v>
      </c>
      <c r="B3729" s="9" t="s">
        <v>3953</v>
      </c>
      <c r="C3729" s="3" t="s">
        <v>8063</v>
      </c>
      <c r="D3729" s="5">
        <v>28000</v>
      </c>
      <c r="E3729" s="7">
        <v>0</v>
      </c>
      <c r="F3729" t="s">
        <v>8219</v>
      </c>
      <c r="G3729" t="s">
        <v>8222</v>
      </c>
      <c r="H3729" t="s">
        <v>8244</v>
      </c>
      <c r="I3729">
        <v>1468020354</v>
      </c>
      <c r="J3729">
        <v>1464045954</v>
      </c>
      <c r="K3729" t="b">
        <v>0</v>
      </c>
      <c r="L3729">
        <v>1</v>
      </c>
      <c r="M3729" t="b">
        <v>0</v>
      </c>
      <c r="N3729" t="s">
        <v>8268</v>
      </c>
      <c r="O3729">
        <f t="shared" si="290"/>
        <v>0</v>
      </c>
      <c r="P3729">
        <f t="shared" si="291"/>
        <v>0</v>
      </c>
      <c r="Q3729" s="11" t="s">
        <v>8307</v>
      </c>
      <c r="R3729" t="s">
        <v>8308</v>
      </c>
      <c r="S3729" s="15">
        <f t="shared" si="292"/>
        <v>42513.976319444439</v>
      </c>
      <c r="T3729" s="15">
        <f t="shared" si="293"/>
        <v>42559.976319444439</v>
      </c>
      <c r="U3729">
        <f t="shared" si="294"/>
        <v>2016</v>
      </c>
    </row>
    <row r="3730" spans="1:21" ht="48" x14ac:dyDescent="0.2">
      <c r="A3730">
        <v>3952</v>
      </c>
      <c r="B3730" s="9" t="s">
        <v>3948</v>
      </c>
      <c r="C3730" s="3" t="s">
        <v>8058</v>
      </c>
      <c r="D3730" s="5">
        <v>26000</v>
      </c>
      <c r="E3730" s="7">
        <v>0</v>
      </c>
      <c r="F3730" t="s">
        <v>8219</v>
      </c>
      <c r="G3730" t="s">
        <v>8222</v>
      </c>
      <c r="H3730" t="s">
        <v>8244</v>
      </c>
      <c r="I3730">
        <v>1445885890</v>
      </c>
      <c r="J3730">
        <v>1440701890</v>
      </c>
      <c r="K3730" t="b">
        <v>0</v>
      </c>
      <c r="L3730">
        <v>1</v>
      </c>
      <c r="M3730" t="b">
        <v>0</v>
      </c>
      <c r="N3730" t="s">
        <v>8268</v>
      </c>
      <c r="O3730">
        <f t="shared" si="290"/>
        <v>0</v>
      </c>
      <c r="P3730">
        <f t="shared" si="291"/>
        <v>0</v>
      </c>
      <c r="Q3730" s="11" t="s">
        <v>8307</v>
      </c>
      <c r="R3730" t="s">
        <v>8308</v>
      </c>
      <c r="S3730" s="15">
        <f t="shared" si="292"/>
        <v>42243.790393518517</v>
      </c>
      <c r="T3730" s="15">
        <f t="shared" si="293"/>
        <v>42303.790393518517</v>
      </c>
      <c r="U3730">
        <f t="shared" si="294"/>
        <v>2015</v>
      </c>
    </row>
    <row r="3731" spans="1:21" ht="48" x14ac:dyDescent="0.2">
      <c r="A3731">
        <v>3877</v>
      </c>
      <c r="B3731" s="9" t="s">
        <v>3873</v>
      </c>
      <c r="C3731" s="3" t="s">
        <v>7985</v>
      </c>
      <c r="D3731" s="5">
        <v>25000</v>
      </c>
      <c r="E3731" s="7">
        <v>0</v>
      </c>
      <c r="F3731" t="s">
        <v>8218</v>
      </c>
      <c r="G3731" t="s">
        <v>8222</v>
      </c>
      <c r="H3731" t="s">
        <v>8244</v>
      </c>
      <c r="I3731">
        <v>1481213752</v>
      </c>
      <c r="J3731">
        <v>1478621752</v>
      </c>
      <c r="K3731" t="b">
        <v>0</v>
      </c>
      <c r="L3731">
        <v>14</v>
      </c>
      <c r="M3731" t="b">
        <v>0</v>
      </c>
      <c r="N3731" t="s">
        <v>8302</v>
      </c>
      <c r="O3731">
        <f t="shared" si="290"/>
        <v>0</v>
      </c>
      <c r="P3731">
        <f t="shared" si="291"/>
        <v>0</v>
      </c>
      <c r="Q3731" s="11" t="s">
        <v>8307</v>
      </c>
      <c r="R3731" t="s">
        <v>8310</v>
      </c>
      <c r="S3731" s="15">
        <f t="shared" si="292"/>
        <v>42682.67768518519</v>
      </c>
      <c r="T3731" s="15">
        <f t="shared" si="293"/>
        <v>42712.67768518519</v>
      </c>
      <c r="U3731">
        <f t="shared" si="294"/>
        <v>2016</v>
      </c>
    </row>
    <row r="3732" spans="1:21" ht="48" x14ac:dyDescent="0.2">
      <c r="A3732">
        <v>3954</v>
      </c>
      <c r="B3732" s="9" t="s">
        <v>3950</v>
      </c>
      <c r="C3732" s="3" t="s">
        <v>8060</v>
      </c>
      <c r="D3732" s="5">
        <v>25000</v>
      </c>
      <c r="E3732" s="7">
        <v>0</v>
      </c>
      <c r="F3732" t="s">
        <v>8219</v>
      </c>
      <c r="G3732" t="s">
        <v>8227</v>
      </c>
      <c r="H3732" t="s">
        <v>8249</v>
      </c>
      <c r="I3732">
        <v>1405352264</v>
      </c>
      <c r="J3732">
        <v>1400168264</v>
      </c>
      <c r="K3732" t="b">
        <v>0</v>
      </c>
      <c r="L3732">
        <v>0</v>
      </c>
      <c r="M3732" t="b">
        <v>0</v>
      </c>
      <c r="N3732" t="s">
        <v>8268</v>
      </c>
      <c r="O3732">
        <f t="shared" si="290"/>
        <v>0</v>
      </c>
      <c r="P3732">
        <f t="shared" si="291"/>
        <v>0</v>
      </c>
      <c r="Q3732" s="11" t="s">
        <v>8307</v>
      </c>
      <c r="R3732" t="s">
        <v>8308</v>
      </c>
      <c r="S3732" s="15">
        <f t="shared" si="292"/>
        <v>41774.651203703703</v>
      </c>
      <c r="T3732" s="15">
        <f t="shared" si="293"/>
        <v>41834.651203703703</v>
      </c>
      <c r="U3732">
        <f t="shared" si="294"/>
        <v>2014</v>
      </c>
    </row>
    <row r="3733" spans="1:21" ht="48" x14ac:dyDescent="0.2">
      <c r="A3733">
        <v>4033</v>
      </c>
      <c r="B3733" s="9" t="s">
        <v>4028</v>
      </c>
      <c r="C3733" s="3" t="s">
        <v>8137</v>
      </c>
      <c r="D3733" s="5">
        <v>23900</v>
      </c>
      <c r="E3733" s="7">
        <v>0</v>
      </c>
      <c r="F3733" t="s">
        <v>8219</v>
      </c>
      <c r="G3733" t="s">
        <v>8223</v>
      </c>
      <c r="H3733" t="s">
        <v>8245</v>
      </c>
      <c r="I3733">
        <v>1475398800</v>
      </c>
      <c r="J3733">
        <v>1472711224</v>
      </c>
      <c r="K3733" t="b">
        <v>0</v>
      </c>
      <c r="L3733">
        <v>94</v>
      </c>
      <c r="M3733" t="b">
        <v>0</v>
      </c>
      <c r="N3733" t="s">
        <v>8268</v>
      </c>
      <c r="O3733">
        <f t="shared" si="290"/>
        <v>0</v>
      </c>
      <c r="P3733">
        <f t="shared" si="291"/>
        <v>0</v>
      </c>
      <c r="Q3733" s="11" t="s">
        <v>8307</v>
      </c>
      <c r="R3733" t="s">
        <v>8308</v>
      </c>
      <c r="S3733" s="15">
        <f t="shared" si="292"/>
        <v>42614.268796296295</v>
      </c>
      <c r="T3733" s="15">
        <f t="shared" si="293"/>
        <v>42645.375</v>
      </c>
      <c r="U3733">
        <f t="shared" si="294"/>
        <v>2016</v>
      </c>
    </row>
    <row r="3734" spans="1:21" ht="48" x14ac:dyDescent="0.2">
      <c r="A3734">
        <v>3796</v>
      </c>
      <c r="B3734" s="9" t="s">
        <v>3792</v>
      </c>
      <c r="C3734" s="3" t="s">
        <v>7905</v>
      </c>
      <c r="D3734" s="5">
        <v>22500</v>
      </c>
      <c r="E3734" s="7">
        <v>0</v>
      </c>
      <c r="F3734" t="s">
        <v>8219</v>
      </c>
      <c r="G3734" t="s">
        <v>8222</v>
      </c>
      <c r="H3734" t="s">
        <v>8244</v>
      </c>
      <c r="I3734">
        <v>1484354556</v>
      </c>
      <c r="J3734">
        <v>1479170556</v>
      </c>
      <c r="K3734" t="b">
        <v>0</v>
      </c>
      <c r="L3734">
        <v>1</v>
      </c>
      <c r="M3734" t="b">
        <v>0</v>
      </c>
      <c r="N3734" t="s">
        <v>8302</v>
      </c>
      <c r="O3734">
        <f t="shared" si="290"/>
        <v>0</v>
      </c>
      <c r="P3734">
        <f t="shared" si="291"/>
        <v>0</v>
      </c>
      <c r="Q3734" s="11" t="s">
        <v>8307</v>
      </c>
      <c r="R3734" t="s">
        <v>8310</v>
      </c>
      <c r="S3734" s="15">
        <f t="shared" si="292"/>
        <v>42689.029583333337</v>
      </c>
      <c r="T3734" s="15">
        <f t="shared" si="293"/>
        <v>42749.029583333337</v>
      </c>
      <c r="U3734">
        <f t="shared" si="294"/>
        <v>2016</v>
      </c>
    </row>
    <row r="3735" spans="1:21" ht="48" x14ac:dyDescent="0.2">
      <c r="A3735">
        <v>3800</v>
      </c>
      <c r="B3735" s="9" t="s">
        <v>3796</v>
      </c>
      <c r="C3735" s="3" t="s">
        <v>7909</v>
      </c>
      <c r="D3735" s="5">
        <v>22000</v>
      </c>
      <c r="E3735" s="7">
        <v>0</v>
      </c>
      <c r="F3735" t="s">
        <v>8219</v>
      </c>
      <c r="G3735" t="s">
        <v>8222</v>
      </c>
      <c r="H3735" t="s">
        <v>8244</v>
      </c>
      <c r="I3735">
        <v>1420952340</v>
      </c>
      <c r="J3735">
        <v>1418146883</v>
      </c>
      <c r="K3735" t="b">
        <v>0</v>
      </c>
      <c r="L3735">
        <v>16</v>
      </c>
      <c r="M3735" t="b">
        <v>0</v>
      </c>
      <c r="N3735" t="s">
        <v>8302</v>
      </c>
      <c r="O3735">
        <f t="shared" si="290"/>
        <v>0</v>
      </c>
      <c r="P3735">
        <f t="shared" si="291"/>
        <v>0</v>
      </c>
      <c r="Q3735" s="11" t="s">
        <v>8307</v>
      </c>
      <c r="R3735" t="s">
        <v>8310</v>
      </c>
      <c r="S3735" s="15">
        <f t="shared" si="292"/>
        <v>41982.737071759257</v>
      </c>
      <c r="T3735" s="15">
        <f t="shared" si="293"/>
        <v>42015.207638888889</v>
      </c>
      <c r="U3735">
        <f t="shared" si="294"/>
        <v>2014</v>
      </c>
    </row>
    <row r="3736" spans="1:21" ht="32" x14ac:dyDescent="0.2">
      <c r="A3736">
        <v>3728</v>
      </c>
      <c r="B3736" s="9" t="s">
        <v>3724</v>
      </c>
      <c r="C3736" s="3" t="s">
        <v>7837</v>
      </c>
      <c r="D3736" s="5">
        <v>20000</v>
      </c>
      <c r="E3736" s="7">
        <v>0</v>
      </c>
      <c r="F3736" t="s">
        <v>8219</v>
      </c>
      <c r="G3736" t="s">
        <v>8222</v>
      </c>
      <c r="H3736" t="s">
        <v>8244</v>
      </c>
      <c r="I3736">
        <v>1439957176</v>
      </c>
      <c r="J3736">
        <v>1437365176</v>
      </c>
      <c r="K3736" t="b">
        <v>0</v>
      </c>
      <c r="L3736">
        <v>31</v>
      </c>
      <c r="M3736" t="b">
        <v>0</v>
      </c>
      <c r="N3736" t="s">
        <v>8268</v>
      </c>
      <c r="O3736">
        <f t="shared" si="290"/>
        <v>0</v>
      </c>
      <c r="P3736">
        <f t="shared" si="291"/>
        <v>0</v>
      </c>
      <c r="Q3736" s="11" t="s">
        <v>8307</v>
      </c>
      <c r="R3736" t="s">
        <v>8308</v>
      </c>
      <c r="S3736" s="15">
        <f t="shared" si="292"/>
        <v>42205.171018518522</v>
      </c>
      <c r="T3736" s="15">
        <f t="shared" si="293"/>
        <v>42235.171018518522</v>
      </c>
      <c r="U3736">
        <f t="shared" si="294"/>
        <v>2015</v>
      </c>
    </row>
    <row r="3737" spans="1:21" ht="48" x14ac:dyDescent="0.2">
      <c r="A3737">
        <v>3741</v>
      </c>
      <c r="B3737" s="9" t="s">
        <v>3737</v>
      </c>
      <c r="C3737" s="3" t="s">
        <v>7850</v>
      </c>
      <c r="D3737" s="5">
        <v>20000</v>
      </c>
      <c r="E3737" s="7">
        <v>0</v>
      </c>
      <c r="F3737" t="s">
        <v>8219</v>
      </c>
      <c r="G3737" t="s">
        <v>8222</v>
      </c>
      <c r="H3737" t="s">
        <v>8244</v>
      </c>
      <c r="I3737">
        <v>1450389950</v>
      </c>
      <c r="J3737">
        <v>1447797950</v>
      </c>
      <c r="K3737" t="b">
        <v>0</v>
      </c>
      <c r="L3737">
        <v>0</v>
      </c>
      <c r="M3737" t="b">
        <v>0</v>
      </c>
      <c r="N3737" t="s">
        <v>8268</v>
      </c>
      <c r="O3737">
        <f t="shared" si="290"/>
        <v>0</v>
      </c>
      <c r="P3737">
        <f t="shared" si="291"/>
        <v>0</v>
      </c>
      <c r="Q3737" s="11" t="s">
        <v>8307</v>
      </c>
      <c r="R3737" t="s">
        <v>8308</v>
      </c>
      <c r="S3737" s="15">
        <f t="shared" si="292"/>
        <v>42325.920717592591</v>
      </c>
      <c r="T3737" s="15">
        <f t="shared" si="293"/>
        <v>42355.920717592591</v>
      </c>
      <c r="U3737">
        <f t="shared" si="294"/>
        <v>2015</v>
      </c>
    </row>
    <row r="3738" spans="1:21" ht="48" x14ac:dyDescent="0.2">
      <c r="A3738">
        <v>3929</v>
      </c>
      <c r="B3738" s="9" t="s">
        <v>3925</v>
      </c>
      <c r="C3738" s="3" t="s">
        <v>8036</v>
      </c>
      <c r="D3738" s="5">
        <v>20000</v>
      </c>
      <c r="E3738" s="7">
        <v>0</v>
      </c>
      <c r="F3738" t="s">
        <v>8219</v>
      </c>
      <c r="G3738" t="s">
        <v>8222</v>
      </c>
      <c r="H3738" t="s">
        <v>8244</v>
      </c>
      <c r="I3738">
        <v>1474228265</v>
      </c>
      <c r="J3738">
        <v>1471636265</v>
      </c>
      <c r="K3738" t="b">
        <v>0</v>
      </c>
      <c r="L3738">
        <v>14</v>
      </c>
      <c r="M3738" t="b">
        <v>0</v>
      </c>
      <c r="N3738" t="s">
        <v>8268</v>
      </c>
      <c r="O3738">
        <f t="shared" si="290"/>
        <v>0</v>
      </c>
      <c r="P3738">
        <f t="shared" si="291"/>
        <v>0</v>
      </c>
      <c r="Q3738" s="11" t="s">
        <v>8307</v>
      </c>
      <c r="R3738" t="s">
        <v>8308</v>
      </c>
      <c r="S3738" s="15">
        <f t="shared" si="292"/>
        <v>42601.827141203699</v>
      </c>
      <c r="T3738" s="15">
        <f t="shared" si="293"/>
        <v>42631.827141203699</v>
      </c>
      <c r="U3738">
        <f t="shared" si="294"/>
        <v>2016</v>
      </c>
    </row>
    <row r="3739" spans="1:21" ht="48" x14ac:dyDescent="0.2">
      <c r="A3739">
        <v>3936</v>
      </c>
      <c r="B3739" s="9" t="s">
        <v>3932</v>
      </c>
      <c r="C3739" s="3" t="s">
        <v>8043</v>
      </c>
      <c r="D3739" s="5">
        <v>20000</v>
      </c>
      <c r="E3739" s="7">
        <v>0</v>
      </c>
      <c r="F3739" t="s">
        <v>8219</v>
      </c>
      <c r="G3739" t="s">
        <v>8222</v>
      </c>
      <c r="H3739" t="s">
        <v>8244</v>
      </c>
      <c r="I3739">
        <v>1480576720</v>
      </c>
      <c r="J3739">
        <v>1477981120</v>
      </c>
      <c r="K3739" t="b">
        <v>0</v>
      </c>
      <c r="L3739">
        <v>0</v>
      </c>
      <c r="M3739" t="b">
        <v>0</v>
      </c>
      <c r="N3739" t="s">
        <v>8268</v>
      </c>
      <c r="O3739">
        <f t="shared" si="290"/>
        <v>0</v>
      </c>
      <c r="P3739">
        <f t="shared" si="291"/>
        <v>0</v>
      </c>
      <c r="Q3739" s="11" t="s">
        <v>8307</v>
      </c>
      <c r="R3739" t="s">
        <v>8308</v>
      </c>
      <c r="S3739" s="15">
        <f t="shared" si="292"/>
        <v>42675.262962962966</v>
      </c>
      <c r="T3739" s="15">
        <f t="shared" si="293"/>
        <v>42705.304629629631</v>
      </c>
      <c r="U3739">
        <f t="shared" si="294"/>
        <v>2016</v>
      </c>
    </row>
    <row r="3740" spans="1:21" ht="48" x14ac:dyDescent="0.2">
      <c r="A3740">
        <v>4029</v>
      </c>
      <c r="B3740" s="9" t="s">
        <v>4024</v>
      </c>
      <c r="C3740" s="3" t="s">
        <v>8133</v>
      </c>
      <c r="D3740" s="5">
        <v>20000</v>
      </c>
      <c r="E3740" s="7">
        <v>0</v>
      </c>
      <c r="F3740" t="s">
        <v>8219</v>
      </c>
      <c r="G3740" t="s">
        <v>8222</v>
      </c>
      <c r="H3740" t="s">
        <v>8244</v>
      </c>
      <c r="I3740">
        <v>1450053370</v>
      </c>
      <c r="J3740">
        <v>1447461370</v>
      </c>
      <c r="K3740" t="b">
        <v>0</v>
      </c>
      <c r="L3740">
        <v>0</v>
      </c>
      <c r="M3740" t="b">
        <v>0</v>
      </c>
      <c r="N3740" t="s">
        <v>8268</v>
      </c>
      <c r="O3740">
        <f t="shared" si="290"/>
        <v>0</v>
      </c>
      <c r="P3740">
        <f t="shared" si="291"/>
        <v>0</v>
      </c>
      <c r="Q3740" s="11" t="s">
        <v>8307</v>
      </c>
      <c r="R3740" t="s">
        <v>8308</v>
      </c>
      <c r="S3740" s="15">
        <f t="shared" si="292"/>
        <v>42322.025115740747</v>
      </c>
      <c r="T3740" s="15">
        <f t="shared" si="293"/>
        <v>42352.025115740747</v>
      </c>
      <c r="U3740">
        <f t="shared" si="294"/>
        <v>2015</v>
      </c>
    </row>
    <row r="3741" spans="1:21" ht="48" x14ac:dyDescent="0.2">
      <c r="A3741">
        <v>4049</v>
      </c>
      <c r="B3741" s="9" t="s">
        <v>4044</v>
      </c>
      <c r="C3741" s="3" t="s">
        <v>8152</v>
      </c>
      <c r="D3741" s="5">
        <v>20000</v>
      </c>
      <c r="E3741" s="7">
        <v>0</v>
      </c>
      <c r="F3741" t="s">
        <v>8219</v>
      </c>
      <c r="G3741" t="s">
        <v>8222</v>
      </c>
      <c r="H3741" t="s">
        <v>8244</v>
      </c>
      <c r="I3741">
        <v>1436914815</v>
      </c>
      <c r="J3741">
        <v>1434322815</v>
      </c>
      <c r="K3741" t="b">
        <v>0</v>
      </c>
      <c r="L3741">
        <v>1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8307</v>
      </c>
      <c r="R3741" t="s">
        <v>8308</v>
      </c>
      <c r="S3741" s="15">
        <f t="shared" si="292"/>
        <v>42169.958506944444</v>
      </c>
      <c r="T3741" s="15">
        <f t="shared" si="293"/>
        <v>42199.958506944444</v>
      </c>
      <c r="U3741">
        <f t="shared" si="294"/>
        <v>2015</v>
      </c>
    </row>
    <row r="3742" spans="1:21" ht="48" x14ac:dyDescent="0.2">
      <c r="A3742">
        <v>4062</v>
      </c>
      <c r="B3742" s="9" t="s">
        <v>4057</v>
      </c>
      <c r="C3742" s="3" t="s">
        <v>8165</v>
      </c>
      <c r="D3742" s="5">
        <v>20000</v>
      </c>
      <c r="E3742" s="7">
        <v>0</v>
      </c>
      <c r="F3742" t="s">
        <v>8219</v>
      </c>
      <c r="G3742" t="s">
        <v>8222</v>
      </c>
      <c r="H3742" t="s">
        <v>8244</v>
      </c>
      <c r="I3742">
        <v>1467481468</v>
      </c>
      <c r="J3742">
        <v>1464889468</v>
      </c>
      <c r="K3742" t="b">
        <v>0</v>
      </c>
      <c r="L3742">
        <v>3</v>
      </c>
      <c r="M3742" t="b">
        <v>0</v>
      </c>
      <c r="N3742" t="s">
        <v>8268</v>
      </c>
      <c r="O3742">
        <f t="shared" si="290"/>
        <v>0</v>
      </c>
      <c r="P3742">
        <f t="shared" si="291"/>
        <v>0</v>
      </c>
      <c r="Q3742" s="11" t="s">
        <v>8307</v>
      </c>
      <c r="R3742" t="s">
        <v>8308</v>
      </c>
      <c r="S3742" s="15">
        <f t="shared" si="292"/>
        <v>42523.739212962959</v>
      </c>
      <c r="T3742" s="15">
        <f t="shared" si="293"/>
        <v>42553.739212962959</v>
      </c>
      <c r="U3742">
        <f t="shared" si="294"/>
        <v>2016</v>
      </c>
    </row>
    <row r="3743" spans="1:21" ht="48" x14ac:dyDescent="0.2">
      <c r="A3743">
        <v>4071</v>
      </c>
      <c r="B3743" s="9" t="s">
        <v>4066</v>
      </c>
      <c r="C3743" s="3" t="s">
        <v>8173</v>
      </c>
      <c r="D3743" s="5">
        <v>20000</v>
      </c>
      <c r="E3743" s="7">
        <v>0</v>
      </c>
      <c r="F3743" t="s">
        <v>8219</v>
      </c>
      <c r="G3743" t="s">
        <v>8236</v>
      </c>
      <c r="H3743" t="s">
        <v>8254</v>
      </c>
      <c r="I3743">
        <v>1482779931</v>
      </c>
      <c r="J3743">
        <v>1480187931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1" t="s">
        <v>8307</v>
      </c>
      <c r="R3743" t="s">
        <v>8308</v>
      </c>
      <c r="S3743" s="15">
        <f t="shared" si="292"/>
        <v>42700.804756944446</v>
      </c>
      <c r="T3743" s="15">
        <f t="shared" si="293"/>
        <v>42730.804756944446</v>
      </c>
      <c r="U3743">
        <f t="shared" si="294"/>
        <v>2016</v>
      </c>
    </row>
    <row r="3744" spans="1:21" ht="48" x14ac:dyDescent="0.2">
      <c r="A3744">
        <v>3878</v>
      </c>
      <c r="B3744" s="9" t="s">
        <v>3874</v>
      </c>
      <c r="C3744" s="3" t="s">
        <v>7986</v>
      </c>
      <c r="D3744" s="5">
        <v>18000</v>
      </c>
      <c r="E3744" s="7">
        <v>0</v>
      </c>
      <c r="F3744" t="s">
        <v>8218</v>
      </c>
      <c r="G3744" t="s">
        <v>8222</v>
      </c>
      <c r="H3744" t="s">
        <v>8244</v>
      </c>
      <c r="I3744">
        <v>1435636740</v>
      </c>
      <c r="J3744">
        <v>1433014746</v>
      </c>
      <c r="K3744" t="b">
        <v>0</v>
      </c>
      <c r="L3744">
        <v>1</v>
      </c>
      <c r="M3744" t="b">
        <v>0</v>
      </c>
      <c r="N3744" t="s">
        <v>8302</v>
      </c>
      <c r="O3744">
        <f t="shared" si="290"/>
        <v>0</v>
      </c>
      <c r="P3744">
        <f t="shared" si="291"/>
        <v>0</v>
      </c>
      <c r="Q3744" s="11" t="s">
        <v>8307</v>
      </c>
      <c r="R3744" t="s">
        <v>8310</v>
      </c>
      <c r="S3744" s="15">
        <f t="shared" si="292"/>
        <v>42154.818819444445</v>
      </c>
      <c r="T3744" s="15">
        <f t="shared" si="293"/>
        <v>42185.165972222225</v>
      </c>
      <c r="U3744">
        <f t="shared" si="294"/>
        <v>2015</v>
      </c>
    </row>
    <row r="3745" spans="1:21" ht="32" x14ac:dyDescent="0.2">
      <c r="A3745">
        <v>4022</v>
      </c>
      <c r="B3745" s="9" t="s">
        <v>4017</v>
      </c>
      <c r="C3745" s="3" t="s">
        <v>8126</v>
      </c>
      <c r="D3745" s="5">
        <v>18000</v>
      </c>
      <c r="E3745" s="7">
        <v>0</v>
      </c>
      <c r="F3745" t="s">
        <v>8219</v>
      </c>
      <c r="G3745" t="s">
        <v>8222</v>
      </c>
      <c r="H3745" t="s">
        <v>8244</v>
      </c>
      <c r="I3745">
        <v>1422759240</v>
      </c>
      <c r="J3745">
        <v>1418824867</v>
      </c>
      <c r="K3745" t="b">
        <v>0</v>
      </c>
      <c r="L3745">
        <v>197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1" t="s">
        <v>8307</v>
      </c>
      <c r="R3745" t="s">
        <v>8308</v>
      </c>
      <c r="S3745" s="15">
        <f t="shared" si="292"/>
        <v>41990.584108796291</v>
      </c>
      <c r="T3745" s="15">
        <f t="shared" si="293"/>
        <v>42036.120833333334</v>
      </c>
      <c r="U3745">
        <f t="shared" si="294"/>
        <v>2014</v>
      </c>
    </row>
    <row r="3746" spans="1:21" ht="48" x14ac:dyDescent="0.2">
      <c r="A3746">
        <v>3953</v>
      </c>
      <c r="B3746" s="9" t="s">
        <v>3949</v>
      </c>
      <c r="C3746" s="3" t="s">
        <v>8059</v>
      </c>
      <c r="D3746" s="5">
        <v>17600</v>
      </c>
      <c r="E3746" s="7">
        <v>0</v>
      </c>
      <c r="F3746" t="s">
        <v>8219</v>
      </c>
      <c r="G3746" t="s">
        <v>8222</v>
      </c>
      <c r="H3746" t="s">
        <v>8244</v>
      </c>
      <c r="I3746">
        <v>1469834940</v>
      </c>
      <c r="J3746">
        <v>1467162586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1" t="s">
        <v>8307</v>
      </c>
      <c r="R3746" t="s">
        <v>8308</v>
      </c>
      <c r="S3746" s="15">
        <f t="shared" si="292"/>
        <v>42550.048449074078</v>
      </c>
      <c r="T3746" s="15">
        <f t="shared" si="293"/>
        <v>42580.978472222225</v>
      </c>
      <c r="U3746">
        <f t="shared" si="294"/>
        <v>2016</v>
      </c>
    </row>
    <row r="3747" spans="1:21" ht="48" x14ac:dyDescent="0.2">
      <c r="A3747">
        <v>4048</v>
      </c>
      <c r="B3747" s="9" t="s">
        <v>4043</v>
      </c>
      <c r="C3747" s="3" t="s">
        <v>8151</v>
      </c>
      <c r="D3747" s="5">
        <v>17000</v>
      </c>
      <c r="E3747" s="7">
        <v>0</v>
      </c>
      <c r="F3747" t="s">
        <v>8219</v>
      </c>
      <c r="G3747" t="s">
        <v>8223</v>
      </c>
      <c r="H3747" t="s">
        <v>8245</v>
      </c>
      <c r="I3747">
        <v>1460373187</v>
      </c>
      <c r="J3747">
        <v>1457352787</v>
      </c>
      <c r="K3747" t="b">
        <v>0</v>
      </c>
      <c r="L3747">
        <v>91</v>
      </c>
      <c r="M3747" t="b">
        <v>0</v>
      </c>
      <c r="N3747" t="s">
        <v>8268</v>
      </c>
      <c r="O3747">
        <f t="shared" si="290"/>
        <v>0</v>
      </c>
      <c r="P3747">
        <f t="shared" si="291"/>
        <v>0</v>
      </c>
      <c r="Q3747" s="11" t="s">
        <v>8307</v>
      </c>
      <c r="R3747" t="s">
        <v>8308</v>
      </c>
      <c r="S3747" s="15">
        <f t="shared" si="292"/>
        <v>42436.509108796294</v>
      </c>
      <c r="T3747" s="15">
        <f t="shared" si="293"/>
        <v>42471.467442129629</v>
      </c>
      <c r="U3747">
        <f t="shared" si="294"/>
        <v>2016</v>
      </c>
    </row>
    <row r="3748" spans="1:21" ht="32" x14ac:dyDescent="0.2">
      <c r="A3748">
        <v>3779</v>
      </c>
      <c r="B3748" s="9" t="s">
        <v>3775</v>
      </c>
      <c r="C3748" s="3" t="s">
        <v>7888</v>
      </c>
      <c r="D3748" s="5">
        <v>15000</v>
      </c>
      <c r="E3748" s="7">
        <v>0</v>
      </c>
      <c r="F3748" t="s">
        <v>8217</v>
      </c>
      <c r="G3748" t="s">
        <v>8222</v>
      </c>
      <c r="H3748" t="s">
        <v>8244</v>
      </c>
      <c r="I3748">
        <v>1459010340</v>
      </c>
      <c r="J3748">
        <v>1456421940</v>
      </c>
      <c r="K3748" t="b">
        <v>0</v>
      </c>
      <c r="L3748">
        <v>115</v>
      </c>
      <c r="M3748" t="b">
        <v>1</v>
      </c>
      <c r="N3748" t="s">
        <v>8302</v>
      </c>
      <c r="O3748">
        <f t="shared" si="290"/>
        <v>0</v>
      </c>
      <c r="P3748">
        <f t="shared" si="291"/>
        <v>0</v>
      </c>
      <c r="Q3748" s="11" t="s">
        <v>8307</v>
      </c>
      <c r="R3748" t="s">
        <v>8310</v>
      </c>
      <c r="S3748" s="15">
        <f t="shared" si="292"/>
        <v>42425.735416666663</v>
      </c>
      <c r="T3748" s="15">
        <f t="shared" si="293"/>
        <v>42455.693750000006</v>
      </c>
      <c r="U3748">
        <f t="shared" si="294"/>
        <v>2016</v>
      </c>
    </row>
    <row r="3749" spans="1:21" ht="48" x14ac:dyDescent="0.2">
      <c r="A3749">
        <v>3790</v>
      </c>
      <c r="B3749" s="9" t="s">
        <v>3786</v>
      </c>
      <c r="C3749" s="3" t="s">
        <v>7899</v>
      </c>
      <c r="D3749" s="5">
        <v>15000</v>
      </c>
      <c r="E3749" s="7">
        <v>0</v>
      </c>
      <c r="F3749" t="s">
        <v>8219</v>
      </c>
      <c r="G3749" t="s">
        <v>8222</v>
      </c>
      <c r="H3749" t="s">
        <v>8244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8307</v>
      </c>
      <c r="R3749" t="s">
        <v>8310</v>
      </c>
      <c r="S3749" s="15">
        <f t="shared" si="292"/>
        <v>42666.666932870372</v>
      </c>
      <c r="T3749" s="15">
        <f t="shared" si="293"/>
        <v>42696.708599537036</v>
      </c>
      <c r="U3749">
        <f t="shared" si="294"/>
        <v>2016</v>
      </c>
    </row>
    <row r="3750" spans="1:21" ht="48" x14ac:dyDescent="0.2">
      <c r="A3750">
        <v>3872</v>
      </c>
      <c r="B3750" s="9" t="s">
        <v>3868</v>
      </c>
      <c r="C3750" s="3" t="s">
        <v>7980</v>
      </c>
      <c r="D3750" s="5">
        <v>15000</v>
      </c>
      <c r="E3750" s="7">
        <v>0</v>
      </c>
      <c r="F3750" t="s">
        <v>8218</v>
      </c>
      <c r="G3750" t="s">
        <v>8222</v>
      </c>
      <c r="H3750" t="s">
        <v>8244</v>
      </c>
      <c r="I3750">
        <v>1439522996</v>
      </c>
      <c r="J3750">
        <v>1435202996</v>
      </c>
      <c r="K3750" t="b">
        <v>0</v>
      </c>
      <c r="L3750">
        <v>0</v>
      </c>
      <c r="M3750" t="b">
        <v>0</v>
      </c>
      <c r="N3750" t="s">
        <v>8302</v>
      </c>
      <c r="O3750">
        <f t="shared" si="290"/>
        <v>0</v>
      </c>
      <c r="P3750">
        <f t="shared" si="291"/>
        <v>0</v>
      </c>
      <c r="Q3750" s="11" t="s">
        <v>8307</v>
      </c>
      <c r="R3750" t="s">
        <v>8310</v>
      </c>
      <c r="S3750" s="15">
        <f t="shared" si="292"/>
        <v>42180.145787037036</v>
      </c>
      <c r="T3750" s="15">
        <f t="shared" si="293"/>
        <v>42230.145787037036</v>
      </c>
      <c r="U3750">
        <f t="shared" si="294"/>
        <v>2015</v>
      </c>
    </row>
    <row r="3751" spans="1:21" ht="48" x14ac:dyDescent="0.2">
      <c r="A3751">
        <v>3879</v>
      </c>
      <c r="B3751" s="9" t="s">
        <v>3875</v>
      </c>
      <c r="C3751" s="3" t="s">
        <v>7987</v>
      </c>
      <c r="D3751" s="5">
        <v>15000</v>
      </c>
      <c r="E3751" s="7">
        <v>0</v>
      </c>
      <c r="F3751" t="s">
        <v>8218</v>
      </c>
      <c r="G3751" t="s">
        <v>8223</v>
      </c>
      <c r="H3751" t="s">
        <v>8245</v>
      </c>
      <c r="I3751">
        <v>1422218396</v>
      </c>
      <c r="J3751">
        <v>1419626396</v>
      </c>
      <c r="K3751" t="b">
        <v>0</v>
      </c>
      <c r="L3751">
        <v>0</v>
      </c>
      <c r="M3751" t="b">
        <v>0</v>
      </c>
      <c r="N3751" t="s">
        <v>8302</v>
      </c>
      <c r="O3751">
        <f t="shared" si="290"/>
        <v>0</v>
      </c>
      <c r="P3751">
        <f t="shared" si="291"/>
        <v>0</v>
      </c>
      <c r="Q3751" s="11" t="s">
        <v>8307</v>
      </c>
      <c r="R3751" t="s">
        <v>8310</v>
      </c>
      <c r="S3751" s="15">
        <f t="shared" si="292"/>
        <v>41999.861064814817</v>
      </c>
      <c r="T3751" s="15">
        <f t="shared" si="293"/>
        <v>42029.861064814817</v>
      </c>
      <c r="U3751">
        <f t="shared" si="294"/>
        <v>2014</v>
      </c>
    </row>
    <row r="3752" spans="1:21" ht="48" x14ac:dyDescent="0.2">
      <c r="A3752">
        <v>3883</v>
      </c>
      <c r="B3752" s="9" t="s">
        <v>3879</v>
      </c>
      <c r="C3752" s="3" t="s">
        <v>7991</v>
      </c>
      <c r="D3752" s="5">
        <v>15000</v>
      </c>
      <c r="E3752" s="7">
        <v>0</v>
      </c>
      <c r="F3752" t="s">
        <v>8218</v>
      </c>
      <c r="G3752" t="s">
        <v>8223</v>
      </c>
      <c r="H3752" t="s">
        <v>8245</v>
      </c>
      <c r="I3752">
        <v>1409668069</v>
      </c>
      <c r="J3752">
        <v>1407076069</v>
      </c>
      <c r="K3752" t="b">
        <v>0</v>
      </c>
      <c r="L3752">
        <v>0</v>
      </c>
      <c r="M3752" t="b">
        <v>0</v>
      </c>
      <c r="N3752" t="s">
        <v>8302</v>
      </c>
      <c r="O3752">
        <f t="shared" si="290"/>
        <v>0</v>
      </c>
      <c r="P3752">
        <f t="shared" si="291"/>
        <v>0</v>
      </c>
      <c r="Q3752" s="11" t="s">
        <v>8307</v>
      </c>
      <c r="R3752" t="s">
        <v>8310</v>
      </c>
      <c r="S3752" s="15">
        <f t="shared" si="292"/>
        <v>41854.602650462963</v>
      </c>
      <c r="T3752" s="15">
        <f t="shared" si="293"/>
        <v>41884.602650462963</v>
      </c>
      <c r="U3752">
        <f t="shared" si="294"/>
        <v>2014</v>
      </c>
    </row>
    <row r="3753" spans="1:21" ht="48" x14ac:dyDescent="0.2">
      <c r="A3753">
        <v>3890</v>
      </c>
      <c r="B3753" s="9" t="s">
        <v>3886</v>
      </c>
      <c r="C3753" s="3" t="s">
        <v>7997</v>
      </c>
      <c r="D3753" s="5">
        <v>15000</v>
      </c>
      <c r="E3753" s="7">
        <v>0</v>
      </c>
      <c r="F3753" t="s">
        <v>8219</v>
      </c>
      <c r="G3753" t="s">
        <v>8222</v>
      </c>
      <c r="H3753" t="s">
        <v>8244</v>
      </c>
      <c r="I3753">
        <v>1439662344</v>
      </c>
      <c r="J3753">
        <v>1434478344</v>
      </c>
      <c r="K3753" t="b">
        <v>0</v>
      </c>
      <c r="L3753">
        <v>8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8307</v>
      </c>
      <c r="R3753" t="s">
        <v>8308</v>
      </c>
      <c r="S3753" s="15">
        <f t="shared" si="292"/>
        <v>42171.758611111116</v>
      </c>
      <c r="T3753" s="15">
        <f t="shared" si="293"/>
        <v>42231.758611111116</v>
      </c>
      <c r="U3753">
        <f t="shared" si="294"/>
        <v>2015</v>
      </c>
    </row>
    <row r="3754" spans="1:21" ht="48" x14ac:dyDescent="0.2">
      <c r="A3754">
        <v>3894</v>
      </c>
      <c r="B3754" s="9" t="s">
        <v>3890</v>
      </c>
      <c r="C3754" s="3" t="s">
        <v>8001</v>
      </c>
      <c r="D3754" s="5">
        <v>15000</v>
      </c>
      <c r="E3754" s="7">
        <v>0</v>
      </c>
      <c r="F3754" t="s">
        <v>8219</v>
      </c>
      <c r="G3754" t="s">
        <v>8222</v>
      </c>
      <c r="H3754" t="s">
        <v>8244</v>
      </c>
      <c r="I3754">
        <v>1481000340</v>
      </c>
      <c r="J3754">
        <v>1478386812</v>
      </c>
      <c r="K3754" t="b">
        <v>0</v>
      </c>
      <c r="L3754">
        <v>11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8307</v>
      </c>
      <c r="R3754" t="s">
        <v>8308</v>
      </c>
      <c r="S3754" s="15">
        <f t="shared" si="292"/>
        <v>42679.958472222221</v>
      </c>
      <c r="T3754" s="15">
        <f t="shared" si="293"/>
        <v>42710.207638888889</v>
      </c>
      <c r="U3754">
        <f t="shared" si="294"/>
        <v>2016</v>
      </c>
    </row>
    <row r="3755" spans="1:21" ht="48" x14ac:dyDescent="0.2">
      <c r="A3755">
        <v>3912</v>
      </c>
      <c r="B3755" s="9" t="s">
        <v>3908</v>
      </c>
      <c r="C3755" s="3" t="s">
        <v>8019</v>
      </c>
      <c r="D3755" s="5">
        <v>15000</v>
      </c>
      <c r="E3755" s="7">
        <v>0</v>
      </c>
      <c r="F3755" t="s">
        <v>8219</v>
      </c>
      <c r="G3755" t="s">
        <v>8222</v>
      </c>
      <c r="H3755" t="s">
        <v>8244</v>
      </c>
      <c r="I3755">
        <v>1429936500</v>
      </c>
      <c r="J3755">
        <v>1424759330</v>
      </c>
      <c r="K3755" t="b">
        <v>0</v>
      </c>
      <c r="L3755">
        <v>1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8307</v>
      </c>
      <c r="R3755" t="s">
        <v>8308</v>
      </c>
      <c r="S3755" s="15">
        <f t="shared" si="292"/>
        <v>42059.270023148143</v>
      </c>
      <c r="T3755" s="15">
        <f t="shared" si="293"/>
        <v>42119.190972222219</v>
      </c>
      <c r="U3755">
        <f t="shared" si="294"/>
        <v>2015</v>
      </c>
    </row>
    <row r="3756" spans="1:21" ht="48" x14ac:dyDescent="0.2">
      <c r="A3756">
        <v>3924</v>
      </c>
      <c r="B3756" s="9" t="s">
        <v>3920</v>
      </c>
      <c r="C3756" s="3" t="s">
        <v>8031</v>
      </c>
      <c r="D3756" s="5">
        <v>15000</v>
      </c>
      <c r="E3756" s="7">
        <v>0</v>
      </c>
      <c r="F3756" t="s">
        <v>8219</v>
      </c>
      <c r="G3756" t="s">
        <v>8222</v>
      </c>
      <c r="H3756" t="s">
        <v>8244</v>
      </c>
      <c r="I3756">
        <v>1403823722</v>
      </c>
      <c r="J3756">
        <v>1401231722</v>
      </c>
      <c r="K3756" t="b">
        <v>0</v>
      </c>
      <c r="L3756">
        <v>40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8307</v>
      </c>
      <c r="R3756" t="s">
        <v>8308</v>
      </c>
      <c r="S3756" s="15">
        <f t="shared" si="292"/>
        <v>41786.959745370368</v>
      </c>
      <c r="T3756" s="15">
        <f t="shared" si="293"/>
        <v>41816.959745370368</v>
      </c>
      <c r="U3756">
        <f t="shared" si="294"/>
        <v>2014</v>
      </c>
    </row>
    <row r="3757" spans="1:21" ht="64" x14ac:dyDescent="0.2">
      <c r="A3757">
        <v>3970</v>
      </c>
      <c r="B3757" s="9" t="s">
        <v>3966</v>
      </c>
      <c r="C3757" s="3" t="s">
        <v>8076</v>
      </c>
      <c r="D3757" s="5">
        <v>15000</v>
      </c>
      <c r="E3757" s="7">
        <v>0</v>
      </c>
      <c r="F3757" t="s">
        <v>8219</v>
      </c>
      <c r="G3757" t="s">
        <v>8222</v>
      </c>
      <c r="H3757" t="s">
        <v>8244</v>
      </c>
      <c r="I3757">
        <v>1460925811</v>
      </c>
      <c r="J3757">
        <v>1458333811</v>
      </c>
      <c r="K3757" t="b">
        <v>0</v>
      </c>
      <c r="L3757">
        <v>2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8307</v>
      </c>
      <c r="R3757" t="s">
        <v>8308</v>
      </c>
      <c r="S3757" s="15">
        <f t="shared" si="292"/>
        <v>42447.863553240735</v>
      </c>
      <c r="T3757" s="15">
        <f t="shared" si="293"/>
        <v>42477.863553240735</v>
      </c>
      <c r="U3757">
        <f t="shared" si="294"/>
        <v>2016</v>
      </c>
    </row>
    <row r="3758" spans="1:21" ht="48" x14ac:dyDescent="0.2">
      <c r="A3758">
        <v>4021</v>
      </c>
      <c r="B3758" s="9" t="s">
        <v>4016</v>
      </c>
      <c r="C3758" s="3" t="s">
        <v>8125</v>
      </c>
      <c r="D3758" s="5">
        <v>15000</v>
      </c>
      <c r="E3758" s="7">
        <v>0</v>
      </c>
      <c r="F3758" t="s">
        <v>8219</v>
      </c>
      <c r="G3758" t="s">
        <v>8222</v>
      </c>
      <c r="H3758" t="s">
        <v>8244</v>
      </c>
      <c r="I3758">
        <v>1414360358</v>
      </c>
      <c r="J3758">
        <v>1409176358</v>
      </c>
      <c r="K3758" t="b">
        <v>0</v>
      </c>
      <c r="L3758">
        <v>2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8307</v>
      </c>
      <c r="R3758" t="s">
        <v>8308</v>
      </c>
      <c r="S3758" s="15">
        <f t="shared" si="292"/>
        <v>41878.911550925928</v>
      </c>
      <c r="T3758" s="15">
        <f t="shared" si="293"/>
        <v>41938.911550925928</v>
      </c>
      <c r="U3758">
        <f t="shared" si="294"/>
        <v>2014</v>
      </c>
    </row>
    <row r="3759" spans="1:21" ht="48" x14ac:dyDescent="0.2">
      <c r="A3759">
        <v>4066</v>
      </c>
      <c r="B3759" s="9" t="s">
        <v>4061</v>
      </c>
      <c r="C3759" s="3" t="s">
        <v>8169</v>
      </c>
      <c r="D3759" s="5">
        <v>15000</v>
      </c>
      <c r="E3759" s="7">
        <v>0</v>
      </c>
      <c r="F3759" t="s">
        <v>8219</v>
      </c>
      <c r="G3759" t="s">
        <v>8222</v>
      </c>
      <c r="H3759" t="s">
        <v>8244</v>
      </c>
      <c r="I3759">
        <v>1463619388</v>
      </c>
      <c r="J3759">
        <v>1461027388</v>
      </c>
      <c r="K3759" t="b">
        <v>0</v>
      </c>
      <c r="L3759">
        <v>1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8307</v>
      </c>
      <c r="R3759" t="s">
        <v>8308</v>
      </c>
      <c r="S3759" s="15">
        <f t="shared" si="292"/>
        <v>42479.039212962962</v>
      </c>
      <c r="T3759" s="15">
        <f t="shared" si="293"/>
        <v>42509.039212962962</v>
      </c>
      <c r="U3759">
        <f t="shared" si="294"/>
        <v>2016</v>
      </c>
    </row>
    <row r="3760" spans="1:21" ht="48" x14ac:dyDescent="0.2">
      <c r="A3760">
        <v>4077</v>
      </c>
      <c r="B3760" s="9" t="s">
        <v>4072</v>
      </c>
      <c r="C3760" s="3" t="s">
        <v>8179</v>
      </c>
      <c r="D3760" s="5">
        <v>15000</v>
      </c>
      <c r="E3760" s="7">
        <v>0</v>
      </c>
      <c r="F3760" t="s">
        <v>8219</v>
      </c>
      <c r="G3760" t="s">
        <v>8222</v>
      </c>
      <c r="H3760" t="s">
        <v>8244</v>
      </c>
      <c r="I3760">
        <v>1482339794</v>
      </c>
      <c r="J3760">
        <v>1479747794</v>
      </c>
      <c r="K3760" t="b">
        <v>0</v>
      </c>
      <c r="L3760">
        <v>6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8307</v>
      </c>
      <c r="R3760" t="s">
        <v>8308</v>
      </c>
      <c r="S3760" s="15">
        <f t="shared" si="292"/>
        <v>42695.7105787037</v>
      </c>
      <c r="T3760" s="15">
        <f t="shared" si="293"/>
        <v>42725.7105787037</v>
      </c>
      <c r="U3760">
        <f t="shared" si="294"/>
        <v>2016</v>
      </c>
    </row>
    <row r="3761" spans="1:21" ht="48" x14ac:dyDescent="0.2">
      <c r="A3761">
        <v>3971</v>
      </c>
      <c r="B3761" s="9" t="s">
        <v>3967</v>
      </c>
      <c r="C3761" s="3" t="s">
        <v>8077</v>
      </c>
      <c r="D3761" s="5">
        <v>14000</v>
      </c>
      <c r="E3761" s="7">
        <v>0</v>
      </c>
      <c r="F3761" t="s">
        <v>8219</v>
      </c>
      <c r="G3761" t="s">
        <v>8222</v>
      </c>
      <c r="H3761" t="s">
        <v>8244</v>
      </c>
      <c r="I3761">
        <v>1405947126</v>
      </c>
      <c r="J3761">
        <v>1403355126</v>
      </c>
      <c r="K3761" t="b">
        <v>0</v>
      </c>
      <c r="L3761">
        <v>6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8307</v>
      </c>
      <c r="R3761" t="s">
        <v>8308</v>
      </c>
      <c r="S3761" s="15">
        <f t="shared" si="292"/>
        <v>41811.536180555559</v>
      </c>
      <c r="T3761" s="15">
        <f t="shared" si="293"/>
        <v>41841.536180555559</v>
      </c>
      <c r="U3761">
        <f t="shared" si="294"/>
        <v>2014</v>
      </c>
    </row>
    <row r="3762" spans="1:21" ht="48" x14ac:dyDescent="0.2">
      <c r="A3762">
        <v>4034</v>
      </c>
      <c r="B3762" s="9" t="s">
        <v>4029</v>
      </c>
      <c r="C3762" s="3" t="s">
        <v>8138</v>
      </c>
      <c r="D3762" s="5">
        <v>13500</v>
      </c>
      <c r="E3762" s="7">
        <v>0</v>
      </c>
      <c r="F3762" t="s">
        <v>8219</v>
      </c>
      <c r="G3762" t="s">
        <v>8222</v>
      </c>
      <c r="H3762" t="s">
        <v>8244</v>
      </c>
      <c r="I3762">
        <v>1428097450</v>
      </c>
      <c r="J3762">
        <v>1425509050</v>
      </c>
      <c r="K3762" t="b">
        <v>0</v>
      </c>
      <c r="L3762">
        <v>2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8307</v>
      </c>
      <c r="R3762" t="s">
        <v>8308</v>
      </c>
      <c r="S3762" s="15">
        <f t="shared" si="292"/>
        <v>42067.947337962964</v>
      </c>
      <c r="T3762" s="15">
        <f t="shared" si="293"/>
        <v>42097.905671296292</v>
      </c>
      <c r="U3762">
        <f t="shared" si="294"/>
        <v>2015</v>
      </c>
    </row>
    <row r="3763" spans="1:21" ht="32" x14ac:dyDescent="0.2">
      <c r="A3763">
        <v>3869</v>
      </c>
      <c r="B3763" s="9" t="s">
        <v>3865</v>
      </c>
      <c r="C3763" s="3" t="s">
        <v>7977</v>
      </c>
      <c r="D3763" s="5">
        <v>13111</v>
      </c>
      <c r="E3763" s="7">
        <v>0</v>
      </c>
      <c r="F3763" t="s">
        <v>8218</v>
      </c>
      <c r="G3763" t="s">
        <v>8222</v>
      </c>
      <c r="H3763" t="s">
        <v>8244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 t="s">
        <v>8302</v>
      </c>
      <c r="O3763">
        <f t="shared" si="290"/>
        <v>0</v>
      </c>
      <c r="P3763">
        <f t="shared" si="291"/>
        <v>0</v>
      </c>
      <c r="Q3763" s="11" t="s">
        <v>8307</v>
      </c>
      <c r="R3763" t="s">
        <v>8310</v>
      </c>
      <c r="S3763" s="15">
        <f t="shared" si="292"/>
        <v>42047.724444444444</v>
      </c>
      <c r="T3763" s="15">
        <f t="shared" si="293"/>
        <v>42077.132638888885</v>
      </c>
      <c r="U3763">
        <f t="shared" si="294"/>
        <v>2015</v>
      </c>
    </row>
    <row r="3764" spans="1:21" ht="48" x14ac:dyDescent="0.2">
      <c r="A3764">
        <v>3848</v>
      </c>
      <c r="B3764" s="9" t="s">
        <v>3844</v>
      </c>
      <c r="C3764" s="3" t="s">
        <v>7956</v>
      </c>
      <c r="D3764" s="5">
        <v>13000</v>
      </c>
      <c r="E3764" s="7">
        <v>0</v>
      </c>
      <c r="F3764" t="s">
        <v>8219</v>
      </c>
      <c r="G3764" t="s">
        <v>8222</v>
      </c>
      <c r="H3764" t="s">
        <v>8244</v>
      </c>
      <c r="I3764">
        <v>1445196989</v>
      </c>
      <c r="J3764">
        <v>1442604989</v>
      </c>
      <c r="K3764" t="b">
        <v>1</v>
      </c>
      <c r="L3764">
        <v>43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8307</v>
      </c>
      <c r="R3764" t="s">
        <v>8308</v>
      </c>
      <c r="S3764" s="15">
        <f t="shared" si="292"/>
        <v>42265.817002314812</v>
      </c>
      <c r="T3764" s="15">
        <f t="shared" si="293"/>
        <v>42295.817002314812</v>
      </c>
      <c r="U3764">
        <f t="shared" si="294"/>
        <v>2015</v>
      </c>
    </row>
    <row r="3765" spans="1:21" ht="32" x14ac:dyDescent="0.2">
      <c r="A3765">
        <v>3792</v>
      </c>
      <c r="B3765" s="9" t="s">
        <v>3788</v>
      </c>
      <c r="C3765" s="3" t="s">
        <v>7901</v>
      </c>
      <c r="D3765" s="5">
        <v>12500</v>
      </c>
      <c r="E3765" s="7">
        <v>0</v>
      </c>
      <c r="F3765" t="s">
        <v>8219</v>
      </c>
      <c r="G3765" t="s">
        <v>8222</v>
      </c>
      <c r="H3765" t="s">
        <v>8244</v>
      </c>
      <c r="I3765">
        <v>1436957022</v>
      </c>
      <c r="J3765">
        <v>1434365022</v>
      </c>
      <c r="K3765" t="b">
        <v>0</v>
      </c>
      <c r="L3765">
        <v>2</v>
      </c>
      <c r="M3765" t="b">
        <v>0</v>
      </c>
      <c r="N3765" t="s">
        <v>8302</v>
      </c>
      <c r="O3765">
        <f t="shared" si="290"/>
        <v>0</v>
      </c>
      <c r="P3765">
        <f t="shared" si="291"/>
        <v>0</v>
      </c>
      <c r="Q3765" s="11" t="s">
        <v>8307</v>
      </c>
      <c r="R3765" t="s">
        <v>8310</v>
      </c>
      <c r="S3765" s="15">
        <f t="shared" si="292"/>
        <v>42170.447013888886</v>
      </c>
      <c r="T3765" s="15">
        <f t="shared" si="293"/>
        <v>42200.447013888886</v>
      </c>
      <c r="U3765">
        <f t="shared" si="294"/>
        <v>2015</v>
      </c>
    </row>
    <row r="3766" spans="1:21" ht="32" x14ac:dyDescent="0.2">
      <c r="A3766">
        <v>3803</v>
      </c>
      <c r="B3766" s="9" t="s">
        <v>3799</v>
      </c>
      <c r="C3766" s="3" t="s">
        <v>7912</v>
      </c>
      <c r="D3766" s="5">
        <v>12000</v>
      </c>
      <c r="E3766" s="7">
        <v>0</v>
      </c>
      <c r="F3766" t="s">
        <v>8219</v>
      </c>
      <c r="G3766" t="s">
        <v>8222</v>
      </c>
      <c r="H3766" t="s">
        <v>8244</v>
      </c>
      <c r="I3766">
        <v>1457133568</v>
      </c>
      <c r="J3766">
        <v>1454541568</v>
      </c>
      <c r="K3766" t="b">
        <v>0</v>
      </c>
      <c r="L3766">
        <v>40</v>
      </c>
      <c r="M3766" t="b">
        <v>0</v>
      </c>
      <c r="N3766" t="s">
        <v>8302</v>
      </c>
      <c r="O3766">
        <f t="shared" si="290"/>
        <v>0</v>
      </c>
      <c r="P3766">
        <f t="shared" si="291"/>
        <v>0</v>
      </c>
      <c r="Q3766" s="11" t="s">
        <v>8307</v>
      </c>
      <c r="R3766" t="s">
        <v>8310</v>
      </c>
      <c r="S3766" s="15">
        <f t="shared" si="292"/>
        <v>42403.971851851849</v>
      </c>
      <c r="T3766" s="15">
        <f t="shared" si="293"/>
        <v>42433.971851851849</v>
      </c>
      <c r="U3766">
        <f t="shared" si="294"/>
        <v>2016</v>
      </c>
    </row>
    <row r="3767" spans="1:21" ht="48" x14ac:dyDescent="0.2">
      <c r="A3767">
        <v>3932</v>
      </c>
      <c r="B3767" s="9" t="s">
        <v>3928</v>
      </c>
      <c r="C3767" s="3" t="s">
        <v>8039</v>
      </c>
      <c r="D3767" s="5">
        <v>12000</v>
      </c>
      <c r="E3767" s="7">
        <v>0</v>
      </c>
      <c r="F3767" t="s">
        <v>8219</v>
      </c>
      <c r="G3767" t="s">
        <v>8222</v>
      </c>
      <c r="H3767" t="s">
        <v>8244</v>
      </c>
      <c r="I3767">
        <v>1458097364</v>
      </c>
      <c r="J3767">
        <v>1455508964</v>
      </c>
      <c r="K3767" t="b">
        <v>0</v>
      </c>
      <c r="L3767">
        <v>1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8307</v>
      </c>
      <c r="R3767" t="s">
        <v>8308</v>
      </c>
      <c r="S3767" s="15">
        <f t="shared" si="292"/>
        <v>42415.168564814812</v>
      </c>
      <c r="T3767" s="15">
        <f t="shared" si="293"/>
        <v>42445.126898148148</v>
      </c>
      <c r="U3767">
        <f t="shared" si="294"/>
        <v>2016</v>
      </c>
    </row>
    <row r="3768" spans="1:21" ht="48" x14ac:dyDescent="0.2">
      <c r="A3768">
        <v>3923</v>
      </c>
      <c r="B3768" s="9" t="s">
        <v>3919</v>
      </c>
      <c r="C3768" s="3" t="s">
        <v>8030</v>
      </c>
      <c r="D3768" s="5">
        <v>11500</v>
      </c>
      <c r="E3768" s="7">
        <v>0</v>
      </c>
      <c r="F3768" t="s">
        <v>8219</v>
      </c>
      <c r="G3768" t="s">
        <v>8223</v>
      </c>
      <c r="H3768" t="s">
        <v>8245</v>
      </c>
      <c r="I3768">
        <v>1428622271</v>
      </c>
      <c r="J3768">
        <v>1426203071</v>
      </c>
      <c r="K3768" t="b">
        <v>0</v>
      </c>
      <c r="L3768">
        <v>17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8307</v>
      </c>
      <c r="R3768" t="s">
        <v>8308</v>
      </c>
      <c r="S3768" s="15">
        <f t="shared" si="292"/>
        <v>42075.979988425926</v>
      </c>
      <c r="T3768" s="15">
        <f t="shared" si="293"/>
        <v>42103.979988425926</v>
      </c>
      <c r="U3768">
        <f t="shared" si="294"/>
        <v>2015</v>
      </c>
    </row>
    <row r="3769" spans="1:21" ht="48" x14ac:dyDescent="0.2">
      <c r="A3769">
        <v>3983</v>
      </c>
      <c r="B3769" s="9" t="s">
        <v>3978</v>
      </c>
      <c r="C3769" s="3" t="s">
        <v>8088</v>
      </c>
      <c r="D3769" s="5">
        <v>11140</v>
      </c>
      <c r="E3769" s="7">
        <v>0</v>
      </c>
      <c r="F3769" t="s">
        <v>8219</v>
      </c>
      <c r="G3769" t="s">
        <v>8222</v>
      </c>
      <c r="H3769" t="s">
        <v>8244</v>
      </c>
      <c r="I3769">
        <v>1400569140</v>
      </c>
      <c r="J3769">
        <v>1397854356</v>
      </c>
      <c r="K3769" t="b">
        <v>0</v>
      </c>
      <c r="L3769">
        <v>46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8308</v>
      </c>
      <c r="S3769" s="15">
        <f t="shared" si="292"/>
        <v>41747.86986111111</v>
      </c>
      <c r="T3769" s="15">
        <f t="shared" si="293"/>
        <v>41779.290972222225</v>
      </c>
      <c r="U3769">
        <f t="shared" si="294"/>
        <v>2014</v>
      </c>
    </row>
    <row r="3770" spans="1:21" ht="32" x14ac:dyDescent="0.2">
      <c r="A3770">
        <v>3854</v>
      </c>
      <c r="B3770" s="9" t="s">
        <v>3850</v>
      </c>
      <c r="C3770" s="3" t="s">
        <v>7962</v>
      </c>
      <c r="D3770" s="5">
        <v>11000</v>
      </c>
      <c r="E3770" s="7">
        <v>0</v>
      </c>
      <c r="F3770" t="s">
        <v>8219</v>
      </c>
      <c r="G3770" t="s">
        <v>8222</v>
      </c>
      <c r="H3770" t="s">
        <v>8244</v>
      </c>
      <c r="I3770">
        <v>1431206058</v>
      </c>
      <c r="J3770">
        <v>1428614058</v>
      </c>
      <c r="K3770" t="b">
        <v>0</v>
      </c>
      <c r="L3770">
        <v>20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8307</v>
      </c>
      <c r="R3770" t="s">
        <v>8308</v>
      </c>
      <c r="S3770" s="15">
        <f t="shared" si="292"/>
        <v>42103.884930555556</v>
      </c>
      <c r="T3770" s="15">
        <f t="shared" si="293"/>
        <v>42133.884930555556</v>
      </c>
      <c r="U3770">
        <f t="shared" si="294"/>
        <v>2015</v>
      </c>
    </row>
    <row r="3771" spans="1:21" ht="48" x14ac:dyDescent="0.2">
      <c r="A3771">
        <v>3847</v>
      </c>
      <c r="B3771" s="9" t="s">
        <v>3843</v>
      </c>
      <c r="C3771" s="3" t="s">
        <v>7955</v>
      </c>
      <c r="D3771" s="5">
        <v>10500</v>
      </c>
      <c r="E3771" s="7">
        <v>0</v>
      </c>
      <c r="F3771" t="s">
        <v>8219</v>
      </c>
      <c r="G3771" t="s">
        <v>8222</v>
      </c>
      <c r="H3771" t="s">
        <v>8244</v>
      </c>
      <c r="I3771">
        <v>1437283391</v>
      </c>
      <c r="J3771">
        <v>1433395391</v>
      </c>
      <c r="K3771" t="b">
        <v>1</v>
      </c>
      <c r="L3771">
        <v>9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8307</v>
      </c>
      <c r="R3771" t="s">
        <v>8308</v>
      </c>
      <c r="S3771" s="15">
        <f t="shared" si="292"/>
        <v>42159.224432870367</v>
      </c>
      <c r="T3771" s="15">
        <f t="shared" si="293"/>
        <v>42204.224432870367</v>
      </c>
      <c r="U3771">
        <f t="shared" si="294"/>
        <v>2015</v>
      </c>
    </row>
    <row r="3772" spans="1:21" ht="48" x14ac:dyDescent="0.2">
      <c r="A3772">
        <v>3714</v>
      </c>
      <c r="B3772" s="9" t="s">
        <v>3710</v>
      </c>
      <c r="C3772" s="3" t="s">
        <v>7823</v>
      </c>
      <c r="D3772" s="5">
        <v>10000</v>
      </c>
      <c r="E3772" s="7">
        <v>0</v>
      </c>
      <c r="F3772" t="s">
        <v>8217</v>
      </c>
      <c r="G3772" t="s">
        <v>8222</v>
      </c>
      <c r="H3772" t="s">
        <v>8244</v>
      </c>
      <c r="I3772">
        <v>1432612740</v>
      </c>
      <c r="J3772">
        <v>1429881667</v>
      </c>
      <c r="K3772" t="b">
        <v>0</v>
      </c>
      <c r="L3772">
        <v>97</v>
      </c>
      <c r="M3772" t="b">
        <v>1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8308</v>
      </c>
      <c r="S3772" s="15">
        <f t="shared" si="292"/>
        <v>42118.556331018524</v>
      </c>
      <c r="T3772" s="15">
        <f t="shared" si="293"/>
        <v>42150.165972222225</v>
      </c>
      <c r="U3772">
        <f t="shared" si="294"/>
        <v>2015</v>
      </c>
    </row>
    <row r="3773" spans="1:21" ht="32" x14ac:dyDescent="0.2">
      <c r="A3773">
        <v>3766</v>
      </c>
      <c r="B3773" s="9" t="s">
        <v>3762</v>
      </c>
      <c r="C3773" s="3" t="s">
        <v>7875</v>
      </c>
      <c r="D3773" s="5">
        <v>10000</v>
      </c>
      <c r="E3773" s="7">
        <v>0</v>
      </c>
      <c r="F3773" t="s">
        <v>8217</v>
      </c>
      <c r="G3773" t="s">
        <v>8222</v>
      </c>
      <c r="H3773" t="s">
        <v>8244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t="s">
        <v>8302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8310</v>
      </c>
      <c r="S3773" s="15">
        <f t="shared" si="292"/>
        <v>41788.167187500003</v>
      </c>
      <c r="T3773" s="15">
        <f t="shared" si="293"/>
        <v>41823.167187500003</v>
      </c>
      <c r="U3773">
        <f t="shared" si="294"/>
        <v>2014</v>
      </c>
    </row>
    <row r="3774" spans="1:21" ht="32" x14ac:dyDescent="0.2">
      <c r="A3774">
        <v>3799</v>
      </c>
      <c r="B3774" s="9" t="s">
        <v>3795</v>
      </c>
      <c r="C3774" s="3" t="s">
        <v>7908</v>
      </c>
      <c r="D3774" s="5">
        <v>10000</v>
      </c>
      <c r="E3774" s="7">
        <v>0</v>
      </c>
      <c r="F3774" t="s">
        <v>8219</v>
      </c>
      <c r="G3774" t="s">
        <v>8222</v>
      </c>
      <c r="H3774" t="s">
        <v>8244</v>
      </c>
      <c r="I3774">
        <v>1457734843</v>
      </c>
      <c r="J3774">
        <v>1455142843</v>
      </c>
      <c r="K3774" t="b">
        <v>0</v>
      </c>
      <c r="L3774">
        <v>4</v>
      </c>
      <c r="M3774" t="b">
        <v>0</v>
      </c>
      <c r="N3774" t="s">
        <v>8302</v>
      </c>
      <c r="O3774">
        <f t="shared" si="290"/>
        <v>0</v>
      </c>
      <c r="P3774">
        <f t="shared" si="291"/>
        <v>0</v>
      </c>
      <c r="Q3774" s="11" t="s">
        <v>8307</v>
      </c>
      <c r="R3774" t="s">
        <v>8310</v>
      </c>
      <c r="S3774" s="15">
        <f t="shared" si="292"/>
        <v>42410.93105324074</v>
      </c>
      <c r="T3774" s="15">
        <f t="shared" si="293"/>
        <v>42440.93105324074</v>
      </c>
      <c r="U3774">
        <f t="shared" si="294"/>
        <v>2016</v>
      </c>
    </row>
    <row r="3775" spans="1:21" ht="48" x14ac:dyDescent="0.2">
      <c r="A3775">
        <v>3841</v>
      </c>
      <c r="B3775" s="9" t="s">
        <v>3837</v>
      </c>
      <c r="C3775" s="3" t="s">
        <v>7949</v>
      </c>
      <c r="D3775" s="5">
        <v>10000</v>
      </c>
      <c r="E3775" s="7">
        <v>0</v>
      </c>
      <c r="F3775" t="s">
        <v>8219</v>
      </c>
      <c r="G3775" t="s">
        <v>8222</v>
      </c>
      <c r="H3775" t="s">
        <v>8244</v>
      </c>
      <c r="I3775">
        <v>1405882287</v>
      </c>
      <c r="J3775">
        <v>1400698287</v>
      </c>
      <c r="K3775" t="b">
        <v>1</v>
      </c>
      <c r="L3775">
        <v>34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8307</v>
      </c>
      <c r="R3775" t="s">
        <v>8308</v>
      </c>
      <c r="S3775" s="15">
        <f t="shared" si="292"/>
        <v>41780.785729166666</v>
      </c>
      <c r="T3775" s="15">
        <f t="shared" si="293"/>
        <v>41840.785729166666</v>
      </c>
      <c r="U3775">
        <f t="shared" si="294"/>
        <v>2014</v>
      </c>
    </row>
    <row r="3776" spans="1:21" ht="48" x14ac:dyDescent="0.2">
      <c r="A3776">
        <v>3852</v>
      </c>
      <c r="B3776" s="9" t="s">
        <v>3848</v>
      </c>
      <c r="C3776" s="3" t="s">
        <v>7960</v>
      </c>
      <c r="D3776" s="5">
        <v>10000</v>
      </c>
      <c r="E3776" s="7">
        <v>0</v>
      </c>
      <c r="F3776" t="s">
        <v>8219</v>
      </c>
      <c r="G3776" t="s">
        <v>8222</v>
      </c>
      <c r="H3776" t="s">
        <v>8244</v>
      </c>
      <c r="I3776">
        <v>1427427276</v>
      </c>
      <c r="J3776">
        <v>1425270876</v>
      </c>
      <c r="K3776" t="b">
        <v>0</v>
      </c>
      <c r="L3776">
        <v>2</v>
      </c>
      <c r="M3776" t="b">
        <v>0</v>
      </c>
      <c r="N3776" t="s">
        <v>8268</v>
      </c>
      <c r="O3776">
        <f t="shared" si="290"/>
        <v>0</v>
      </c>
      <c r="P3776">
        <f t="shared" si="291"/>
        <v>0</v>
      </c>
      <c r="Q3776" s="11" t="s">
        <v>8307</v>
      </c>
      <c r="R3776" t="s">
        <v>8308</v>
      </c>
      <c r="S3776" s="15">
        <f t="shared" si="292"/>
        <v>42065.190694444449</v>
      </c>
      <c r="T3776" s="15">
        <f t="shared" si="293"/>
        <v>42090.149027777778</v>
      </c>
      <c r="U3776">
        <f t="shared" si="294"/>
        <v>2015</v>
      </c>
    </row>
    <row r="3777" spans="1:21" ht="48" x14ac:dyDescent="0.2">
      <c r="A3777">
        <v>3870</v>
      </c>
      <c r="B3777" s="9" t="s">
        <v>3866</v>
      </c>
      <c r="C3777" s="3" t="s">
        <v>7978</v>
      </c>
      <c r="D3777" s="5">
        <v>10000</v>
      </c>
      <c r="E3777" s="7">
        <v>0</v>
      </c>
      <c r="F3777" t="s">
        <v>8218</v>
      </c>
      <c r="G3777" t="s">
        <v>8222</v>
      </c>
      <c r="H3777" t="s">
        <v>8244</v>
      </c>
      <c r="I3777">
        <v>1404360478</v>
      </c>
      <c r="J3777">
        <v>1401768478</v>
      </c>
      <c r="K3777" t="b">
        <v>0</v>
      </c>
      <c r="L3777">
        <v>10</v>
      </c>
      <c r="M3777" t="b">
        <v>0</v>
      </c>
      <c r="N3777" t="s">
        <v>8302</v>
      </c>
      <c r="O3777">
        <f t="shared" si="290"/>
        <v>0</v>
      </c>
      <c r="P3777">
        <f t="shared" si="291"/>
        <v>0</v>
      </c>
      <c r="Q3777" s="11" t="s">
        <v>8307</v>
      </c>
      <c r="R3777" t="s">
        <v>8310</v>
      </c>
      <c r="S3777" s="15">
        <f t="shared" si="292"/>
        <v>41793.17219907407</v>
      </c>
      <c r="T3777" s="15">
        <f t="shared" si="293"/>
        <v>41823.17219907407</v>
      </c>
      <c r="U3777">
        <f t="shared" si="294"/>
        <v>2014</v>
      </c>
    </row>
    <row r="3778" spans="1:21" ht="48" x14ac:dyDescent="0.2">
      <c r="A3778">
        <v>3884</v>
      </c>
      <c r="B3778" s="9" t="s">
        <v>3880</v>
      </c>
      <c r="C3778" s="3" t="s">
        <v>7992</v>
      </c>
      <c r="D3778" s="5">
        <v>10000</v>
      </c>
      <c r="E3778" s="7">
        <v>0</v>
      </c>
      <c r="F3778" t="s">
        <v>8218</v>
      </c>
      <c r="G3778" t="s">
        <v>8222</v>
      </c>
      <c r="H3778" t="s">
        <v>8244</v>
      </c>
      <c r="I3778">
        <v>1427479192</v>
      </c>
      <c r="J3778">
        <v>1425322792</v>
      </c>
      <c r="K3778" t="b">
        <v>0</v>
      </c>
      <c r="L3778">
        <v>0</v>
      </c>
      <c r="M3778" t="b">
        <v>0</v>
      </c>
      <c r="N3778" t="s">
        <v>8302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8307</v>
      </c>
      <c r="R3778" t="s">
        <v>8310</v>
      </c>
      <c r="S3778" s="15">
        <f t="shared" ref="S3778:S3841" si="297">(((J3778/60)/60)/24)+DATE(1970,1,1)</f>
        <v>42065.791574074072</v>
      </c>
      <c r="T3778" s="15">
        <f t="shared" ref="T3778:T3841" si="298">(((I3778/60)/60)/24)+DATE(1970,1,1)</f>
        <v>42090.749907407408</v>
      </c>
      <c r="U3778">
        <f t="shared" si="294"/>
        <v>2015</v>
      </c>
    </row>
    <row r="3779" spans="1:21" ht="16" x14ac:dyDescent="0.2">
      <c r="A3779">
        <v>3886</v>
      </c>
      <c r="B3779" s="9" t="s">
        <v>3882</v>
      </c>
      <c r="C3779" s="3">
        <v>1</v>
      </c>
      <c r="D3779" s="5">
        <v>10000</v>
      </c>
      <c r="E3779" s="7">
        <v>0</v>
      </c>
      <c r="F3779" t="s">
        <v>8218</v>
      </c>
      <c r="G3779" t="s">
        <v>8224</v>
      </c>
      <c r="H3779" t="s">
        <v>8246</v>
      </c>
      <c r="I3779">
        <v>1418275702</v>
      </c>
      <c r="J3779">
        <v>1415683702</v>
      </c>
      <c r="K3779" t="b">
        <v>0</v>
      </c>
      <c r="L3779">
        <v>0</v>
      </c>
      <c r="M3779" t="b">
        <v>0</v>
      </c>
      <c r="N3779" t="s">
        <v>8302</v>
      </c>
      <c r="O3779">
        <f t="shared" si="295"/>
        <v>0</v>
      </c>
      <c r="P3779">
        <f t="shared" si="296"/>
        <v>0</v>
      </c>
      <c r="Q3779" s="11" t="s">
        <v>8307</v>
      </c>
      <c r="R3779" t="s">
        <v>8310</v>
      </c>
      <c r="S3779" s="15">
        <f t="shared" si="297"/>
        <v>41954.228032407409</v>
      </c>
      <c r="T3779" s="15">
        <f t="shared" si="298"/>
        <v>41984.228032407409</v>
      </c>
      <c r="U3779">
        <f t="shared" ref="U3779:U3842" si="299">YEAR(S3779)</f>
        <v>2014</v>
      </c>
    </row>
    <row r="3780" spans="1:21" ht="48" x14ac:dyDescent="0.2">
      <c r="A3780">
        <v>3899</v>
      </c>
      <c r="B3780" s="9" t="s">
        <v>3895</v>
      </c>
      <c r="C3780" s="3" t="s">
        <v>8006</v>
      </c>
      <c r="D3780" s="5">
        <v>10000</v>
      </c>
      <c r="E3780" s="7">
        <v>0</v>
      </c>
      <c r="F3780" t="s">
        <v>8219</v>
      </c>
      <c r="G3780" t="s">
        <v>8222</v>
      </c>
      <c r="H3780" t="s">
        <v>8244</v>
      </c>
      <c r="I3780">
        <v>1407868561</v>
      </c>
      <c r="J3780">
        <v>1406140561</v>
      </c>
      <c r="K3780" t="b">
        <v>0</v>
      </c>
      <c r="L3780">
        <v>2</v>
      </c>
      <c r="M3780" t="b">
        <v>0</v>
      </c>
      <c r="N3780" t="s">
        <v>8268</v>
      </c>
      <c r="O3780">
        <f t="shared" si="295"/>
        <v>0</v>
      </c>
      <c r="P3780">
        <f t="shared" si="296"/>
        <v>0</v>
      </c>
      <c r="Q3780" s="11" t="s">
        <v>8307</v>
      </c>
      <c r="R3780" t="s">
        <v>8308</v>
      </c>
      <c r="S3780" s="15">
        <f t="shared" si="297"/>
        <v>41843.775011574071</v>
      </c>
      <c r="T3780" s="15">
        <f t="shared" si="298"/>
        <v>41863.775011574071</v>
      </c>
      <c r="U3780">
        <f t="shared" si="299"/>
        <v>2014</v>
      </c>
    </row>
    <row r="3781" spans="1:21" ht="16" x14ac:dyDescent="0.2">
      <c r="A3781">
        <v>3904</v>
      </c>
      <c r="B3781" s="9" t="s">
        <v>3900</v>
      </c>
      <c r="C3781" s="3" t="s">
        <v>8011</v>
      </c>
      <c r="D3781" s="5">
        <v>10000</v>
      </c>
      <c r="E3781" s="7">
        <v>0</v>
      </c>
      <c r="F3781" t="s">
        <v>8219</v>
      </c>
      <c r="G3781" t="s">
        <v>8222</v>
      </c>
      <c r="H3781" t="s">
        <v>8244</v>
      </c>
      <c r="I3781">
        <v>1429074240</v>
      </c>
      <c r="J3781">
        <v>1427866200</v>
      </c>
      <c r="K3781" t="b">
        <v>0</v>
      </c>
      <c r="L3781">
        <v>2</v>
      </c>
      <c r="M3781" t="b">
        <v>0</v>
      </c>
      <c r="N3781" t="s">
        <v>8268</v>
      </c>
      <c r="O3781">
        <f t="shared" si="295"/>
        <v>0</v>
      </c>
      <c r="P3781">
        <f t="shared" si="296"/>
        <v>0</v>
      </c>
      <c r="Q3781" s="11" t="s">
        <v>8307</v>
      </c>
      <c r="R3781" t="s">
        <v>8308</v>
      </c>
      <c r="S3781" s="15">
        <f t="shared" si="297"/>
        <v>42095.229166666672</v>
      </c>
      <c r="T3781" s="15">
        <f t="shared" si="298"/>
        <v>42109.211111111115</v>
      </c>
      <c r="U3781">
        <f t="shared" si="299"/>
        <v>2015</v>
      </c>
    </row>
    <row r="3782" spans="1:21" ht="48" x14ac:dyDescent="0.2">
      <c r="A3782">
        <v>3913</v>
      </c>
      <c r="B3782" s="9" t="s">
        <v>3909</v>
      </c>
      <c r="C3782" s="3" t="s">
        <v>8020</v>
      </c>
      <c r="D3782" s="5">
        <v>10000</v>
      </c>
      <c r="E3782" s="7">
        <v>0</v>
      </c>
      <c r="F3782" t="s">
        <v>8219</v>
      </c>
      <c r="G3782" t="s">
        <v>8222</v>
      </c>
      <c r="H3782" t="s">
        <v>8244</v>
      </c>
      <c r="I3782">
        <v>1448863449</v>
      </c>
      <c r="J3782">
        <v>1446267849</v>
      </c>
      <c r="K3782" t="b">
        <v>0</v>
      </c>
      <c r="L3782">
        <v>7</v>
      </c>
      <c r="M3782" t="b">
        <v>0</v>
      </c>
      <c r="N3782" t="s">
        <v>8268</v>
      </c>
      <c r="O3782">
        <f t="shared" si="295"/>
        <v>0</v>
      </c>
      <c r="P3782">
        <f t="shared" si="296"/>
        <v>0</v>
      </c>
      <c r="Q3782" s="11" t="s">
        <v>8307</v>
      </c>
      <c r="R3782" t="s">
        <v>8308</v>
      </c>
      <c r="S3782" s="15">
        <f t="shared" si="297"/>
        <v>42308.211215277777</v>
      </c>
      <c r="T3782" s="15">
        <f t="shared" si="298"/>
        <v>42338.252881944441</v>
      </c>
      <c r="U3782">
        <f t="shared" si="299"/>
        <v>2015</v>
      </c>
    </row>
    <row r="3783" spans="1:21" ht="48" x14ac:dyDescent="0.2">
      <c r="A3783">
        <v>3930</v>
      </c>
      <c r="B3783" s="9" t="s">
        <v>3926</v>
      </c>
      <c r="C3783" s="3" t="s">
        <v>8037</v>
      </c>
      <c r="D3783" s="5">
        <v>10000</v>
      </c>
      <c r="E3783" s="7">
        <v>0</v>
      </c>
      <c r="F3783" t="s">
        <v>8219</v>
      </c>
      <c r="G3783" t="s">
        <v>8224</v>
      </c>
      <c r="H3783" t="s">
        <v>8246</v>
      </c>
      <c r="I3783">
        <v>1459490400</v>
      </c>
      <c r="J3783">
        <v>1457078868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8307</v>
      </c>
      <c r="R3783" t="s">
        <v>8308</v>
      </c>
      <c r="S3783" s="15">
        <f t="shared" si="297"/>
        <v>42433.338749999995</v>
      </c>
      <c r="T3783" s="15">
        <f t="shared" si="298"/>
        <v>42461.25</v>
      </c>
      <c r="U3783">
        <f t="shared" si="299"/>
        <v>2016</v>
      </c>
    </row>
    <row r="3784" spans="1:21" ht="48" x14ac:dyDescent="0.2">
      <c r="A3784">
        <v>3949</v>
      </c>
      <c r="B3784" s="9" t="s">
        <v>3945</v>
      </c>
      <c r="C3784" s="3" t="s">
        <v>8056</v>
      </c>
      <c r="D3784" s="5">
        <v>10000</v>
      </c>
      <c r="E3784" s="7">
        <v>0</v>
      </c>
      <c r="F3784" t="s">
        <v>8219</v>
      </c>
      <c r="G3784" t="s">
        <v>8224</v>
      </c>
      <c r="H3784" t="s">
        <v>8246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t="s">
        <v>8268</v>
      </c>
      <c r="O3784">
        <f t="shared" si="295"/>
        <v>0</v>
      </c>
      <c r="P3784">
        <f t="shared" si="296"/>
        <v>0</v>
      </c>
      <c r="Q3784" s="11" t="s">
        <v>8307</v>
      </c>
      <c r="R3784" t="s">
        <v>8308</v>
      </c>
      <c r="S3784" s="15">
        <f t="shared" si="297"/>
        <v>42016.120613425926</v>
      </c>
      <c r="T3784" s="15">
        <f t="shared" si="298"/>
        <v>42046.120613425926</v>
      </c>
      <c r="U3784">
        <f t="shared" si="299"/>
        <v>2015</v>
      </c>
    </row>
    <row r="3785" spans="1:21" ht="48" x14ac:dyDescent="0.2">
      <c r="A3785">
        <v>3963</v>
      </c>
      <c r="B3785" s="9" t="s">
        <v>3959</v>
      </c>
      <c r="C3785" s="3" t="s">
        <v>8069</v>
      </c>
      <c r="D3785" s="5">
        <v>10000</v>
      </c>
      <c r="E3785" s="7">
        <v>0</v>
      </c>
      <c r="F3785" t="s">
        <v>8219</v>
      </c>
      <c r="G3785" t="s">
        <v>8227</v>
      </c>
      <c r="H3785" t="s">
        <v>8249</v>
      </c>
      <c r="I3785">
        <v>1447821717</v>
      </c>
      <c r="J3785">
        <v>1445226117</v>
      </c>
      <c r="K3785" t="b">
        <v>0</v>
      </c>
      <c r="L3785">
        <v>0</v>
      </c>
      <c r="M3785" t="b">
        <v>0</v>
      </c>
      <c r="N3785" t="s">
        <v>8268</v>
      </c>
      <c r="O3785">
        <f t="shared" si="295"/>
        <v>0</v>
      </c>
      <c r="P3785">
        <f t="shared" si="296"/>
        <v>0</v>
      </c>
      <c r="Q3785" s="11" t="s">
        <v>8307</v>
      </c>
      <c r="R3785" t="s">
        <v>8308</v>
      </c>
      <c r="S3785" s="15">
        <f t="shared" si="297"/>
        <v>42296.154131944444</v>
      </c>
      <c r="T3785" s="15">
        <f t="shared" si="298"/>
        <v>42326.195798611108</v>
      </c>
      <c r="U3785">
        <f t="shared" si="299"/>
        <v>2015</v>
      </c>
    </row>
    <row r="3786" spans="1:21" ht="48" x14ac:dyDescent="0.2">
      <c r="A3786">
        <v>3992</v>
      </c>
      <c r="B3786" s="9" t="s">
        <v>3987</v>
      </c>
      <c r="C3786" s="3" t="s">
        <v>8097</v>
      </c>
      <c r="D3786" s="5">
        <v>10000</v>
      </c>
      <c r="E3786" s="7">
        <v>0</v>
      </c>
      <c r="F3786" t="s">
        <v>8219</v>
      </c>
      <c r="G3786" t="s">
        <v>8222</v>
      </c>
      <c r="H3786" t="s">
        <v>8244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t="s">
        <v>8268</v>
      </c>
      <c r="O3786">
        <f t="shared" si="295"/>
        <v>0</v>
      </c>
      <c r="P3786">
        <f t="shared" si="296"/>
        <v>0</v>
      </c>
      <c r="Q3786" s="11" t="s">
        <v>8307</v>
      </c>
      <c r="R3786" t="s">
        <v>8308</v>
      </c>
      <c r="S3786" s="15">
        <f t="shared" si="297"/>
        <v>42289.94049768518</v>
      </c>
      <c r="T3786" s="15">
        <f t="shared" si="298"/>
        <v>42349.982164351852</v>
      </c>
      <c r="U3786">
        <f t="shared" si="299"/>
        <v>2015</v>
      </c>
    </row>
    <row r="3787" spans="1:21" ht="48" x14ac:dyDescent="0.2">
      <c r="A3787">
        <v>4017</v>
      </c>
      <c r="B3787" s="9" t="s">
        <v>4012</v>
      </c>
      <c r="C3787" s="3" t="s">
        <v>8121</v>
      </c>
      <c r="D3787" s="5">
        <v>10000</v>
      </c>
      <c r="E3787" s="7">
        <v>0</v>
      </c>
      <c r="F3787" t="s">
        <v>8219</v>
      </c>
      <c r="G3787" t="s">
        <v>8222</v>
      </c>
      <c r="H3787" t="s">
        <v>8244</v>
      </c>
      <c r="I3787">
        <v>1409846874</v>
      </c>
      <c r="J3787">
        <v>1407254874</v>
      </c>
      <c r="K3787" t="b">
        <v>0</v>
      </c>
      <c r="L3787">
        <v>2</v>
      </c>
      <c r="M3787" t="b">
        <v>0</v>
      </c>
      <c r="N3787" t="s">
        <v>8268</v>
      </c>
      <c r="O3787">
        <f t="shared" si="295"/>
        <v>0</v>
      </c>
      <c r="P3787">
        <f t="shared" si="296"/>
        <v>0</v>
      </c>
      <c r="Q3787" s="11" t="s">
        <v>8307</v>
      </c>
      <c r="R3787" t="s">
        <v>8308</v>
      </c>
      <c r="S3787" s="15">
        <f t="shared" si="297"/>
        <v>41856.672152777777</v>
      </c>
      <c r="T3787" s="15">
        <f t="shared" si="298"/>
        <v>41886.672152777777</v>
      </c>
      <c r="U3787">
        <f t="shared" si="299"/>
        <v>2014</v>
      </c>
    </row>
    <row r="3788" spans="1:21" ht="32" x14ac:dyDescent="0.2">
      <c r="A3788">
        <v>4035</v>
      </c>
      <c r="B3788" s="9" t="s">
        <v>4030</v>
      </c>
      <c r="C3788" s="3" t="s">
        <v>8139</v>
      </c>
      <c r="D3788" s="5">
        <v>10000</v>
      </c>
      <c r="E3788" s="7">
        <v>0</v>
      </c>
      <c r="F3788" t="s">
        <v>8219</v>
      </c>
      <c r="G3788" t="s">
        <v>8222</v>
      </c>
      <c r="H3788" t="s">
        <v>8244</v>
      </c>
      <c r="I3788">
        <v>1413925887</v>
      </c>
      <c r="J3788">
        <v>1411333887</v>
      </c>
      <c r="K3788" t="b">
        <v>0</v>
      </c>
      <c r="L3788">
        <v>25</v>
      </c>
      <c r="M3788" t="b">
        <v>0</v>
      </c>
      <c r="N3788" t="s">
        <v>8268</v>
      </c>
      <c r="O3788">
        <f t="shared" si="295"/>
        <v>0</v>
      </c>
      <c r="P3788">
        <f t="shared" si="296"/>
        <v>0</v>
      </c>
      <c r="Q3788" s="11" t="s">
        <v>8307</v>
      </c>
      <c r="R3788" t="s">
        <v>8308</v>
      </c>
      <c r="S3788" s="15">
        <f t="shared" si="297"/>
        <v>41903.882951388885</v>
      </c>
      <c r="T3788" s="15">
        <f t="shared" si="298"/>
        <v>41933.882951388885</v>
      </c>
      <c r="U3788">
        <f t="shared" si="299"/>
        <v>2014</v>
      </c>
    </row>
    <row r="3789" spans="1:21" ht="48" x14ac:dyDescent="0.2">
      <c r="A3789">
        <v>4042</v>
      </c>
      <c r="B3789" s="9" t="s">
        <v>4037</v>
      </c>
      <c r="C3789" s="3" t="s">
        <v>8145</v>
      </c>
      <c r="D3789" s="5">
        <v>10000</v>
      </c>
      <c r="E3789" s="7">
        <v>0</v>
      </c>
      <c r="F3789" t="s">
        <v>8219</v>
      </c>
      <c r="G3789" t="s">
        <v>8222</v>
      </c>
      <c r="H3789" t="s">
        <v>8244</v>
      </c>
      <c r="I3789">
        <v>1421781360</v>
      </c>
      <c r="J3789">
        <v>1419213664</v>
      </c>
      <c r="K3789" t="b">
        <v>0</v>
      </c>
      <c r="L3789">
        <v>3</v>
      </c>
      <c r="M3789" t="b">
        <v>0</v>
      </c>
      <c r="N3789" t="s">
        <v>8268</v>
      </c>
      <c r="O3789">
        <f t="shared" si="295"/>
        <v>0</v>
      </c>
      <c r="P3789">
        <f t="shared" si="296"/>
        <v>0</v>
      </c>
      <c r="Q3789" s="11" t="s">
        <v>8307</v>
      </c>
      <c r="R3789" t="s">
        <v>8308</v>
      </c>
      <c r="S3789" s="15">
        <f t="shared" si="297"/>
        <v>41995.084074074075</v>
      </c>
      <c r="T3789" s="15">
        <f t="shared" si="298"/>
        <v>42024.802777777775</v>
      </c>
      <c r="U3789">
        <f t="shared" si="299"/>
        <v>2014</v>
      </c>
    </row>
    <row r="3790" spans="1:21" ht="48" x14ac:dyDescent="0.2">
      <c r="A3790">
        <v>4059</v>
      </c>
      <c r="B3790" s="9" t="s">
        <v>4054</v>
      </c>
      <c r="C3790" s="3" t="s">
        <v>8162</v>
      </c>
      <c r="D3790" s="5">
        <v>10000</v>
      </c>
      <c r="E3790" s="7">
        <v>0</v>
      </c>
      <c r="F3790" t="s">
        <v>8219</v>
      </c>
      <c r="G3790" t="s">
        <v>8227</v>
      </c>
      <c r="H3790" t="s">
        <v>8249</v>
      </c>
      <c r="I3790">
        <v>1410836400</v>
      </c>
      <c r="J3790">
        <v>1408116152</v>
      </c>
      <c r="K3790" t="b">
        <v>0</v>
      </c>
      <c r="L3790">
        <v>7</v>
      </c>
      <c r="M3790" t="b">
        <v>0</v>
      </c>
      <c r="N3790" t="s">
        <v>8268</v>
      </c>
      <c r="O3790">
        <f t="shared" si="295"/>
        <v>0</v>
      </c>
      <c r="P3790">
        <f t="shared" si="296"/>
        <v>0</v>
      </c>
      <c r="Q3790" s="11" t="s">
        <v>8307</v>
      </c>
      <c r="R3790" t="s">
        <v>8308</v>
      </c>
      <c r="S3790" s="15">
        <f t="shared" si="297"/>
        <v>41866.640648148146</v>
      </c>
      <c r="T3790" s="15">
        <f t="shared" si="298"/>
        <v>41898.125</v>
      </c>
      <c r="U3790">
        <f t="shared" si="299"/>
        <v>2014</v>
      </c>
    </row>
    <row r="3791" spans="1:21" ht="48" x14ac:dyDescent="0.2">
      <c r="A3791">
        <v>4060</v>
      </c>
      <c r="B3791" s="9" t="s">
        <v>4055</v>
      </c>
      <c r="C3791" s="3" t="s">
        <v>8163</v>
      </c>
      <c r="D3791" s="5">
        <v>10000</v>
      </c>
      <c r="E3791" s="7">
        <v>0</v>
      </c>
      <c r="F3791" t="s">
        <v>8219</v>
      </c>
      <c r="G3791" t="s">
        <v>8227</v>
      </c>
      <c r="H3791" t="s">
        <v>8249</v>
      </c>
      <c r="I3791">
        <v>1403539200</v>
      </c>
      <c r="J3791">
        <v>1400604056</v>
      </c>
      <c r="K3791" t="b">
        <v>0</v>
      </c>
      <c r="L3791">
        <v>5</v>
      </c>
      <c r="M3791" t="b">
        <v>0</v>
      </c>
      <c r="N3791" t="s">
        <v>8268</v>
      </c>
      <c r="O3791">
        <f t="shared" si="295"/>
        <v>0</v>
      </c>
      <c r="P3791">
        <f t="shared" si="296"/>
        <v>0</v>
      </c>
      <c r="Q3791" s="11" t="s">
        <v>8307</v>
      </c>
      <c r="R3791" t="s">
        <v>8308</v>
      </c>
      <c r="S3791" s="15">
        <f t="shared" si="297"/>
        <v>41779.695092592592</v>
      </c>
      <c r="T3791" s="15">
        <f t="shared" si="298"/>
        <v>41813.666666666664</v>
      </c>
      <c r="U3791">
        <f t="shared" si="299"/>
        <v>2014</v>
      </c>
    </row>
    <row r="3792" spans="1:21" ht="48" x14ac:dyDescent="0.2">
      <c r="A3792">
        <v>4097</v>
      </c>
      <c r="B3792" s="9" t="s">
        <v>4092</v>
      </c>
      <c r="C3792" s="3" t="s">
        <v>8199</v>
      </c>
      <c r="D3792" s="5">
        <v>10000</v>
      </c>
      <c r="E3792" s="7">
        <v>0</v>
      </c>
      <c r="F3792" t="s">
        <v>8219</v>
      </c>
      <c r="G3792" t="s">
        <v>8223</v>
      </c>
      <c r="H3792" t="s">
        <v>8245</v>
      </c>
      <c r="I3792">
        <v>1454284500</v>
      </c>
      <c r="J3792">
        <v>1449431237</v>
      </c>
      <c r="K3792" t="b">
        <v>0</v>
      </c>
      <c r="L3792">
        <v>0</v>
      </c>
      <c r="M3792" t="b">
        <v>0</v>
      </c>
      <c r="N3792" t="s">
        <v>8268</v>
      </c>
      <c r="O3792">
        <f t="shared" si="295"/>
        <v>0</v>
      </c>
      <c r="P3792">
        <f t="shared" si="296"/>
        <v>0</v>
      </c>
      <c r="Q3792" s="11" t="s">
        <v>8307</v>
      </c>
      <c r="R3792" t="s">
        <v>8308</v>
      </c>
      <c r="S3792" s="15">
        <f t="shared" si="297"/>
        <v>42344.824502314819</v>
      </c>
      <c r="T3792" s="15">
        <f t="shared" si="298"/>
        <v>42400.996527777781</v>
      </c>
      <c r="U3792">
        <f t="shared" si="299"/>
        <v>2015</v>
      </c>
    </row>
    <row r="3793" spans="1:21" ht="48" x14ac:dyDescent="0.2">
      <c r="A3793">
        <v>3844</v>
      </c>
      <c r="B3793" s="9" t="s">
        <v>3840</v>
      </c>
      <c r="C3793" s="3" t="s">
        <v>7952</v>
      </c>
      <c r="D3793" s="5">
        <v>9800</v>
      </c>
      <c r="E3793" s="7">
        <v>0</v>
      </c>
      <c r="F3793" t="s">
        <v>8219</v>
      </c>
      <c r="G3793" t="s">
        <v>8222</v>
      </c>
      <c r="H3793" t="s">
        <v>8244</v>
      </c>
      <c r="I3793">
        <v>1401778740</v>
      </c>
      <c r="J3793">
        <v>1399474134</v>
      </c>
      <c r="K3793" t="b">
        <v>1</v>
      </c>
      <c r="L3793">
        <v>50</v>
      </c>
      <c r="M3793" t="b">
        <v>0</v>
      </c>
      <c r="N3793" t="s">
        <v>8268</v>
      </c>
      <c r="O3793">
        <f t="shared" si="295"/>
        <v>0</v>
      </c>
      <c r="P3793">
        <f t="shared" si="296"/>
        <v>0</v>
      </c>
      <c r="Q3793" s="11" t="s">
        <v>8307</v>
      </c>
      <c r="R3793" t="s">
        <v>8308</v>
      </c>
      <c r="S3793" s="15">
        <f t="shared" si="297"/>
        <v>41766.617291666669</v>
      </c>
      <c r="T3793" s="15">
        <f t="shared" si="298"/>
        <v>41793.290972222225</v>
      </c>
      <c r="U3793">
        <f t="shared" si="299"/>
        <v>2014</v>
      </c>
    </row>
    <row r="3794" spans="1:21" ht="16" x14ac:dyDescent="0.2">
      <c r="A3794">
        <v>4087</v>
      </c>
      <c r="B3794" s="9" t="s">
        <v>4082</v>
      </c>
      <c r="C3794" s="3" t="s">
        <v>8189</v>
      </c>
      <c r="D3794" s="5">
        <v>9600</v>
      </c>
      <c r="E3794" s="7">
        <v>0</v>
      </c>
      <c r="F3794" t="s">
        <v>8219</v>
      </c>
      <c r="G3794" t="s">
        <v>8222</v>
      </c>
      <c r="H3794" t="s">
        <v>8244</v>
      </c>
      <c r="I3794">
        <v>1468777786</v>
      </c>
      <c r="J3794">
        <v>1466185786</v>
      </c>
      <c r="K3794" t="b">
        <v>0</v>
      </c>
      <c r="L3794">
        <v>0</v>
      </c>
      <c r="M3794" t="b">
        <v>0</v>
      </c>
      <c r="N3794" t="s">
        <v>8268</v>
      </c>
      <c r="O3794">
        <f t="shared" si="295"/>
        <v>0</v>
      </c>
      <c r="P3794">
        <f t="shared" si="296"/>
        <v>0</v>
      </c>
      <c r="Q3794" s="11" t="s">
        <v>8307</v>
      </c>
      <c r="R3794" t="s">
        <v>8308</v>
      </c>
      <c r="S3794" s="15">
        <f t="shared" si="297"/>
        <v>42538.742893518516</v>
      </c>
      <c r="T3794" s="15">
        <f t="shared" si="298"/>
        <v>42568.742893518516</v>
      </c>
      <c r="U3794">
        <f t="shared" si="299"/>
        <v>2016</v>
      </c>
    </row>
    <row r="3795" spans="1:21" ht="48" x14ac:dyDescent="0.2">
      <c r="A3795">
        <v>4063</v>
      </c>
      <c r="B3795" s="9" t="s">
        <v>4058</v>
      </c>
      <c r="C3795" s="3" t="s">
        <v>8166</v>
      </c>
      <c r="D3795" s="5">
        <v>9500</v>
      </c>
      <c r="E3795" s="7">
        <v>0</v>
      </c>
      <c r="F3795" t="s">
        <v>8219</v>
      </c>
      <c r="G3795" t="s">
        <v>8223</v>
      </c>
      <c r="H3795" t="s">
        <v>8245</v>
      </c>
      <c r="I3795">
        <v>1403886084</v>
      </c>
      <c r="J3795">
        <v>1401294084</v>
      </c>
      <c r="K3795" t="b">
        <v>0</v>
      </c>
      <c r="L3795">
        <v>9</v>
      </c>
      <c r="M3795" t="b">
        <v>0</v>
      </c>
      <c r="N3795" t="s">
        <v>8268</v>
      </c>
      <c r="O3795">
        <f t="shared" si="295"/>
        <v>0</v>
      </c>
      <c r="P3795">
        <f t="shared" si="296"/>
        <v>0</v>
      </c>
      <c r="Q3795" s="11" t="s">
        <v>8307</v>
      </c>
      <c r="R3795" t="s">
        <v>8308</v>
      </c>
      <c r="S3795" s="15">
        <f t="shared" si="297"/>
        <v>41787.681527777779</v>
      </c>
      <c r="T3795" s="15">
        <f t="shared" si="298"/>
        <v>41817.681527777779</v>
      </c>
      <c r="U3795">
        <f t="shared" si="299"/>
        <v>2014</v>
      </c>
    </row>
    <row r="3796" spans="1:21" ht="48" x14ac:dyDescent="0.2">
      <c r="A3796">
        <v>4014</v>
      </c>
      <c r="B3796" s="9" t="s">
        <v>4009</v>
      </c>
      <c r="C3796" s="3" t="s">
        <v>8118</v>
      </c>
      <c r="D3796" s="5">
        <v>9000</v>
      </c>
      <c r="E3796" s="7">
        <v>0</v>
      </c>
      <c r="F3796" t="s">
        <v>8219</v>
      </c>
      <c r="G3796" t="s">
        <v>8222</v>
      </c>
      <c r="H3796" t="s">
        <v>8244</v>
      </c>
      <c r="I3796">
        <v>1457157269</v>
      </c>
      <c r="J3796">
        <v>1455861269</v>
      </c>
      <c r="K3796" t="b">
        <v>0</v>
      </c>
      <c r="L3796">
        <v>0</v>
      </c>
      <c r="M3796" t="b">
        <v>0</v>
      </c>
      <c r="N3796" t="s">
        <v>8268</v>
      </c>
      <c r="O3796">
        <f t="shared" si="295"/>
        <v>0</v>
      </c>
      <c r="P3796">
        <f t="shared" si="296"/>
        <v>0</v>
      </c>
      <c r="Q3796" s="11" t="s">
        <v>8307</v>
      </c>
      <c r="R3796" t="s">
        <v>8308</v>
      </c>
      <c r="S3796" s="15">
        <f t="shared" si="297"/>
        <v>42419.246168981481</v>
      </c>
      <c r="T3796" s="15">
        <f t="shared" si="298"/>
        <v>42434.246168981481</v>
      </c>
      <c r="U3796">
        <f t="shared" si="299"/>
        <v>2016</v>
      </c>
    </row>
    <row r="3797" spans="1:21" ht="48" x14ac:dyDescent="0.2">
      <c r="A3797">
        <v>4054</v>
      </c>
      <c r="B3797" s="9" t="s">
        <v>4049</v>
      </c>
      <c r="C3797" s="3" t="s">
        <v>8157</v>
      </c>
      <c r="D3797" s="5">
        <v>8880</v>
      </c>
      <c r="E3797" s="7">
        <v>0</v>
      </c>
      <c r="F3797" t="s">
        <v>8219</v>
      </c>
      <c r="G3797" t="s">
        <v>8222</v>
      </c>
      <c r="H3797" t="s">
        <v>8244</v>
      </c>
      <c r="I3797">
        <v>1475294400</v>
      </c>
      <c r="J3797">
        <v>1472674285</v>
      </c>
      <c r="K3797" t="b">
        <v>0</v>
      </c>
      <c r="L3797">
        <v>0</v>
      </c>
      <c r="M3797" t="b">
        <v>0</v>
      </c>
      <c r="N3797" t="s">
        <v>8268</v>
      </c>
      <c r="O3797">
        <f t="shared" si="295"/>
        <v>0</v>
      </c>
      <c r="P3797">
        <f t="shared" si="296"/>
        <v>0</v>
      </c>
      <c r="Q3797" s="11" t="s">
        <v>8307</v>
      </c>
      <c r="R3797" t="s">
        <v>8308</v>
      </c>
      <c r="S3797" s="15">
        <f t="shared" si="297"/>
        <v>42613.841261574074</v>
      </c>
      <c r="T3797" s="15">
        <f t="shared" si="298"/>
        <v>42644.166666666672</v>
      </c>
      <c r="U3797">
        <f t="shared" si="299"/>
        <v>2016</v>
      </c>
    </row>
    <row r="3798" spans="1:21" ht="16" x14ac:dyDescent="0.2">
      <c r="A3798">
        <v>3746</v>
      </c>
      <c r="B3798" s="9" t="s">
        <v>3742</v>
      </c>
      <c r="C3798" s="3" t="s">
        <v>7855</v>
      </c>
      <c r="D3798" s="5">
        <v>8500</v>
      </c>
      <c r="E3798" s="7">
        <v>0</v>
      </c>
      <c r="F3798" t="s">
        <v>8219</v>
      </c>
      <c r="G3798" t="s">
        <v>8222</v>
      </c>
      <c r="H3798" t="s">
        <v>8244</v>
      </c>
      <c r="I3798">
        <v>1475918439</v>
      </c>
      <c r="J3798">
        <v>1473326439</v>
      </c>
      <c r="K3798" t="b">
        <v>0</v>
      </c>
      <c r="L3798">
        <v>1</v>
      </c>
      <c r="M3798" t="b">
        <v>0</v>
      </c>
      <c r="N3798" t="s">
        <v>8268</v>
      </c>
      <c r="O3798">
        <f t="shared" si="295"/>
        <v>0</v>
      </c>
      <c r="P3798">
        <f t="shared" si="296"/>
        <v>0</v>
      </c>
      <c r="Q3798" s="11" t="s">
        <v>8307</v>
      </c>
      <c r="R3798" t="s">
        <v>8308</v>
      </c>
      <c r="S3798" s="15">
        <f t="shared" si="297"/>
        <v>42621.389340277776</v>
      </c>
      <c r="T3798" s="15">
        <f t="shared" si="298"/>
        <v>42651.389340277776</v>
      </c>
      <c r="U3798">
        <f t="shared" si="299"/>
        <v>2016</v>
      </c>
    </row>
    <row r="3799" spans="1:21" ht="64" x14ac:dyDescent="0.2">
      <c r="A3799">
        <v>3776</v>
      </c>
      <c r="B3799" s="9" t="s">
        <v>3772</v>
      </c>
      <c r="C3799" s="3" t="s">
        <v>7885</v>
      </c>
      <c r="D3799" s="5">
        <v>8000</v>
      </c>
      <c r="E3799" s="7">
        <v>0</v>
      </c>
      <c r="F3799" t="s">
        <v>8217</v>
      </c>
      <c r="G3799" t="s">
        <v>8222</v>
      </c>
      <c r="H3799" t="s">
        <v>8244</v>
      </c>
      <c r="I3799">
        <v>1406854800</v>
      </c>
      <c r="J3799">
        <v>1403599778</v>
      </c>
      <c r="K3799" t="b">
        <v>0</v>
      </c>
      <c r="L3799">
        <v>94</v>
      </c>
      <c r="M3799" t="b">
        <v>1</v>
      </c>
      <c r="N3799" t="s">
        <v>8302</v>
      </c>
      <c r="O3799">
        <f t="shared" si="295"/>
        <v>0</v>
      </c>
      <c r="P3799">
        <f t="shared" si="296"/>
        <v>0</v>
      </c>
      <c r="Q3799" s="11" t="s">
        <v>8307</v>
      </c>
      <c r="R3799" t="s">
        <v>8310</v>
      </c>
      <c r="S3799" s="15">
        <f t="shared" si="297"/>
        <v>41814.367800925924</v>
      </c>
      <c r="T3799" s="15">
        <f t="shared" si="298"/>
        <v>41852.041666666664</v>
      </c>
      <c r="U3799">
        <f t="shared" si="299"/>
        <v>2014</v>
      </c>
    </row>
    <row r="3800" spans="1:21" ht="48" x14ac:dyDescent="0.2">
      <c r="A3800">
        <v>3804</v>
      </c>
      <c r="B3800" s="9" t="s">
        <v>3800</v>
      </c>
      <c r="C3800" s="3" t="s">
        <v>7913</v>
      </c>
      <c r="D3800" s="5">
        <v>8000</v>
      </c>
      <c r="E3800" s="7">
        <v>0</v>
      </c>
      <c r="F3800" t="s">
        <v>8219</v>
      </c>
      <c r="G3800" t="s">
        <v>8222</v>
      </c>
      <c r="H3800" t="s">
        <v>8244</v>
      </c>
      <c r="I3800">
        <v>1469948400</v>
      </c>
      <c r="J3800">
        <v>1465172024</v>
      </c>
      <c r="K3800" t="b">
        <v>0</v>
      </c>
      <c r="L3800">
        <v>0</v>
      </c>
      <c r="M3800" t="b">
        <v>0</v>
      </c>
      <c r="N3800" t="s">
        <v>8302</v>
      </c>
      <c r="O3800">
        <f t="shared" si="295"/>
        <v>0</v>
      </c>
      <c r="P3800">
        <f t="shared" si="296"/>
        <v>0</v>
      </c>
      <c r="Q3800" s="11" t="s">
        <v>8307</v>
      </c>
      <c r="R3800" t="s">
        <v>8310</v>
      </c>
      <c r="S3800" s="15">
        <f t="shared" si="297"/>
        <v>42527.00953703704</v>
      </c>
      <c r="T3800" s="15">
        <f t="shared" si="298"/>
        <v>42582.291666666672</v>
      </c>
      <c r="U3800">
        <f t="shared" si="299"/>
        <v>2016</v>
      </c>
    </row>
    <row r="3801" spans="1:21" ht="48" x14ac:dyDescent="0.2">
      <c r="A3801">
        <v>3889</v>
      </c>
      <c r="B3801" s="9" t="s">
        <v>3885</v>
      </c>
      <c r="C3801" s="3" t="s">
        <v>7996</v>
      </c>
      <c r="D3801" s="5">
        <v>8000</v>
      </c>
      <c r="E3801" s="7">
        <v>0</v>
      </c>
      <c r="F3801" t="s">
        <v>8219</v>
      </c>
      <c r="G3801" t="s">
        <v>8222</v>
      </c>
      <c r="H3801" t="s">
        <v>8244</v>
      </c>
      <c r="I3801">
        <v>1420413960</v>
      </c>
      <c r="J3801">
        <v>1417651630</v>
      </c>
      <c r="K3801" t="b">
        <v>0</v>
      </c>
      <c r="L3801">
        <v>9</v>
      </c>
      <c r="M3801" t="b">
        <v>0</v>
      </c>
      <c r="N3801" t="s">
        <v>8268</v>
      </c>
      <c r="O3801">
        <f t="shared" si="295"/>
        <v>0</v>
      </c>
      <c r="P3801">
        <f t="shared" si="296"/>
        <v>0</v>
      </c>
      <c r="Q3801" s="11" t="s">
        <v>8307</v>
      </c>
      <c r="R3801" t="s">
        <v>8308</v>
      </c>
      <c r="S3801" s="15">
        <f t="shared" si="297"/>
        <v>41977.004976851851</v>
      </c>
      <c r="T3801" s="15">
        <f t="shared" si="298"/>
        <v>42008.976388888885</v>
      </c>
      <c r="U3801">
        <f t="shared" si="299"/>
        <v>2014</v>
      </c>
    </row>
    <row r="3802" spans="1:21" ht="48" x14ac:dyDescent="0.2">
      <c r="A3802">
        <v>3911</v>
      </c>
      <c r="B3802" s="9" t="s">
        <v>3907</v>
      </c>
      <c r="C3802" s="3" t="s">
        <v>8018</v>
      </c>
      <c r="D3802" s="5">
        <v>8000</v>
      </c>
      <c r="E3802" s="7">
        <v>0</v>
      </c>
      <c r="F3802" t="s">
        <v>8219</v>
      </c>
      <c r="G3802" t="s">
        <v>8222</v>
      </c>
      <c r="H3802" t="s">
        <v>8244</v>
      </c>
      <c r="I3802">
        <v>1417033777</v>
      </c>
      <c r="J3802">
        <v>1414438177</v>
      </c>
      <c r="K3802" t="b">
        <v>0</v>
      </c>
      <c r="L3802">
        <v>36</v>
      </c>
      <c r="M3802" t="b">
        <v>0</v>
      </c>
      <c r="N3802" t="s">
        <v>8268</v>
      </c>
      <c r="O3802">
        <f t="shared" si="295"/>
        <v>0</v>
      </c>
      <c r="P3802">
        <f t="shared" si="296"/>
        <v>0</v>
      </c>
      <c r="Q3802" s="11" t="s">
        <v>8307</v>
      </c>
      <c r="R3802" t="s">
        <v>8308</v>
      </c>
      <c r="S3802" s="15">
        <f t="shared" si="297"/>
        <v>41939.8122337963</v>
      </c>
      <c r="T3802" s="15">
        <f t="shared" si="298"/>
        <v>41969.853900462964</v>
      </c>
      <c r="U3802">
        <f t="shared" si="299"/>
        <v>2014</v>
      </c>
    </row>
    <row r="3803" spans="1:21" ht="48" x14ac:dyDescent="0.2">
      <c r="A3803">
        <v>3931</v>
      </c>
      <c r="B3803" s="9" t="s">
        <v>3927</v>
      </c>
      <c r="C3803" s="3" t="s">
        <v>8038</v>
      </c>
      <c r="D3803" s="5">
        <v>8000</v>
      </c>
      <c r="E3803" s="7">
        <v>0</v>
      </c>
      <c r="F3803" t="s">
        <v>8219</v>
      </c>
      <c r="G3803" t="s">
        <v>8222</v>
      </c>
      <c r="H3803" t="s">
        <v>8244</v>
      </c>
      <c r="I3803">
        <v>1441510707</v>
      </c>
      <c r="J3803">
        <v>1439350707</v>
      </c>
      <c r="K3803" t="b">
        <v>0</v>
      </c>
      <c r="L3803">
        <v>0</v>
      </c>
      <c r="M3803" t="b">
        <v>0</v>
      </c>
      <c r="N3803" t="s">
        <v>8268</v>
      </c>
      <c r="O3803">
        <f t="shared" si="295"/>
        <v>0</v>
      </c>
      <c r="P3803">
        <f t="shared" si="296"/>
        <v>0</v>
      </c>
      <c r="Q3803" s="11" t="s">
        <v>8307</v>
      </c>
      <c r="R3803" t="s">
        <v>8308</v>
      </c>
      <c r="S3803" s="15">
        <f t="shared" si="297"/>
        <v>42228.151701388888</v>
      </c>
      <c r="T3803" s="15">
        <f t="shared" si="298"/>
        <v>42253.151701388888</v>
      </c>
      <c r="U3803">
        <f t="shared" si="299"/>
        <v>2015</v>
      </c>
    </row>
    <row r="3804" spans="1:21" ht="16" x14ac:dyDescent="0.2">
      <c r="A3804">
        <v>4000</v>
      </c>
      <c r="B3804" s="9" t="s">
        <v>3995</v>
      </c>
      <c r="C3804" s="3" t="s">
        <v>8105</v>
      </c>
      <c r="D3804" s="5">
        <v>8000</v>
      </c>
      <c r="E3804" s="7">
        <v>0</v>
      </c>
      <c r="F3804" t="s">
        <v>8219</v>
      </c>
      <c r="G3804" t="s">
        <v>8222</v>
      </c>
      <c r="H3804" t="s">
        <v>8244</v>
      </c>
      <c r="I3804">
        <v>1462631358</v>
      </c>
      <c r="J3804">
        <v>1457450958</v>
      </c>
      <c r="K3804" t="b">
        <v>0</v>
      </c>
      <c r="L3804">
        <v>1</v>
      </c>
      <c r="M3804" t="b">
        <v>0</v>
      </c>
      <c r="N3804" t="s">
        <v>8268</v>
      </c>
      <c r="O3804">
        <f t="shared" si="295"/>
        <v>0</v>
      </c>
      <c r="P3804">
        <f t="shared" si="296"/>
        <v>0</v>
      </c>
      <c r="Q3804" s="11" t="s">
        <v>8307</v>
      </c>
      <c r="R3804" t="s">
        <v>8308</v>
      </c>
      <c r="S3804" s="15">
        <f t="shared" si="297"/>
        <v>42437.64534722222</v>
      </c>
      <c r="T3804" s="15">
        <f t="shared" si="298"/>
        <v>42497.603680555556</v>
      </c>
      <c r="U3804">
        <f t="shared" si="299"/>
        <v>2016</v>
      </c>
    </row>
    <row r="3805" spans="1:21" ht="48" x14ac:dyDescent="0.2">
      <c r="A3805">
        <v>4040</v>
      </c>
      <c r="B3805" s="9" t="s">
        <v>4035</v>
      </c>
      <c r="C3805" s="3" t="s">
        <v>8143</v>
      </c>
      <c r="D3805" s="5">
        <v>8000</v>
      </c>
      <c r="E3805" s="7">
        <v>0</v>
      </c>
      <c r="F3805" t="s">
        <v>8219</v>
      </c>
      <c r="G3805" t="s">
        <v>8222</v>
      </c>
      <c r="H3805" t="s">
        <v>8244</v>
      </c>
      <c r="I3805">
        <v>1437188400</v>
      </c>
      <c r="J3805">
        <v>1432100004</v>
      </c>
      <c r="K3805" t="b">
        <v>0</v>
      </c>
      <c r="L3805">
        <v>2</v>
      </c>
      <c r="M3805" t="b">
        <v>0</v>
      </c>
      <c r="N3805" t="s">
        <v>8268</v>
      </c>
      <c r="O3805">
        <f t="shared" si="295"/>
        <v>0</v>
      </c>
      <c r="P3805">
        <f t="shared" si="296"/>
        <v>0</v>
      </c>
      <c r="Q3805" s="11" t="s">
        <v>8307</v>
      </c>
      <c r="R3805" t="s">
        <v>8308</v>
      </c>
      <c r="S3805" s="15">
        <f t="shared" si="297"/>
        <v>42144.231527777782</v>
      </c>
      <c r="T3805" s="15">
        <f t="shared" si="298"/>
        <v>42203.125</v>
      </c>
      <c r="U3805">
        <f t="shared" si="299"/>
        <v>2015</v>
      </c>
    </row>
    <row r="3806" spans="1:21" ht="48" x14ac:dyDescent="0.2">
      <c r="A3806">
        <v>3712</v>
      </c>
      <c r="B3806" s="9" t="s">
        <v>3708</v>
      </c>
      <c r="C3806" s="3" t="s">
        <v>7821</v>
      </c>
      <c r="D3806" s="5">
        <v>7500</v>
      </c>
      <c r="E3806" s="7">
        <v>0</v>
      </c>
      <c r="F3806" t="s">
        <v>8217</v>
      </c>
      <c r="G3806" t="s">
        <v>8222</v>
      </c>
      <c r="H3806" t="s">
        <v>8244</v>
      </c>
      <c r="I3806">
        <v>1433055540</v>
      </c>
      <c r="J3806">
        <v>1431230867</v>
      </c>
      <c r="K3806" t="b">
        <v>0</v>
      </c>
      <c r="L3806">
        <v>104</v>
      </c>
      <c r="M3806" t="b">
        <v>1</v>
      </c>
      <c r="N3806" t="s">
        <v>8268</v>
      </c>
      <c r="O3806">
        <f t="shared" si="295"/>
        <v>0</v>
      </c>
      <c r="P3806">
        <f t="shared" si="296"/>
        <v>0</v>
      </c>
      <c r="Q3806" s="11" t="s">
        <v>8307</v>
      </c>
      <c r="R3806" t="s">
        <v>8308</v>
      </c>
      <c r="S3806" s="15">
        <f t="shared" si="297"/>
        <v>42134.172071759262</v>
      </c>
      <c r="T3806" s="15">
        <f t="shared" si="298"/>
        <v>42155.290972222225</v>
      </c>
      <c r="U3806">
        <f t="shared" si="299"/>
        <v>2015</v>
      </c>
    </row>
    <row r="3807" spans="1:21" ht="48" x14ac:dyDescent="0.2">
      <c r="A3807">
        <v>3806</v>
      </c>
      <c r="B3807" s="9" t="s">
        <v>3802</v>
      </c>
      <c r="C3807" s="3" t="s">
        <v>7915</v>
      </c>
      <c r="D3807" s="5">
        <v>7500</v>
      </c>
      <c r="E3807" s="7">
        <v>0</v>
      </c>
      <c r="F3807" t="s">
        <v>8219</v>
      </c>
      <c r="G3807" t="s">
        <v>8224</v>
      </c>
      <c r="H3807" t="s">
        <v>8246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8302</v>
      </c>
      <c r="O3807">
        <f t="shared" si="295"/>
        <v>0</v>
      </c>
      <c r="P3807">
        <f t="shared" si="296"/>
        <v>0</v>
      </c>
      <c r="Q3807" s="11" t="s">
        <v>8307</v>
      </c>
      <c r="R3807" t="s">
        <v>8310</v>
      </c>
      <c r="S3807" s="15">
        <f t="shared" si="297"/>
        <v>41799.259039351848</v>
      </c>
      <c r="T3807" s="15">
        <f t="shared" si="298"/>
        <v>41819.259039351848</v>
      </c>
      <c r="U3807">
        <f t="shared" si="299"/>
        <v>2014</v>
      </c>
    </row>
    <row r="3808" spans="1:21" ht="32" x14ac:dyDescent="0.2">
      <c r="A3808">
        <v>3862</v>
      </c>
      <c r="B3808" s="9" t="s">
        <v>3858</v>
      </c>
      <c r="C3808" s="3" t="s">
        <v>7970</v>
      </c>
      <c r="D3808" s="5">
        <v>7500</v>
      </c>
      <c r="E3808" s="7">
        <v>0</v>
      </c>
      <c r="F3808" t="s">
        <v>8219</v>
      </c>
      <c r="G3808" t="s">
        <v>8222</v>
      </c>
      <c r="H3808" t="s">
        <v>8244</v>
      </c>
      <c r="I3808">
        <v>1473699540</v>
      </c>
      <c r="J3808">
        <v>1472451356</v>
      </c>
      <c r="K3808" t="b">
        <v>0</v>
      </c>
      <c r="L3808">
        <v>1</v>
      </c>
      <c r="M3808" t="b">
        <v>0</v>
      </c>
      <c r="N3808" t="s">
        <v>8268</v>
      </c>
      <c r="O3808">
        <f t="shared" si="295"/>
        <v>0</v>
      </c>
      <c r="P3808">
        <f t="shared" si="296"/>
        <v>0</v>
      </c>
      <c r="Q3808" s="11" t="s">
        <v>8307</v>
      </c>
      <c r="R3808" t="s">
        <v>8308</v>
      </c>
      <c r="S3808" s="15">
        <f t="shared" si="297"/>
        <v>42611.261064814811</v>
      </c>
      <c r="T3808" s="15">
        <f t="shared" si="298"/>
        <v>42625.707638888889</v>
      </c>
      <c r="U3808">
        <f t="shared" si="299"/>
        <v>2016</v>
      </c>
    </row>
    <row r="3809" spans="1:21" ht="48" x14ac:dyDescent="0.2">
      <c r="A3809">
        <v>3880</v>
      </c>
      <c r="B3809" s="9" t="s">
        <v>3876</v>
      </c>
      <c r="C3809" s="3" t="s">
        <v>7988</v>
      </c>
      <c r="D3809" s="5">
        <v>7500</v>
      </c>
      <c r="E3809" s="7">
        <v>0</v>
      </c>
      <c r="F3809" t="s">
        <v>8218</v>
      </c>
      <c r="G3809" t="s">
        <v>8223</v>
      </c>
      <c r="H3809" t="s">
        <v>8245</v>
      </c>
      <c r="I3809">
        <v>1406761200</v>
      </c>
      <c r="J3809">
        <v>1403724820</v>
      </c>
      <c r="K3809" t="b">
        <v>0</v>
      </c>
      <c r="L3809">
        <v>17</v>
      </c>
      <c r="M3809" t="b">
        <v>0</v>
      </c>
      <c r="N3809" t="s">
        <v>8302</v>
      </c>
      <c r="O3809">
        <f t="shared" si="295"/>
        <v>0</v>
      </c>
      <c r="P3809">
        <f t="shared" si="296"/>
        <v>0</v>
      </c>
      <c r="Q3809" s="11" t="s">
        <v>8307</v>
      </c>
      <c r="R3809" t="s">
        <v>8310</v>
      </c>
      <c r="S3809" s="15">
        <f t="shared" si="297"/>
        <v>41815.815046296295</v>
      </c>
      <c r="T3809" s="15">
        <f t="shared" si="298"/>
        <v>41850.958333333336</v>
      </c>
      <c r="U3809">
        <f t="shared" si="299"/>
        <v>2014</v>
      </c>
    </row>
    <row r="3810" spans="1:21" ht="48" x14ac:dyDescent="0.2">
      <c r="A3810">
        <v>3966</v>
      </c>
      <c r="B3810" s="9" t="s">
        <v>3962</v>
      </c>
      <c r="C3810" s="3" t="s">
        <v>8072</v>
      </c>
      <c r="D3810" s="5">
        <v>7500</v>
      </c>
      <c r="E3810" s="7">
        <v>0</v>
      </c>
      <c r="F3810" t="s">
        <v>8219</v>
      </c>
      <c r="G3810" t="s">
        <v>8222</v>
      </c>
      <c r="H3810" t="s">
        <v>8244</v>
      </c>
      <c r="I3810">
        <v>1406170740</v>
      </c>
      <c r="J3810">
        <v>1402506278</v>
      </c>
      <c r="K3810" t="b">
        <v>0</v>
      </c>
      <c r="L3810">
        <v>2</v>
      </c>
      <c r="M3810" t="b">
        <v>0</v>
      </c>
      <c r="N3810" t="s">
        <v>8268</v>
      </c>
      <c r="O3810">
        <f t="shared" si="295"/>
        <v>0</v>
      </c>
      <c r="P3810">
        <f t="shared" si="296"/>
        <v>0</v>
      </c>
      <c r="Q3810" s="11" t="s">
        <v>8307</v>
      </c>
      <c r="R3810" t="s">
        <v>8308</v>
      </c>
      <c r="S3810" s="15">
        <f t="shared" si="297"/>
        <v>41801.711550925924</v>
      </c>
      <c r="T3810" s="15">
        <f t="shared" si="298"/>
        <v>41844.124305555553</v>
      </c>
      <c r="U3810">
        <f t="shared" si="299"/>
        <v>2014</v>
      </c>
    </row>
    <row r="3811" spans="1:21" ht="48" x14ac:dyDescent="0.2">
      <c r="A3811">
        <v>4010</v>
      </c>
      <c r="B3811" s="9" t="s">
        <v>4005</v>
      </c>
      <c r="C3811" s="3" t="s">
        <v>8114</v>
      </c>
      <c r="D3811" s="5">
        <v>7200</v>
      </c>
      <c r="E3811" s="7">
        <v>0</v>
      </c>
      <c r="F3811" t="s">
        <v>8219</v>
      </c>
      <c r="G3811" t="s">
        <v>8222</v>
      </c>
      <c r="H3811" t="s">
        <v>8244</v>
      </c>
      <c r="I3811">
        <v>1414348166</v>
      </c>
      <c r="J3811">
        <v>1412879366</v>
      </c>
      <c r="K3811" t="b">
        <v>0</v>
      </c>
      <c r="L3811">
        <v>38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8307</v>
      </c>
      <c r="R3811" t="s">
        <v>8308</v>
      </c>
      <c r="S3811" s="15">
        <f t="shared" si="297"/>
        <v>41921.770439814813</v>
      </c>
      <c r="T3811" s="15">
        <f t="shared" si="298"/>
        <v>41938.770439814813</v>
      </c>
      <c r="U3811">
        <f t="shared" si="299"/>
        <v>2014</v>
      </c>
    </row>
    <row r="3812" spans="1:21" ht="48" x14ac:dyDescent="0.2">
      <c r="A3812">
        <v>3765</v>
      </c>
      <c r="B3812" s="9" t="s">
        <v>3761</v>
      </c>
      <c r="C3812" s="3" t="s">
        <v>7874</v>
      </c>
      <c r="D3812" s="5">
        <v>7000</v>
      </c>
      <c r="E3812" s="7">
        <v>0</v>
      </c>
      <c r="F3812" t="s">
        <v>8217</v>
      </c>
      <c r="G3812" t="s">
        <v>8222</v>
      </c>
      <c r="H3812" t="s">
        <v>8244</v>
      </c>
      <c r="I3812">
        <v>1406745482</v>
      </c>
      <c r="J3812">
        <v>1404153482</v>
      </c>
      <c r="K3812" t="b">
        <v>0</v>
      </c>
      <c r="L3812">
        <v>107</v>
      </c>
      <c r="M3812" t="b">
        <v>1</v>
      </c>
      <c r="N3812" t="s">
        <v>8302</v>
      </c>
      <c r="O3812">
        <f t="shared" si="295"/>
        <v>0</v>
      </c>
      <c r="P3812">
        <f t="shared" si="296"/>
        <v>0</v>
      </c>
      <c r="Q3812" s="11" t="s">
        <v>8307</v>
      </c>
      <c r="R3812" t="s">
        <v>8310</v>
      </c>
      <c r="S3812" s="15">
        <f t="shared" si="297"/>
        <v>41820.776412037041</v>
      </c>
      <c r="T3812" s="15">
        <f t="shared" si="298"/>
        <v>41850.776412037041</v>
      </c>
      <c r="U3812">
        <f t="shared" si="299"/>
        <v>2014</v>
      </c>
    </row>
    <row r="3813" spans="1:21" ht="48" x14ac:dyDescent="0.2">
      <c r="A3813">
        <v>3793</v>
      </c>
      <c r="B3813" s="9" t="s">
        <v>3789</v>
      </c>
      <c r="C3813" s="3" t="s">
        <v>7902</v>
      </c>
      <c r="D3813" s="5">
        <v>7000</v>
      </c>
      <c r="E3813" s="7">
        <v>0</v>
      </c>
      <c r="F3813" t="s">
        <v>8219</v>
      </c>
      <c r="G3813" t="s">
        <v>8222</v>
      </c>
      <c r="H3813" t="s">
        <v>8244</v>
      </c>
      <c r="I3813">
        <v>1418769129</v>
      </c>
      <c r="J3813">
        <v>1416954729</v>
      </c>
      <c r="K3813" t="b">
        <v>0</v>
      </c>
      <c r="L3813">
        <v>24</v>
      </c>
      <c r="M3813" t="b">
        <v>0</v>
      </c>
      <c r="N3813" t="s">
        <v>8302</v>
      </c>
      <c r="O3813">
        <f t="shared" si="295"/>
        <v>0</v>
      </c>
      <c r="P3813">
        <f t="shared" si="296"/>
        <v>0</v>
      </c>
      <c r="Q3813" s="11" t="s">
        <v>8307</v>
      </c>
      <c r="R3813" t="s">
        <v>8310</v>
      </c>
      <c r="S3813" s="15">
        <f t="shared" si="297"/>
        <v>41968.938993055555</v>
      </c>
      <c r="T3813" s="15">
        <f t="shared" si="298"/>
        <v>41989.938993055555</v>
      </c>
      <c r="U3813">
        <f t="shared" si="299"/>
        <v>2014</v>
      </c>
    </row>
    <row r="3814" spans="1:21" ht="48" x14ac:dyDescent="0.2">
      <c r="A3814">
        <v>3846</v>
      </c>
      <c r="B3814" s="9" t="s">
        <v>3842</v>
      </c>
      <c r="C3814" s="3" t="s">
        <v>7954</v>
      </c>
      <c r="D3814" s="5">
        <v>7000</v>
      </c>
      <c r="E3814" s="7">
        <v>0</v>
      </c>
      <c r="F3814" t="s">
        <v>8219</v>
      </c>
      <c r="G3814" t="s">
        <v>8222</v>
      </c>
      <c r="H3814" t="s">
        <v>8244</v>
      </c>
      <c r="I3814">
        <v>1412405940</v>
      </c>
      <c r="J3814">
        <v>1409721542</v>
      </c>
      <c r="K3814" t="b">
        <v>1</v>
      </c>
      <c r="L3814">
        <v>8</v>
      </c>
      <c r="M3814" t="b">
        <v>0</v>
      </c>
      <c r="N3814" t="s">
        <v>8268</v>
      </c>
      <c r="O3814">
        <f t="shared" si="295"/>
        <v>0</v>
      </c>
      <c r="P3814">
        <f t="shared" si="296"/>
        <v>0</v>
      </c>
      <c r="Q3814" s="11" t="s">
        <v>8307</v>
      </c>
      <c r="R3814" t="s">
        <v>8308</v>
      </c>
      <c r="S3814" s="15">
        <f t="shared" si="297"/>
        <v>41885.221550925926</v>
      </c>
      <c r="T3814" s="15">
        <f t="shared" si="298"/>
        <v>41916.290972222225</v>
      </c>
      <c r="U3814">
        <f t="shared" si="299"/>
        <v>2014</v>
      </c>
    </row>
    <row r="3815" spans="1:21" ht="48" x14ac:dyDescent="0.2">
      <c r="A3815">
        <v>3933</v>
      </c>
      <c r="B3815" s="9" t="s">
        <v>3929</v>
      </c>
      <c r="C3815" s="3" t="s">
        <v>8040</v>
      </c>
      <c r="D3815" s="5">
        <v>7000</v>
      </c>
      <c r="E3815" s="7">
        <v>0</v>
      </c>
      <c r="F3815" t="s">
        <v>8219</v>
      </c>
      <c r="G3815" t="s">
        <v>8222</v>
      </c>
      <c r="H3815" t="s">
        <v>8244</v>
      </c>
      <c r="I3815">
        <v>1468716180</v>
      </c>
      <c r="J3815">
        <v>1466205262</v>
      </c>
      <c r="K3815" t="b">
        <v>0</v>
      </c>
      <c r="L3815">
        <v>12</v>
      </c>
      <c r="M3815" t="b">
        <v>0</v>
      </c>
      <c r="N3815" t="s">
        <v>8268</v>
      </c>
      <c r="O3815">
        <f t="shared" si="295"/>
        <v>0</v>
      </c>
      <c r="P3815">
        <f t="shared" si="296"/>
        <v>0</v>
      </c>
      <c r="Q3815" s="11" t="s">
        <v>8307</v>
      </c>
      <c r="R3815" t="s">
        <v>8308</v>
      </c>
      <c r="S3815" s="15">
        <f t="shared" si="297"/>
        <v>42538.968310185184</v>
      </c>
      <c r="T3815" s="15">
        <f t="shared" si="298"/>
        <v>42568.029861111107</v>
      </c>
      <c r="U3815">
        <f t="shared" si="299"/>
        <v>2016</v>
      </c>
    </row>
    <row r="3816" spans="1:21" ht="48" x14ac:dyDescent="0.2">
      <c r="A3816">
        <v>3999</v>
      </c>
      <c r="B3816" s="9" t="s">
        <v>3994</v>
      </c>
      <c r="C3816" s="3" t="s">
        <v>8104</v>
      </c>
      <c r="D3816" s="5">
        <v>7000</v>
      </c>
      <c r="E3816" s="7">
        <v>0</v>
      </c>
      <c r="F3816" t="s">
        <v>8219</v>
      </c>
      <c r="G3816" t="s">
        <v>8222</v>
      </c>
      <c r="H3816" t="s">
        <v>8244</v>
      </c>
      <c r="I3816">
        <v>1409514709</v>
      </c>
      <c r="J3816">
        <v>1406058798</v>
      </c>
      <c r="K3816" t="b">
        <v>0</v>
      </c>
      <c r="L3816">
        <v>14</v>
      </c>
      <c r="M3816" t="b">
        <v>0</v>
      </c>
      <c r="N3816" t="s">
        <v>8268</v>
      </c>
      <c r="O3816">
        <f t="shared" si="295"/>
        <v>0</v>
      </c>
      <c r="P3816">
        <f t="shared" si="296"/>
        <v>0</v>
      </c>
      <c r="Q3816" s="11" t="s">
        <v>8307</v>
      </c>
      <c r="R3816" t="s">
        <v>8308</v>
      </c>
      <c r="S3816" s="15">
        <f t="shared" si="297"/>
        <v>41842.828680555554</v>
      </c>
      <c r="T3816" s="15">
        <f t="shared" si="298"/>
        <v>41882.827650462961</v>
      </c>
      <c r="U3816">
        <f t="shared" si="299"/>
        <v>2014</v>
      </c>
    </row>
    <row r="3817" spans="1:21" ht="48" x14ac:dyDescent="0.2">
      <c r="A3817">
        <v>4015</v>
      </c>
      <c r="B3817" s="9" t="s">
        <v>4010</v>
      </c>
      <c r="C3817" s="3" t="s">
        <v>8119</v>
      </c>
      <c r="D3817" s="5">
        <v>7000</v>
      </c>
      <c r="E3817" s="7">
        <v>0</v>
      </c>
      <c r="F3817" t="s">
        <v>8219</v>
      </c>
      <c r="G3817" t="s">
        <v>8222</v>
      </c>
      <c r="H3817" t="s">
        <v>8244</v>
      </c>
      <c r="I3817">
        <v>1437331463</v>
      </c>
      <c r="J3817">
        <v>1434739463</v>
      </c>
      <c r="K3817" t="b">
        <v>0</v>
      </c>
      <c r="L3817">
        <v>1</v>
      </c>
      <c r="M3817" t="b">
        <v>0</v>
      </c>
      <c r="N3817" t="s">
        <v>8268</v>
      </c>
      <c r="O3817">
        <f t="shared" si="295"/>
        <v>0</v>
      </c>
      <c r="P3817">
        <f t="shared" si="296"/>
        <v>0</v>
      </c>
      <c r="Q3817" s="11" t="s">
        <v>8307</v>
      </c>
      <c r="R3817" t="s">
        <v>8308</v>
      </c>
      <c r="S3817" s="15">
        <f t="shared" si="297"/>
        <v>42174.780821759254</v>
      </c>
      <c r="T3817" s="15">
        <f t="shared" si="298"/>
        <v>42204.780821759254</v>
      </c>
      <c r="U3817">
        <f t="shared" si="299"/>
        <v>2015</v>
      </c>
    </row>
    <row r="3818" spans="1:21" ht="48" x14ac:dyDescent="0.2">
      <c r="A3818">
        <v>4023</v>
      </c>
      <c r="B3818" s="9" t="s">
        <v>4018</v>
      </c>
      <c r="C3818" s="3" t="s">
        <v>8127</v>
      </c>
      <c r="D3818" s="5">
        <v>7000</v>
      </c>
      <c r="E3818" s="7">
        <v>0</v>
      </c>
      <c r="F3818" t="s">
        <v>8219</v>
      </c>
      <c r="G3818" t="s">
        <v>8222</v>
      </c>
      <c r="H3818" t="s">
        <v>8244</v>
      </c>
      <c r="I3818">
        <v>1458860363</v>
      </c>
      <c r="J3818">
        <v>1454975963</v>
      </c>
      <c r="K3818" t="b">
        <v>0</v>
      </c>
      <c r="L3818">
        <v>0</v>
      </c>
      <c r="M3818" t="b">
        <v>0</v>
      </c>
      <c r="N3818" t="s">
        <v>8268</v>
      </c>
      <c r="O3818">
        <f t="shared" si="295"/>
        <v>0</v>
      </c>
      <c r="P3818">
        <f t="shared" si="296"/>
        <v>0</v>
      </c>
      <c r="Q3818" s="11" t="s">
        <v>8307</v>
      </c>
      <c r="R3818" t="s">
        <v>8308</v>
      </c>
      <c r="S3818" s="15">
        <f t="shared" si="297"/>
        <v>42408.999571759254</v>
      </c>
      <c r="T3818" s="15">
        <f t="shared" si="298"/>
        <v>42453.957905092597</v>
      </c>
      <c r="U3818">
        <f t="shared" si="299"/>
        <v>2016</v>
      </c>
    </row>
    <row r="3819" spans="1:21" ht="48" x14ac:dyDescent="0.2">
      <c r="A3819">
        <v>4032</v>
      </c>
      <c r="B3819" s="9" t="s">
        <v>4027</v>
      </c>
      <c r="C3819" s="3" t="s">
        <v>8136</v>
      </c>
      <c r="D3819" s="5">
        <v>6048</v>
      </c>
      <c r="E3819" s="7">
        <v>0</v>
      </c>
      <c r="F3819" t="s">
        <v>8219</v>
      </c>
      <c r="G3819" t="s">
        <v>8222</v>
      </c>
      <c r="H3819" t="s">
        <v>8244</v>
      </c>
      <c r="I3819">
        <v>1450211116</v>
      </c>
      <c r="J3819">
        <v>1445023516</v>
      </c>
      <c r="K3819" t="b">
        <v>0</v>
      </c>
      <c r="L3819">
        <v>7</v>
      </c>
      <c r="M3819" t="b">
        <v>0</v>
      </c>
      <c r="N3819" t="s">
        <v>8268</v>
      </c>
      <c r="O3819">
        <f t="shared" si="295"/>
        <v>0</v>
      </c>
      <c r="P3819">
        <f t="shared" si="296"/>
        <v>0</v>
      </c>
      <c r="Q3819" s="11" t="s">
        <v>8307</v>
      </c>
      <c r="R3819" t="s">
        <v>8308</v>
      </c>
      <c r="S3819" s="15">
        <f t="shared" si="297"/>
        <v>42293.809212962966</v>
      </c>
      <c r="T3819" s="15">
        <f t="shared" si="298"/>
        <v>42353.85087962963</v>
      </c>
      <c r="U3819">
        <f t="shared" si="299"/>
        <v>2015</v>
      </c>
    </row>
    <row r="3820" spans="1:21" ht="96" x14ac:dyDescent="0.2">
      <c r="A3820">
        <v>3750</v>
      </c>
      <c r="B3820" s="9" t="s">
        <v>3746</v>
      </c>
      <c r="C3820" s="3" t="s">
        <v>7859</v>
      </c>
      <c r="D3820" s="5">
        <v>6000</v>
      </c>
      <c r="E3820" s="7">
        <v>0</v>
      </c>
      <c r="F3820" t="s">
        <v>8217</v>
      </c>
      <c r="G3820" t="s">
        <v>8222</v>
      </c>
      <c r="H3820" t="s">
        <v>8244</v>
      </c>
      <c r="I3820">
        <v>1423555140</v>
      </c>
      <c r="J3820">
        <v>1421105608</v>
      </c>
      <c r="K3820" t="b">
        <v>0</v>
      </c>
      <c r="L3820">
        <v>28</v>
      </c>
      <c r="M3820" t="b">
        <v>1</v>
      </c>
      <c r="N3820" t="s">
        <v>8302</v>
      </c>
      <c r="O3820">
        <f t="shared" si="295"/>
        <v>0</v>
      </c>
      <c r="P3820">
        <f t="shared" si="296"/>
        <v>0</v>
      </c>
      <c r="Q3820" s="11" t="s">
        <v>8307</v>
      </c>
      <c r="R3820" t="s">
        <v>8310</v>
      </c>
      <c r="S3820" s="15">
        <f t="shared" si="297"/>
        <v>42016.981574074074</v>
      </c>
      <c r="T3820" s="15">
        <f t="shared" si="298"/>
        <v>42045.332638888889</v>
      </c>
      <c r="U3820">
        <f t="shared" si="299"/>
        <v>2015</v>
      </c>
    </row>
    <row r="3821" spans="1:21" ht="48" x14ac:dyDescent="0.2">
      <c r="A3821">
        <v>3786</v>
      </c>
      <c r="B3821" s="9" t="s">
        <v>3782</v>
      </c>
      <c r="C3821" s="3" t="s">
        <v>7895</v>
      </c>
      <c r="D3821" s="5">
        <v>6000</v>
      </c>
      <c r="E3821" s="7">
        <v>0</v>
      </c>
      <c r="F3821" t="s">
        <v>8217</v>
      </c>
      <c r="G3821" t="s">
        <v>8222</v>
      </c>
      <c r="H3821" t="s">
        <v>8244</v>
      </c>
      <c r="I3821">
        <v>1464310475</v>
      </c>
      <c r="J3821">
        <v>1461718475</v>
      </c>
      <c r="K3821" t="b">
        <v>0</v>
      </c>
      <c r="L3821">
        <v>71</v>
      </c>
      <c r="M3821" t="b">
        <v>1</v>
      </c>
      <c r="N3821" t="s">
        <v>8302</v>
      </c>
      <c r="O3821">
        <f t="shared" si="295"/>
        <v>0</v>
      </c>
      <c r="P3821">
        <f t="shared" si="296"/>
        <v>0</v>
      </c>
      <c r="Q3821" s="11" t="s">
        <v>8307</v>
      </c>
      <c r="R3821" t="s">
        <v>8310</v>
      </c>
      <c r="S3821" s="15">
        <f t="shared" si="297"/>
        <v>42487.037905092591</v>
      </c>
      <c r="T3821" s="15">
        <f t="shared" si="298"/>
        <v>42517.037905092591</v>
      </c>
      <c r="U3821">
        <f t="shared" si="299"/>
        <v>2016</v>
      </c>
    </row>
    <row r="3822" spans="1:21" ht="48" x14ac:dyDescent="0.2">
      <c r="A3822">
        <v>3797</v>
      </c>
      <c r="B3822" s="9" t="s">
        <v>3793</v>
      </c>
      <c r="C3822" s="3" t="s">
        <v>7906</v>
      </c>
      <c r="D3822" s="5">
        <v>6000</v>
      </c>
      <c r="E3822" s="7">
        <v>0</v>
      </c>
      <c r="F3822" t="s">
        <v>8219</v>
      </c>
      <c r="G3822" t="s">
        <v>8222</v>
      </c>
      <c r="H3822" t="s">
        <v>8244</v>
      </c>
      <c r="I3822">
        <v>1429564165</v>
      </c>
      <c r="J3822">
        <v>1426972165</v>
      </c>
      <c r="K3822" t="b">
        <v>0</v>
      </c>
      <c r="L3822">
        <v>37</v>
      </c>
      <c r="M3822" t="b">
        <v>0</v>
      </c>
      <c r="N3822" t="s">
        <v>8302</v>
      </c>
      <c r="O3822">
        <f t="shared" si="295"/>
        <v>0</v>
      </c>
      <c r="P3822">
        <f t="shared" si="296"/>
        <v>0</v>
      </c>
      <c r="Q3822" s="11" t="s">
        <v>8307</v>
      </c>
      <c r="R3822" t="s">
        <v>8310</v>
      </c>
      <c r="S3822" s="15">
        <f t="shared" si="297"/>
        <v>42084.881539351853</v>
      </c>
      <c r="T3822" s="15">
        <f t="shared" si="298"/>
        <v>42114.881539351853</v>
      </c>
      <c r="U3822">
        <f t="shared" si="299"/>
        <v>2015</v>
      </c>
    </row>
    <row r="3823" spans="1:21" ht="48" x14ac:dyDescent="0.2">
      <c r="A3823">
        <v>3860</v>
      </c>
      <c r="B3823" s="9" t="s">
        <v>3856</v>
      </c>
      <c r="C3823" s="3" t="s">
        <v>7968</v>
      </c>
      <c r="D3823" s="5">
        <v>6000</v>
      </c>
      <c r="E3823" s="7">
        <v>0</v>
      </c>
      <c r="F3823" t="s">
        <v>8219</v>
      </c>
      <c r="G3823" t="s">
        <v>8222</v>
      </c>
      <c r="H3823" t="s">
        <v>8244</v>
      </c>
      <c r="I3823">
        <v>1407858710</v>
      </c>
      <c r="J3823">
        <v>1405266710</v>
      </c>
      <c r="K3823" t="b">
        <v>0</v>
      </c>
      <c r="L3823">
        <v>13</v>
      </c>
      <c r="M3823" t="b">
        <v>0</v>
      </c>
      <c r="N3823" t="s">
        <v>8268</v>
      </c>
      <c r="O3823">
        <f t="shared" si="295"/>
        <v>0</v>
      </c>
      <c r="P3823">
        <f t="shared" si="296"/>
        <v>0</v>
      </c>
      <c r="Q3823" s="11" t="s">
        <v>8307</v>
      </c>
      <c r="R3823" t="s">
        <v>8308</v>
      </c>
      <c r="S3823" s="15">
        <f t="shared" si="297"/>
        <v>41833.660995370366</v>
      </c>
      <c r="T3823" s="15">
        <f t="shared" si="298"/>
        <v>41863.660995370366</v>
      </c>
      <c r="U3823">
        <f t="shared" si="299"/>
        <v>2014</v>
      </c>
    </row>
    <row r="3824" spans="1:21" ht="48" x14ac:dyDescent="0.2">
      <c r="A3824">
        <v>3863</v>
      </c>
      <c r="B3824" s="9" t="s">
        <v>3859</v>
      </c>
      <c r="C3824" s="3" t="s">
        <v>7971</v>
      </c>
      <c r="D3824" s="5">
        <v>6000</v>
      </c>
      <c r="E3824" s="7">
        <v>0</v>
      </c>
      <c r="F3824" t="s">
        <v>8219</v>
      </c>
      <c r="G3824" t="s">
        <v>8222</v>
      </c>
      <c r="H3824" t="s">
        <v>8244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t="s">
        <v>8268</v>
      </c>
      <c r="O3824">
        <f t="shared" si="295"/>
        <v>0</v>
      </c>
      <c r="P3824">
        <f t="shared" si="296"/>
        <v>0</v>
      </c>
      <c r="Q3824" s="11" t="s">
        <v>8307</v>
      </c>
      <c r="R3824" t="s">
        <v>8308</v>
      </c>
      <c r="S3824" s="15">
        <f t="shared" si="297"/>
        <v>42253.633159722223</v>
      </c>
      <c r="T3824" s="15">
        <f t="shared" si="298"/>
        <v>42313.674826388888</v>
      </c>
      <c r="U3824">
        <f t="shared" si="299"/>
        <v>2015</v>
      </c>
    </row>
    <row r="3825" spans="1:21" ht="48" x14ac:dyDescent="0.2">
      <c r="A3825">
        <v>3910</v>
      </c>
      <c r="B3825" s="9" t="s">
        <v>3906</v>
      </c>
      <c r="C3825" s="3" t="s">
        <v>8017</v>
      </c>
      <c r="D3825" s="5">
        <v>6000</v>
      </c>
      <c r="E3825" s="7">
        <v>0</v>
      </c>
      <c r="F3825" t="s">
        <v>8219</v>
      </c>
      <c r="G3825" t="s">
        <v>8222</v>
      </c>
      <c r="H3825" t="s">
        <v>8244</v>
      </c>
      <c r="I3825">
        <v>1441649397</v>
      </c>
      <c r="J3825">
        <v>1439057397</v>
      </c>
      <c r="K3825" t="b">
        <v>0</v>
      </c>
      <c r="L3825">
        <v>3</v>
      </c>
      <c r="M3825" t="b">
        <v>0</v>
      </c>
      <c r="N3825" t="s">
        <v>8268</v>
      </c>
      <c r="O3825">
        <f t="shared" si="295"/>
        <v>0</v>
      </c>
      <c r="P3825">
        <f t="shared" si="296"/>
        <v>0</v>
      </c>
      <c r="Q3825" s="11" t="s">
        <v>8307</v>
      </c>
      <c r="R3825" t="s">
        <v>8308</v>
      </c>
      <c r="S3825" s="15">
        <f t="shared" si="297"/>
        <v>42224.756909722222</v>
      </c>
      <c r="T3825" s="15">
        <f t="shared" si="298"/>
        <v>42254.756909722222</v>
      </c>
      <c r="U3825">
        <f t="shared" si="299"/>
        <v>2015</v>
      </c>
    </row>
    <row r="3826" spans="1:21" ht="32" x14ac:dyDescent="0.2">
      <c r="A3826">
        <v>3946</v>
      </c>
      <c r="B3826" s="9" t="s">
        <v>3942</v>
      </c>
      <c r="C3826" s="3" t="s">
        <v>8053</v>
      </c>
      <c r="D3826" s="5">
        <v>6000</v>
      </c>
      <c r="E3826" s="7">
        <v>0</v>
      </c>
      <c r="F3826" t="s">
        <v>8219</v>
      </c>
      <c r="G3826" t="s">
        <v>8222</v>
      </c>
      <c r="H3826" t="s">
        <v>8244</v>
      </c>
      <c r="I3826">
        <v>1425110400</v>
      </c>
      <c r="J3826">
        <v>1422388822</v>
      </c>
      <c r="K3826" t="b">
        <v>0</v>
      </c>
      <c r="L3826">
        <v>5</v>
      </c>
      <c r="M3826" t="b">
        <v>0</v>
      </c>
      <c r="N3826" t="s">
        <v>8268</v>
      </c>
      <c r="O3826">
        <f t="shared" si="295"/>
        <v>0</v>
      </c>
      <c r="P3826">
        <f t="shared" si="296"/>
        <v>0</v>
      </c>
      <c r="Q3826" s="11" t="s">
        <v>8307</v>
      </c>
      <c r="R3826" t="s">
        <v>8308</v>
      </c>
      <c r="S3826" s="15">
        <f t="shared" si="297"/>
        <v>42031.833587962959</v>
      </c>
      <c r="T3826" s="15">
        <f t="shared" si="298"/>
        <v>42063.333333333328</v>
      </c>
      <c r="U3826">
        <f t="shared" si="299"/>
        <v>2015</v>
      </c>
    </row>
    <row r="3827" spans="1:21" ht="48" x14ac:dyDescent="0.2">
      <c r="A3827">
        <v>3979</v>
      </c>
      <c r="B3827" s="9" t="s">
        <v>3975</v>
      </c>
      <c r="C3827" s="3" t="s">
        <v>8085</v>
      </c>
      <c r="D3827" s="5">
        <v>6000</v>
      </c>
      <c r="E3827" s="7">
        <v>0</v>
      </c>
      <c r="F3827" t="s">
        <v>8219</v>
      </c>
      <c r="G3827" t="s">
        <v>8223</v>
      </c>
      <c r="H3827" t="s">
        <v>8245</v>
      </c>
      <c r="I3827">
        <v>1427659200</v>
      </c>
      <c r="J3827">
        <v>1425678057</v>
      </c>
      <c r="K3827" t="b">
        <v>0</v>
      </c>
      <c r="L3827">
        <v>6</v>
      </c>
      <c r="M3827" t="b">
        <v>0</v>
      </c>
      <c r="N3827" t="s">
        <v>8268</v>
      </c>
      <c r="O3827">
        <f t="shared" si="295"/>
        <v>0</v>
      </c>
      <c r="P3827">
        <f t="shared" si="296"/>
        <v>0</v>
      </c>
      <c r="Q3827" s="11" t="s">
        <v>8307</v>
      </c>
      <c r="R3827" t="s">
        <v>8308</v>
      </c>
      <c r="S3827" s="15">
        <f t="shared" si="297"/>
        <v>42069.903437500005</v>
      </c>
      <c r="T3827" s="15">
        <f t="shared" si="298"/>
        <v>42092.833333333328</v>
      </c>
      <c r="U3827">
        <f t="shared" si="299"/>
        <v>2015</v>
      </c>
    </row>
    <row r="3828" spans="1:21" ht="48" x14ac:dyDescent="0.2">
      <c r="A3828">
        <v>4036</v>
      </c>
      <c r="B3828" s="9" t="s">
        <v>4031</v>
      </c>
      <c r="C3828" s="3" t="s">
        <v>7437</v>
      </c>
      <c r="D3828" s="5">
        <v>6000</v>
      </c>
      <c r="E3828" s="7">
        <v>0</v>
      </c>
      <c r="F3828" t="s">
        <v>8219</v>
      </c>
      <c r="G3828" t="s">
        <v>8222</v>
      </c>
      <c r="H3828" t="s">
        <v>8244</v>
      </c>
      <c r="I3828">
        <v>1404253800</v>
      </c>
      <c r="J3828">
        <v>1402784964</v>
      </c>
      <c r="K3828" t="b">
        <v>0</v>
      </c>
      <c r="L3828">
        <v>17</v>
      </c>
      <c r="M3828" t="b">
        <v>0</v>
      </c>
      <c r="N3828" t="s">
        <v>8268</v>
      </c>
      <c r="O3828">
        <f t="shared" si="295"/>
        <v>0</v>
      </c>
      <c r="P3828">
        <f t="shared" si="296"/>
        <v>0</v>
      </c>
      <c r="Q3828" s="11" t="s">
        <v>8307</v>
      </c>
      <c r="R3828" t="s">
        <v>8308</v>
      </c>
      <c r="S3828" s="15">
        <f t="shared" si="297"/>
        <v>41804.937083333331</v>
      </c>
      <c r="T3828" s="15">
        <f t="shared" si="298"/>
        <v>41821.9375</v>
      </c>
      <c r="U3828">
        <f t="shared" si="299"/>
        <v>2014</v>
      </c>
    </row>
    <row r="3829" spans="1:21" ht="48" x14ac:dyDescent="0.2">
      <c r="A3829">
        <v>4046</v>
      </c>
      <c r="B3829" s="9" t="s">
        <v>4041</v>
      </c>
      <c r="C3829" s="3" t="s">
        <v>8149</v>
      </c>
      <c r="D3829" s="5">
        <v>5600</v>
      </c>
      <c r="E3829" s="7">
        <v>0</v>
      </c>
      <c r="F3829" t="s">
        <v>8219</v>
      </c>
      <c r="G3829" t="s">
        <v>8222</v>
      </c>
      <c r="H3829" t="s">
        <v>8244</v>
      </c>
      <c r="I3829">
        <v>1413992210</v>
      </c>
      <c r="J3829">
        <v>1411400210</v>
      </c>
      <c r="K3829" t="b">
        <v>0</v>
      </c>
      <c r="L3829">
        <v>12</v>
      </c>
      <c r="M3829" t="b">
        <v>0</v>
      </c>
      <c r="N3829" t="s">
        <v>8268</v>
      </c>
      <c r="O3829">
        <f t="shared" si="295"/>
        <v>0</v>
      </c>
      <c r="P3829">
        <f t="shared" si="296"/>
        <v>0</v>
      </c>
      <c r="Q3829" s="11" t="s">
        <v>8307</v>
      </c>
      <c r="R3829" t="s">
        <v>8308</v>
      </c>
      <c r="S3829" s="15">
        <f t="shared" si="297"/>
        <v>41904.650578703702</v>
      </c>
      <c r="T3829" s="15">
        <f t="shared" si="298"/>
        <v>41934.650578703702</v>
      </c>
      <c r="U3829">
        <f t="shared" si="299"/>
        <v>2014</v>
      </c>
    </row>
    <row r="3830" spans="1:21" ht="48" x14ac:dyDescent="0.2">
      <c r="A3830">
        <v>3731</v>
      </c>
      <c r="B3830" s="9" t="s">
        <v>3727</v>
      </c>
      <c r="C3830" s="3" t="s">
        <v>7840</v>
      </c>
      <c r="D3830" s="5">
        <v>5500</v>
      </c>
      <c r="E3830" s="7">
        <v>0</v>
      </c>
      <c r="F3830" t="s">
        <v>8219</v>
      </c>
      <c r="G3830" t="s">
        <v>8222</v>
      </c>
      <c r="H3830" t="s">
        <v>8244</v>
      </c>
      <c r="I3830">
        <v>1420860180</v>
      </c>
      <c r="J3830">
        <v>1418234646</v>
      </c>
      <c r="K3830" t="b">
        <v>0</v>
      </c>
      <c r="L3830">
        <v>12</v>
      </c>
      <c r="M3830" t="b">
        <v>0</v>
      </c>
      <c r="N3830" t="s">
        <v>8268</v>
      </c>
      <c r="O3830">
        <f t="shared" si="295"/>
        <v>0</v>
      </c>
      <c r="P3830">
        <f t="shared" si="296"/>
        <v>0</v>
      </c>
      <c r="Q3830" s="11" t="s">
        <v>8307</v>
      </c>
      <c r="R3830" t="s">
        <v>8308</v>
      </c>
      <c r="S3830" s="15">
        <f t="shared" si="297"/>
        <v>41983.752847222218</v>
      </c>
      <c r="T3830" s="15">
        <f t="shared" si="298"/>
        <v>42014.140972222223</v>
      </c>
      <c r="U3830">
        <f t="shared" si="299"/>
        <v>2014</v>
      </c>
    </row>
    <row r="3831" spans="1:21" ht="48" x14ac:dyDescent="0.2">
      <c r="A3831">
        <v>3873</v>
      </c>
      <c r="B3831" s="9" t="s">
        <v>3869</v>
      </c>
      <c r="C3831" s="3" t="s">
        <v>7981</v>
      </c>
      <c r="D3831" s="5">
        <v>5500</v>
      </c>
      <c r="E3831" s="7">
        <v>0</v>
      </c>
      <c r="F3831" t="s">
        <v>8218</v>
      </c>
      <c r="G3831" t="s">
        <v>8222</v>
      </c>
      <c r="H3831" t="s">
        <v>8244</v>
      </c>
      <c r="I3831">
        <v>1444322535</v>
      </c>
      <c r="J3831">
        <v>1441730535</v>
      </c>
      <c r="K3831" t="b">
        <v>0</v>
      </c>
      <c r="L3831">
        <v>0</v>
      </c>
      <c r="M3831" t="b">
        <v>0</v>
      </c>
      <c r="N3831" t="s">
        <v>8302</v>
      </c>
      <c r="O3831">
        <f t="shared" si="295"/>
        <v>0</v>
      </c>
      <c r="P3831">
        <f t="shared" si="296"/>
        <v>0</v>
      </c>
      <c r="Q3831" s="11" t="s">
        <v>8307</v>
      </c>
      <c r="R3831" t="s">
        <v>8310</v>
      </c>
      <c r="S3831" s="15">
        <f t="shared" si="297"/>
        <v>42255.696006944447</v>
      </c>
      <c r="T3831" s="15">
        <f t="shared" si="298"/>
        <v>42285.696006944447</v>
      </c>
      <c r="U3831">
        <f t="shared" si="299"/>
        <v>2015</v>
      </c>
    </row>
    <row r="3832" spans="1:21" ht="48" x14ac:dyDescent="0.2">
      <c r="A3832">
        <v>3941</v>
      </c>
      <c r="B3832" s="9" t="s">
        <v>3937</v>
      </c>
      <c r="C3832" s="3" t="s">
        <v>8048</v>
      </c>
      <c r="D3832" s="5">
        <v>5500</v>
      </c>
      <c r="E3832" s="7">
        <v>0</v>
      </c>
      <c r="F3832" t="s">
        <v>8219</v>
      </c>
      <c r="G3832" t="s">
        <v>8222</v>
      </c>
      <c r="H3832" t="s">
        <v>8244</v>
      </c>
      <c r="I3832">
        <v>1416877200</v>
      </c>
      <c r="J3832">
        <v>1414505137</v>
      </c>
      <c r="K3832" t="b">
        <v>0</v>
      </c>
      <c r="L3832">
        <v>2</v>
      </c>
      <c r="M3832" t="b">
        <v>0</v>
      </c>
      <c r="N3832" t="s">
        <v>8268</v>
      </c>
      <c r="O3832">
        <f t="shared" si="295"/>
        <v>0</v>
      </c>
      <c r="P3832">
        <f t="shared" si="296"/>
        <v>0</v>
      </c>
      <c r="Q3832" s="11" t="s">
        <v>8307</v>
      </c>
      <c r="R3832" t="s">
        <v>8308</v>
      </c>
      <c r="S3832" s="15">
        <f t="shared" si="297"/>
        <v>41940.587233796294</v>
      </c>
      <c r="T3832" s="15">
        <f t="shared" si="298"/>
        <v>41968.041666666672</v>
      </c>
      <c r="U3832">
        <f t="shared" si="299"/>
        <v>2014</v>
      </c>
    </row>
    <row r="3833" spans="1:21" ht="48" x14ac:dyDescent="0.2">
      <c r="A3833">
        <v>3956</v>
      </c>
      <c r="B3833" s="9" t="s">
        <v>3952</v>
      </c>
      <c r="C3833" s="3" t="s">
        <v>8062</v>
      </c>
      <c r="D3833" s="5">
        <v>5500</v>
      </c>
      <c r="E3833" s="7">
        <v>0</v>
      </c>
      <c r="F3833" t="s">
        <v>8219</v>
      </c>
      <c r="G3833" t="s">
        <v>8222</v>
      </c>
      <c r="H3833" t="s">
        <v>8244</v>
      </c>
      <c r="I3833">
        <v>1461543600</v>
      </c>
      <c r="J3833">
        <v>1459203727</v>
      </c>
      <c r="K3833" t="b">
        <v>0</v>
      </c>
      <c r="L3833">
        <v>0</v>
      </c>
      <c r="M3833" t="b">
        <v>0</v>
      </c>
      <c r="N3833" t="s">
        <v>8268</v>
      </c>
      <c r="O3833">
        <f t="shared" si="295"/>
        <v>0</v>
      </c>
      <c r="P3833">
        <f t="shared" si="296"/>
        <v>0</v>
      </c>
      <c r="Q3833" s="11" t="s">
        <v>8307</v>
      </c>
      <c r="R3833" t="s">
        <v>8308</v>
      </c>
      <c r="S3833" s="15">
        <f t="shared" si="297"/>
        <v>42457.932025462964</v>
      </c>
      <c r="T3833" s="15">
        <f t="shared" si="298"/>
        <v>42485.013888888891</v>
      </c>
      <c r="U3833">
        <f t="shared" si="299"/>
        <v>2016</v>
      </c>
    </row>
    <row r="3834" spans="1:21" ht="48" x14ac:dyDescent="0.2">
      <c r="A3834">
        <v>3721</v>
      </c>
      <c r="B3834" s="9" t="s">
        <v>3717</v>
      </c>
      <c r="C3834" s="3" t="s">
        <v>7830</v>
      </c>
      <c r="D3834" s="5">
        <v>5000</v>
      </c>
      <c r="E3834" s="7">
        <v>0</v>
      </c>
      <c r="F3834" t="s">
        <v>8217</v>
      </c>
      <c r="G3834" t="s">
        <v>8222</v>
      </c>
      <c r="H3834" t="s">
        <v>8244</v>
      </c>
      <c r="I3834">
        <v>1415230084</v>
      </c>
      <c r="J3834">
        <v>1413412084</v>
      </c>
      <c r="K3834" t="b">
        <v>0</v>
      </c>
      <c r="L3834">
        <v>44</v>
      </c>
      <c r="M3834" t="b">
        <v>1</v>
      </c>
      <c r="N3834" t="s">
        <v>8268</v>
      </c>
      <c r="O3834">
        <f t="shared" si="295"/>
        <v>0</v>
      </c>
      <c r="P3834">
        <f t="shared" si="296"/>
        <v>0</v>
      </c>
      <c r="Q3834" s="11" t="s">
        <v>8307</v>
      </c>
      <c r="R3834" t="s">
        <v>8308</v>
      </c>
      <c r="S3834" s="15">
        <f t="shared" si="297"/>
        <v>41927.936157407406</v>
      </c>
      <c r="T3834" s="15">
        <f t="shared" si="298"/>
        <v>41948.977824074071</v>
      </c>
      <c r="U3834">
        <f t="shared" si="299"/>
        <v>2014</v>
      </c>
    </row>
    <row r="3835" spans="1:21" ht="48" x14ac:dyDescent="0.2">
      <c r="A3835">
        <v>3729</v>
      </c>
      <c r="B3835" s="9" t="s">
        <v>3725</v>
      </c>
      <c r="C3835" s="3" t="s">
        <v>7838</v>
      </c>
      <c r="D3835" s="5">
        <v>5000</v>
      </c>
      <c r="E3835" s="7">
        <v>0</v>
      </c>
      <c r="F3835" t="s">
        <v>8219</v>
      </c>
      <c r="G3835" t="s">
        <v>8222</v>
      </c>
      <c r="H3835" t="s">
        <v>8244</v>
      </c>
      <c r="I3835">
        <v>1427082912</v>
      </c>
      <c r="J3835">
        <v>1423198512</v>
      </c>
      <c r="K3835" t="b">
        <v>0</v>
      </c>
      <c r="L3835">
        <v>5</v>
      </c>
      <c r="M3835" t="b">
        <v>0</v>
      </c>
      <c r="N3835" t="s">
        <v>8268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8308</v>
      </c>
      <c r="S3835" s="15">
        <f t="shared" si="297"/>
        <v>42041.205000000002</v>
      </c>
      <c r="T3835" s="15">
        <f t="shared" si="298"/>
        <v>42086.16333333333</v>
      </c>
      <c r="U3835">
        <f t="shared" si="299"/>
        <v>2015</v>
      </c>
    </row>
    <row r="3836" spans="1:21" ht="48" x14ac:dyDescent="0.2">
      <c r="A3836">
        <v>3742</v>
      </c>
      <c r="B3836" s="9" t="s">
        <v>3738</v>
      </c>
      <c r="C3836" s="3" t="s">
        <v>7851</v>
      </c>
      <c r="D3836" s="5">
        <v>5000</v>
      </c>
      <c r="E3836" s="7">
        <v>0</v>
      </c>
      <c r="F3836" t="s">
        <v>8219</v>
      </c>
      <c r="G3836" t="s">
        <v>8222</v>
      </c>
      <c r="H3836" t="s">
        <v>8244</v>
      </c>
      <c r="I3836">
        <v>1409980144</v>
      </c>
      <c r="J3836">
        <v>1407388144</v>
      </c>
      <c r="K3836" t="b">
        <v>0</v>
      </c>
      <c r="L3836">
        <v>4</v>
      </c>
      <c r="M3836" t="b">
        <v>0</v>
      </c>
      <c r="N3836" t="s">
        <v>8268</v>
      </c>
      <c r="O3836">
        <f t="shared" si="295"/>
        <v>0</v>
      </c>
      <c r="P3836">
        <f t="shared" si="296"/>
        <v>0</v>
      </c>
      <c r="Q3836" s="11" t="s">
        <v>8307</v>
      </c>
      <c r="R3836" t="s">
        <v>8308</v>
      </c>
      <c r="S3836" s="15">
        <f t="shared" si="297"/>
        <v>41858.214629629627</v>
      </c>
      <c r="T3836" s="15">
        <f t="shared" si="298"/>
        <v>41888.214629629627</v>
      </c>
      <c r="U3836">
        <f t="shared" si="299"/>
        <v>2014</v>
      </c>
    </row>
    <row r="3837" spans="1:21" ht="48" x14ac:dyDescent="0.2">
      <c r="A3837">
        <v>3748</v>
      </c>
      <c r="B3837" s="9" t="s">
        <v>3744</v>
      </c>
      <c r="C3837" s="3" t="s">
        <v>7857</v>
      </c>
      <c r="D3837" s="5">
        <v>5000</v>
      </c>
      <c r="E3837" s="7">
        <v>0</v>
      </c>
      <c r="F3837" t="s">
        <v>8217</v>
      </c>
      <c r="G3837" t="s">
        <v>8222</v>
      </c>
      <c r="H3837" t="s">
        <v>8244</v>
      </c>
      <c r="I3837">
        <v>1455602340</v>
      </c>
      <c r="J3837">
        <v>1453827436</v>
      </c>
      <c r="K3837" t="b">
        <v>0</v>
      </c>
      <c r="L3837">
        <v>52</v>
      </c>
      <c r="M3837" t="b">
        <v>1</v>
      </c>
      <c r="N3837" t="s">
        <v>8302</v>
      </c>
      <c r="O3837">
        <f t="shared" si="295"/>
        <v>0</v>
      </c>
      <c r="P3837">
        <f t="shared" si="296"/>
        <v>0</v>
      </c>
      <c r="Q3837" s="11" t="s">
        <v>8307</v>
      </c>
      <c r="R3837" t="s">
        <v>8310</v>
      </c>
      <c r="S3837" s="15">
        <f t="shared" si="297"/>
        <v>42395.706435185188</v>
      </c>
      <c r="T3837" s="15">
        <f t="shared" si="298"/>
        <v>42416.249305555553</v>
      </c>
      <c r="U3837">
        <f t="shared" si="299"/>
        <v>2016</v>
      </c>
    </row>
    <row r="3838" spans="1:21" ht="48" x14ac:dyDescent="0.2">
      <c r="A3838">
        <v>3753</v>
      </c>
      <c r="B3838" s="9" t="s">
        <v>3749</v>
      </c>
      <c r="C3838" s="3" t="s">
        <v>7862</v>
      </c>
      <c r="D3838" s="5">
        <v>5000</v>
      </c>
      <c r="E3838" s="7">
        <v>0</v>
      </c>
      <c r="F3838" t="s">
        <v>8217</v>
      </c>
      <c r="G3838" t="s">
        <v>8222</v>
      </c>
      <c r="H3838" t="s">
        <v>8244</v>
      </c>
      <c r="I3838">
        <v>1433289600</v>
      </c>
      <c r="J3838">
        <v>1430768800</v>
      </c>
      <c r="K3838" t="b">
        <v>0</v>
      </c>
      <c r="L3838">
        <v>30</v>
      </c>
      <c r="M3838" t="b">
        <v>1</v>
      </c>
      <c r="N3838" t="s">
        <v>8302</v>
      </c>
      <c r="O3838">
        <f t="shared" si="295"/>
        <v>0</v>
      </c>
      <c r="P3838">
        <f t="shared" si="296"/>
        <v>0</v>
      </c>
      <c r="Q3838" s="11" t="s">
        <v>8307</v>
      </c>
      <c r="R3838" t="s">
        <v>8310</v>
      </c>
      <c r="S3838" s="15">
        <f t="shared" si="297"/>
        <v>42128.824074074073</v>
      </c>
      <c r="T3838" s="15">
        <f t="shared" si="298"/>
        <v>42158</v>
      </c>
      <c r="U3838">
        <f t="shared" si="299"/>
        <v>2015</v>
      </c>
    </row>
    <row r="3839" spans="1:21" ht="48" x14ac:dyDescent="0.2">
      <c r="A3839">
        <v>3760</v>
      </c>
      <c r="B3839" s="9" t="s">
        <v>3756</v>
      </c>
      <c r="C3839" s="3" t="s">
        <v>7869</v>
      </c>
      <c r="D3839" s="5">
        <v>5000</v>
      </c>
      <c r="E3839" s="7">
        <v>0</v>
      </c>
      <c r="F3839" t="s">
        <v>8217</v>
      </c>
      <c r="G3839" t="s">
        <v>8222</v>
      </c>
      <c r="H3839" t="s">
        <v>8244</v>
      </c>
      <c r="I3839">
        <v>1399293386</v>
      </c>
      <c r="J3839">
        <v>1397133386</v>
      </c>
      <c r="K3839" t="b">
        <v>0</v>
      </c>
      <c r="L3839">
        <v>91</v>
      </c>
      <c r="M3839" t="b">
        <v>1</v>
      </c>
      <c r="N3839" t="s">
        <v>8302</v>
      </c>
      <c r="O3839">
        <f t="shared" si="295"/>
        <v>0</v>
      </c>
      <c r="P3839">
        <f t="shared" si="296"/>
        <v>0</v>
      </c>
      <c r="Q3839" s="11" t="s">
        <v>8307</v>
      </c>
      <c r="R3839" t="s">
        <v>8310</v>
      </c>
      <c r="S3839" s="15">
        <f t="shared" si="297"/>
        <v>41739.525300925925</v>
      </c>
      <c r="T3839" s="15">
        <f t="shared" si="298"/>
        <v>41764.525300925925</v>
      </c>
      <c r="U3839">
        <f t="shared" si="299"/>
        <v>2014</v>
      </c>
    </row>
    <row r="3840" spans="1:21" ht="32" x14ac:dyDescent="0.2">
      <c r="A3840">
        <v>3763</v>
      </c>
      <c r="B3840" s="9" t="s">
        <v>3759</v>
      </c>
      <c r="C3840" s="3" t="s">
        <v>7872</v>
      </c>
      <c r="D3840" s="5">
        <v>5000</v>
      </c>
      <c r="E3840" s="7">
        <v>0</v>
      </c>
      <c r="F3840" t="s">
        <v>8217</v>
      </c>
      <c r="G3840" t="s">
        <v>8222</v>
      </c>
      <c r="H3840" t="s">
        <v>8244</v>
      </c>
      <c r="I3840">
        <v>1427907626</v>
      </c>
      <c r="J3840">
        <v>1425319226</v>
      </c>
      <c r="K3840" t="b">
        <v>0</v>
      </c>
      <c r="L3840">
        <v>77</v>
      </c>
      <c r="M3840" t="b">
        <v>1</v>
      </c>
      <c r="N3840" t="s">
        <v>8302</v>
      </c>
      <c r="O3840">
        <f t="shared" si="295"/>
        <v>0</v>
      </c>
      <c r="P3840">
        <f t="shared" si="296"/>
        <v>0</v>
      </c>
      <c r="Q3840" s="11" t="s">
        <v>8307</v>
      </c>
      <c r="R3840" t="s">
        <v>8310</v>
      </c>
      <c r="S3840" s="15">
        <f t="shared" si="297"/>
        <v>42065.750300925924</v>
      </c>
      <c r="T3840" s="15">
        <f t="shared" si="298"/>
        <v>42095.708634259259</v>
      </c>
      <c r="U3840">
        <f t="shared" si="299"/>
        <v>2015</v>
      </c>
    </row>
    <row r="3841" spans="1:21" ht="48" x14ac:dyDescent="0.2">
      <c r="A3841">
        <v>3772</v>
      </c>
      <c r="B3841" s="9" t="s">
        <v>3768</v>
      </c>
      <c r="C3841" s="3" t="s">
        <v>7881</v>
      </c>
      <c r="D3841" s="5">
        <v>5000</v>
      </c>
      <c r="E3841" s="7">
        <v>0</v>
      </c>
      <c r="F3841" t="s">
        <v>8217</v>
      </c>
      <c r="G3841" t="s">
        <v>8222</v>
      </c>
      <c r="H3841" t="s">
        <v>8244</v>
      </c>
      <c r="I3841">
        <v>1480399200</v>
      </c>
      <c r="J3841">
        <v>1478616506</v>
      </c>
      <c r="K3841" t="b">
        <v>0</v>
      </c>
      <c r="L3841">
        <v>33</v>
      </c>
      <c r="M3841" t="b">
        <v>1</v>
      </c>
      <c r="N3841" t="s">
        <v>8302</v>
      </c>
      <c r="O3841">
        <f t="shared" si="295"/>
        <v>0</v>
      </c>
      <c r="P3841">
        <f t="shared" si="296"/>
        <v>0</v>
      </c>
      <c r="Q3841" s="11" t="s">
        <v>8307</v>
      </c>
      <c r="R3841" t="s">
        <v>8310</v>
      </c>
      <c r="S3841" s="15">
        <f t="shared" si="297"/>
        <v>42682.616967592592</v>
      </c>
      <c r="T3841" s="15">
        <f t="shared" si="298"/>
        <v>42703.25</v>
      </c>
      <c r="U3841">
        <f t="shared" si="299"/>
        <v>2016</v>
      </c>
    </row>
    <row r="3842" spans="1:21" ht="32" x14ac:dyDescent="0.2">
      <c r="A3842">
        <v>3773</v>
      </c>
      <c r="B3842" s="9" t="s">
        <v>3769</v>
      </c>
      <c r="C3842" s="3" t="s">
        <v>7882</v>
      </c>
      <c r="D3842" s="5">
        <v>5000</v>
      </c>
      <c r="E3842" s="7">
        <v>0</v>
      </c>
      <c r="F3842" t="s">
        <v>8217</v>
      </c>
      <c r="G3842" t="s">
        <v>8222</v>
      </c>
      <c r="H3842" t="s">
        <v>8244</v>
      </c>
      <c r="I3842">
        <v>1479175680</v>
      </c>
      <c r="J3842">
        <v>1476317247</v>
      </c>
      <c r="K3842" t="b">
        <v>0</v>
      </c>
      <c r="L3842">
        <v>57</v>
      </c>
      <c r="M3842" t="b">
        <v>1</v>
      </c>
      <c r="N3842" t="s">
        <v>8302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8307</v>
      </c>
      <c r="R3842" t="s">
        <v>8310</v>
      </c>
      <c r="S3842" s="15">
        <f t="shared" ref="S3842:S3905" si="302">(((J3842/60)/60)/24)+DATE(1970,1,1)</f>
        <v>42656.005173611105</v>
      </c>
      <c r="T3842" s="15">
        <f t="shared" ref="T3842:T3905" si="303">(((I3842/60)/60)/24)+DATE(1970,1,1)</f>
        <v>42689.088888888888</v>
      </c>
      <c r="U3842">
        <f t="shared" si="299"/>
        <v>2016</v>
      </c>
    </row>
    <row r="3843" spans="1:21" ht="48" x14ac:dyDescent="0.2">
      <c r="A3843">
        <v>3794</v>
      </c>
      <c r="B3843" s="9" t="s">
        <v>3790</v>
      </c>
      <c r="C3843" s="3" t="s">
        <v>7903</v>
      </c>
      <c r="D3843" s="5">
        <v>5000</v>
      </c>
      <c r="E3843" s="7">
        <v>0</v>
      </c>
      <c r="F3843" t="s">
        <v>8219</v>
      </c>
      <c r="G3843" t="s">
        <v>8223</v>
      </c>
      <c r="H3843" t="s">
        <v>8245</v>
      </c>
      <c r="I3843">
        <v>1433685354</v>
      </c>
      <c r="J3843">
        <v>1431093354</v>
      </c>
      <c r="K3843" t="b">
        <v>0</v>
      </c>
      <c r="L3843">
        <v>1</v>
      </c>
      <c r="M3843" t="b">
        <v>0</v>
      </c>
      <c r="N3843" t="s">
        <v>8302</v>
      </c>
      <c r="O3843">
        <f t="shared" si="300"/>
        <v>0</v>
      </c>
      <c r="P3843">
        <f t="shared" si="301"/>
        <v>0</v>
      </c>
      <c r="Q3843" s="11" t="s">
        <v>8307</v>
      </c>
      <c r="R3843" t="s">
        <v>8310</v>
      </c>
      <c r="S3843" s="15">
        <f t="shared" si="302"/>
        <v>42132.58048611111</v>
      </c>
      <c r="T3843" s="15">
        <f t="shared" si="303"/>
        <v>42162.58048611111</v>
      </c>
      <c r="U3843">
        <f t="shared" ref="U3843:U3906" si="304">YEAR(S3843)</f>
        <v>2015</v>
      </c>
    </row>
    <row r="3844" spans="1:21" ht="48" x14ac:dyDescent="0.2">
      <c r="A3844">
        <v>3801</v>
      </c>
      <c r="B3844" s="9" t="s">
        <v>3797</v>
      </c>
      <c r="C3844" s="3" t="s">
        <v>7910</v>
      </c>
      <c r="D3844" s="5">
        <v>5000</v>
      </c>
      <c r="E3844" s="7">
        <v>0</v>
      </c>
      <c r="F3844" t="s">
        <v>8219</v>
      </c>
      <c r="G3844" t="s">
        <v>8222</v>
      </c>
      <c r="H3844" t="s">
        <v>8244</v>
      </c>
      <c r="I3844">
        <v>1420215216</v>
      </c>
      <c r="J3844">
        <v>1417536816</v>
      </c>
      <c r="K3844" t="b">
        <v>0</v>
      </c>
      <c r="L3844">
        <v>9</v>
      </c>
      <c r="M3844" t="b">
        <v>0</v>
      </c>
      <c r="N3844" t="s">
        <v>8302</v>
      </c>
      <c r="O3844">
        <f t="shared" si="300"/>
        <v>0</v>
      </c>
      <c r="P3844">
        <f t="shared" si="301"/>
        <v>0</v>
      </c>
      <c r="Q3844" s="11" t="s">
        <v>8307</v>
      </c>
      <c r="R3844" t="s">
        <v>8310</v>
      </c>
      <c r="S3844" s="15">
        <f t="shared" si="302"/>
        <v>41975.676111111112</v>
      </c>
      <c r="T3844" s="15">
        <f t="shared" si="303"/>
        <v>42006.676111111112</v>
      </c>
      <c r="U3844">
        <f t="shared" si="304"/>
        <v>2014</v>
      </c>
    </row>
    <row r="3845" spans="1:21" ht="48" x14ac:dyDescent="0.2">
      <c r="A3845">
        <v>3822</v>
      </c>
      <c r="B3845" s="9" t="s">
        <v>3818</v>
      </c>
      <c r="C3845" s="3" t="s">
        <v>7930</v>
      </c>
      <c r="D3845" s="5">
        <v>5000</v>
      </c>
      <c r="E3845" s="7">
        <v>0</v>
      </c>
      <c r="F3845" t="s">
        <v>8217</v>
      </c>
      <c r="G3845" t="s">
        <v>8234</v>
      </c>
      <c r="H3845" t="s">
        <v>8247</v>
      </c>
      <c r="I3845">
        <v>1453244340</v>
      </c>
      <c r="J3845">
        <v>1448136417</v>
      </c>
      <c r="K3845" t="b">
        <v>0</v>
      </c>
      <c r="L3845">
        <v>76</v>
      </c>
      <c r="M3845" t="b">
        <v>1</v>
      </c>
      <c r="N3845" t="s">
        <v>8268</v>
      </c>
      <c r="O3845">
        <f t="shared" si="300"/>
        <v>0</v>
      </c>
      <c r="P3845">
        <f t="shared" si="301"/>
        <v>0</v>
      </c>
      <c r="Q3845" s="11" t="s">
        <v>8307</v>
      </c>
      <c r="R3845" t="s">
        <v>8308</v>
      </c>
      <c r="S3845" s="15">
        <f t="shared" si="302"/>
        <v>42329.838159722218</v>
      </c>
      <c r="T3845" s="15">
        <f t="shared" si="303"/>
        <v>42388.957638888889</v>
      </c>
      <c r="U3845">
        <f t="shared" si="304"/>
        <v>2015</v>
      </c>
    </row>
    <row r="3846" spans="1:21" ht="48" x14ac:dyDescent="0.2">
      <c r="A3846">
        <v>3825</v>
      </c>
      <c r="B3846" s="9" t="s">
        <v>3821</v>
      </c>
      <c r="C3846" s="3" t="s">
        <v>7933</v>
      </c>
      <c r="D3846" s="5">
        <v>5000</v>
      </c>
      <c r="E3846" s="7">
        <v>0</v>
      </c>
      <c r="F3846" t="s">
        <v>8217</v>
      </c>
      <c r="G3846" t="s">
        <v>8222</v>
      </c>
      <c r="H3846" t="s">
        <v>8244</v>
      </c>
      <c r="I3846">
        <v>1434505214</v>
      </c>
      <c r="J3846">
        <v>1432690814</v>
      </c>
      <c r="K3846" t="b">
        <v>0</v>
      </c>
      <c r="L3846">
        <v>49</v>
      </c>
      <c r="M3846" t="b">
        <v>1</v>
      </c>
      <c r="N3846" t="s">
        <v>8268</v>
      </c>
      <c r="O3846">
        <f t="shared" si="300"/>
        <v>0</v>
      </c>
      <c r="P3846">
        <f t="shared" si="301"/>
        <v>0</v>
      </c>
      <c r="Q3846" s="11" t="s">
        <v>8307</v>
      </c>
      <c r="R3846" t="s">
        <v>8308</v>
      </c>
      <c r="S3846" s="15">
        <f t="shared" si="302"/>
        <v>42151.069606481484</v>
      </c>
      <c r="T3846" s="15">
        <f t="shared" si="303"/>
        <v>42172.069606481484</v>
      </c>
      <c r="U3846">
        <f t="shared" si="304"/>
        <v>2015</v>
      </c>
    </row>
    <row r="3847" spans="1:21" ht="48" x14ac:dyDescent="0.2">
      <c r="A3847">
        <v>3828</v>
      </c>
      <c r="B3847" s="9" t="s">
        <v>3824</v>
      </c>
      <c r="C3847" s="3" t="s">
        <v>7936</v>
      </c>
      <c r="D3847" s="5">
        <v>5000</v>
      </c>
      <c r="E3847" s="7">
        <v>0</v>
      </c>
      <c r="F3847" t="s">
        <v>8217</v>
      </c>
      <c r="G3847" t="s">
        <v>8222</v>
      </c>
      <c r="H3847" t="s">
        <v>8244</v>
      </c>
      <c r="I3847">
        <v>1420033187</v>
      </c>
      <c r="J3847">
        <v>1414845587</v>
      </c>
      <c r="K3847" t="b">
        <v>0</v>
      </c>
      <c r="L3847">
        <v>28</v>
      </c>
      <c r="M3847" t="b">
        <v>1</v>
      </c>
      <c r="N3847" t="s">
        <v>8268</v>
      </c>
      <c r="O3847">
        <f t="shared" si="300"/>
        <v>0</v>
      </c>
      <c r="P3847">
        <f t="shared" si="301"/>
        <v>0</v>
      </c>
      <c r="Q3847" s="11" t="s">
        <v>8307</v>
      </c>
      <c r="R3847" t="s">
        <v>8308</v>
      </c>
      <c r="S3847" s="15">
        <f t="shared" si="302"/>
        <v>41944.527627314819</v>
      </c>
      <c r="T3847" s="15">
        <f t="shared" si="303"/>
        <v>42004.569293981483</v>
      </c>
      <c r="U3847">
        <f t="shared" si="304"/>
        <v>2014</v>
      </c>
    </row>
    <row r="3848" spans="1:21" ht="48" x14ac:dyDescent="0.2">
      <c r="A3848">
        <v>3842</v>
      </c>
      <c r="B3848" s="9" t="s">
        <v>3838</v>
      </c>
      <c r="C3848" s="3" t="s">
        <v>7950</v>
      </c>
      <c r="D3848" s="5">
        <v>5000</v>
      </c>
      <c r="E3848" s="7">
        <v>0</v>
      </c>
      <c r="F3848" t="s">
        <v>8219</v>
      </c>
      <c r="G3848" t="s">
        <v>8223</v>
      </c>
      <c r="H3848" t="s">
        <v>8245</v>
      </c>
      <c r="I3848">
        <v>1399809052</v>
      </c>
      <c r="J3848">
        <v>1397217052</v>
      </c>
      <c r="K3848" t="b">
        <v>1</v>
      </c>
      <c r="L3848">
        <v>23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8307</v>
      </c>
      <c r="R3848" t="s">
        <v>8308</v>
      </c>
      <c r="S3848" s="15">
        <f t="shared" si="302"/>
        <v>41740.493657407409</v>
      </c>
      <c r="T3848" s="15">
        <f t="shared" si="303"/>
        <v>41770.493657407409</v>
      </c>
      <c r="U3848">
        <f t="shared" si="304"/>
        <v>2014</v>
      </c>
    </row>
    <row r="3849" spans="1:21" ht="48" x14ac:dyDescent="0.2">
      <c r="A3849">
        <v>3843</v>
      </c>
      <c r="B3849" s="9" t="s">
        <v>3839</v>
      </c>
      <c r="C3849" s="3" t="s">
        <v>7951</v>
      </c>
      <c r="D3849" s="5">
        <v>5000</v>
      </c>
      <c r="E3849" s="7">
        <v>0</v>
      </c>
      <c r="F3849" t="s">
        <v>8219</v>
      </c>
      <c r="G3849" t="s">
        <v>8222</v>
      </c>
      <c r="H3849" t="s">
        <v>8244</v>
      </c>
      <c r="I3849">
        <v>1401587064</v>
      </c>
      <c r="J3849">
        <v>1399427064</v>
      </c>
      <c r="K3849" t="b">
        <v>1</v>
      </c>
      <c r="L3849">
        <v>19</v>
      </c>
      <c r="M3849" t="b">
        <v>0</v>
      </c>
      <c r="N3849" t="s">
        <v>8268</v>
      </c>
      <c r="O3849">
        <f t="shared" si="300"/>
        <v>0</v>
      </c>
      <c r="P3849">
        <f t="shared" si="301"/>
        <v>0</v>
      </c>
      <c r="Q3849" s="11" t="s">
        <v>8307</v>
      </c>
      <c r="R3849" t="s">
        <v>8308</v>
      </c>
      <c r="S3849" s="15">
        <f t="shared" si="302"/>
        <v>41766.072500000002</v>
      </c>
      <c r="T3849" s="15">
        <f t="shared" si="303"/>
        <v>41791.072500000002</v>
      </c>
      <c r="U3849">
        <f t="shared" si="304"/>
        <v>2014</v>
      </c>
    </row>
    <row r="3850" spans="1:21" ht="48" x14ac:dyDescent="0.2">
      <c r="A3850">
        <v>3856</v>
      </c>
      <c r="B3850" s="9" t="s">
        <v>3852</v>
      </c>
      <c r="C3850" s="3" t="s">
        <v>7964</v>
      </c>
      <c r="D3850" s="5">
        <v>5000</v>
      </c>
      <c r="E3850" s="7">
        <v>0</v>
      </c>
      <c r="F3850" t="s">
        <v>8219</v>
      </c>
      <c r="G3850" t="s">
        <v>8222</v>
      </c>
      <c r="H3850" t="s">
        <v>8244</v>
      </c>
      <c r="I3850">
        <v>1425833403</v>
      </c>
      <c r="J3850">
        <v>1423245003</v>
      </c>
      <c r="K3850" t="b">
        <v>0</v>
      </c>
      <c r="L3850">
        <v>1</v>
      </c>
      <c r="M3850" t="b">
        <v>0</v>
      </c>
      <c r="N3850" t="s">
        <v>8268</v>
      </c>
      <c r="O3850">
        <f t="shared" si="300"/>
        <v>0</v>
      </c>
      <c r="P3850">
        <f t="shared" si="301"/>
        <v>0</v>
      </c>
      <c r="Q3850" s="11" t="s">
        <v>8307</v>
      </c>
      <c r="R3850" t="s">
        <v>8308</v>
      </c>
      <c r="S3850" s="15">
        <f t="shared" si="302"/>
        <v>42041.743090277778</v>
      </c>
      <c r="T3850" s="15">
        <f t="shared" si="303"/>
        <v>42071.701423611114</v>
      </c>
      <c r="U3850">
        <f t="shared" si="304"/>
        <v>2015</v>
      </c>
    </row>
    <row r="3851" spans="1:21" ht="48" x14ac:dyDescent="0.2">
      <c r="A3851">
        <v>3857</v>
      </c>
      <c r="B3851" s="9" t="s">
        <v>3853</v>
      </c>
      <c r="C3851" s="3" t="s">
        <v>7965</v>
      </c>
      <c r="D3851" s="5">
        <v>5000</v>
      </c>
      <c r="E3851" s="7">
        <v>0</v>
      </c>
      <c r="F3851" t="s">
        <v>8219</v>
      </c>
      <c r="G3851" t="s">
        <v>8222</v>
      </c>
      <c r="H3851" t="s">
        <v>8244</v>
      </c>
      <c r="I3851">
        <v>1406913120</v>
      </c>
      <c r="J3851">
        <v>1404927690</v>
      </c>
      <c r="K3851" t="b">
        <v>0</v>
      </c>
      <c r="L3851">
        <v>4</v>
      </c>
      <c r="M3851" t="b">
        <v>0</v>
      </c>
      <c r="N3851" t="s">
        <v>8268</v>
      </c>
      <c r="O3851">
        <f t="shared" si="300"/>
        <v>0</v>
      </c>
      <c r="P3851">
        <f t="shared" si="301"/>
        <v>0</v>
      </c>
      <c r="Q3851" s="11" t="s">
        <v>8307</v>
      </c>
      <c r="R3851" t="s">
        <v>8308</v>
      </c>
      <c r="S3851" s="15">
        <f t="shared" si="302"/>
        <v>41829.73715277778</v>
      </c>
      <c r="T3851" s="15">
        <f t="shared" si="303"/>
        <v>41852.716666666667</v>
      </c>
      <c r="U3851">
        <f t="shared" si="304"/>
        <v>2014</v>
      </c>
    </row>
    <row r="3852" spans="1:21" ht="48" x14ac:dyDescent="0.2">
      <c r="A3852">
        <v>3864</v>
      </c>
      <c r="B3852" s="9" t="s">
        <v>3860</v>
      </c>
      <c r="C3852" s="3" t="s">
        <v>7972</v>
      </c>
      <c r="D3852" s="5">
        <v>5000</v>
      </c>
      <c r="E3852" s="7">
        <v>0</v>
      </c>
      <c r="F3852" t="s">
        <v>8219</v>
      </c>
      <c r="G3852" t="s">
        <v>8222</v>
      </c>
      <c r="H3852" t="s">
        <v>8244</v>
      </c>
      <c r="I3852">
        <v>1447799054</v>
      </c>
      <c r="J3852">
        <v>1445203454</v>
      </c>
      <c r="K3852" t="b">
        <v>0</v>
      </c>
      <c r="L3852">
        <v>3</v>
      </c>
      <c r="M3852" t="b">
        <v>0</v>
      </c>
      <c r="N3852" t="s">
        <v>8268</v>
      </c>
      <c r="O3852">
        <f t="shared" si="300"/>
        <v>0</v>
      </c>
      <c r="P3852">
        <f t="shared" si="301"/>
        <v>0</v>
      </c>
      <c r="Q3852" s="11" t="s">
        <v>8307</v>
      </c>
      <c r="R3852" t="s">
        <v>8308</v>
      </c>
      <c r="S3852" s="15">
        <f t="shared" si="302"/>
        <v>42295.891828703709</v>
      </c>
      <c r="T3852" s="15">
        <f t="shared" si="303"/>
        <v>42325.933495370366</v>
      </c>
      <c r="U3852">
        <f t="shared" si="304"/>
        <v>2015</v>
      </c>
    </row>
    <row r="3853" spans="1:21" ht="16" x14ac:dyDescent="0.2">
      <c r="A3853">
        <v>3868</v>
      </c>
      <c r="B3853" s="9" t="s">
        <v>3864</v>
      </c>
      <c r="C3853" s="3" t="s">
        <v>7976</v>
      </c>
      <c r="D3853" s="5">
        <v>5000</v>
      </c>
      <c r="E3853" s="7">
        <v>0</v>
      </c>
      <c r="F3853" t="s">
        <v>8218</v>
      </c>
      <c r="G3853" t="s">
        <v>8223</v>
      </c>
      <c r="H3853" t="s">
        <v>8245</v>
      </c>
      <c r="I3853">
        <v>1410191405</v>
      </c>
      <c r="J3853">
        <v>1408031405</v>
      </c>
      <c r="K3853" t="b">
        <v>0</v>
      </c>
      <c r="L3853">
        <v>1</v>
      </c>
      <c r="M3853" t="b">
        <v>0</v>
      </c>
      <c r="N3853" t="s">
        <v>8302</v>
      </c>
      <c r="O3853">
        <f t="shared" si="300"/>
        <v>0</v>
      </c>
      <c r="P3853">
        <f t="shared" si="301"/>
        <v>0</v>
      </c>
      <c r="Q3853" s="11" t="s">
        <v>8307</v>
      </c>
      <c r="R3853" t="s">
        <v>8310</v>
      </c>
      <c r="S3853" s="15">
        <f t="shared" si="302"/>
        <v>41865.659780092588</v>
      </c>
      <c r="T3853" s="15">
        <f t="shared" si="303"/>
        <v>41890.659780092588</v>
      </c>
      <c r="U3853">
        <f t="shared" si="304"/>
        <v>2014</v>
      </c>
    </row>
    <row r="3854" spans="1:21" ht="48" x14ac:dyDescent="0.2">
      <c r="A3854">
        <v>3919</v>
      </c>
      <c r="B3854" s="9" t="s">
        <v>3915</v>
      </c>
      <c r="C3854" s="3" t="s">
        <v>8026</v>
      </c>
      <c r="D3854" s="5">
        <v>5000</v>
      </c>
      <c r="E3854" s="7">
        <v>0</v>
      </c>
      <c r="F3854" t="s">
        <v>8219</v>
      </c>
      <c r="G3854" t="s">
        <v>8223</v>
      </c>
      <c r="H3854" t="s">
        <v>8245</v>
      </c>
      <c r="I3854">
        <v>1453075200</v>
      </c>
      <c r="J3854">
        <v>1450628773</v>
      </c>
      <c r="K3854" t="b">
        <v>0</v>
      </c>
      <c r="L3854">
        <v>3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8307</v>
      </c>
      <c r="R3854" t="s">
        <v>8308</v>
      </c>
      <c r="S3854" s="15">
        <f t="shared" si="302"/>
        <v>42358.684872685189</v>
      </c>
      <c r="T3854" s="15">
        <f t="shared" si="303"/>
        <v>42387</v>
      </c>
      <c r="U3854">
        <f t="shared" si="304"/>
        <v>2015</v>
      </c>
    </row>
    <row r="3855" spans="1:21" ht="32" x14ac:dyDescent="0.2">
      <c r="A3855">
        <v>3926</v>
      </c>
      <c r="B3855" s="9" t="s">
        <v>3922</v>
      </c>
      <c r="C3855" s="3" t="s">
        <v>8033</v>
      </c>
      <c r="D3855" s="5">
        <v>5000</v>
      </c>
      <c r="E3855" s="7">
        <v>0</v>
      </c>
      <c r="F3855" t="s">
        <v>8219</v>
      </c>
      <c r="G3855" t="s">
        <v>8224</v>
      </c>
      <c r="H3855" t="s">
        <v>8246</v>
      </c>
      <c r="I3855">
        <v>1419645748</v>
      </c>
      <c r="J3855">
        <v>1417053748</v>
      </c>
      <c r="K3855" t="b">
        <v>0</v>
      </c>
      <c r="L3855">
        <v>1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8307</v>
      </c>
      <c r="R3855" t="s">
        <v>8308</v>
      </c>
      <c r="S3855" s="15">
        <f t="shared" si="302"/>
        <v>41970.085046296299</v>
      </c>
      <c r="T3855" s="15">
        <f t="shared" si="303"/>
        <v>42000.085046296299</v>
      </c>
      <c r="U3855">
        <f t="shared" si="304"/>
        <v>2014</v>
      </c>
    </row>
    <row r="3856" spans="1:21" ht="48" x14ac:dyDescent="0.2">
      <c r="A3856">
        <v>3928</v>
      </c>
      <c r="B3856" s="9" t="s">
        <v>3924</v>
      </c>
      <c r="C3856" s="3" t="s">
        <v>8035</v>
      </c>
      <c r="D3856" s="5">
        <v>5000</v>
      </c>
      <c r="E3856" s="7">
        <v>0</v>
      </c>
      <c r="F3856" t="s">
        <v>8219</v>
      </c>
      <c r="G3856" t="s">
        <v>8222</v>
      </c>
      <c r="H3856" t="s">
        <v>8244</v>
      </c>
      <c r="I3856">
        <v>1444971540</v>
      </c>
      <c r="J3856">
        <v>1442593427</v>
      </c>
      <c r="K3856" t="b">
        <v>0</v>
      </c>
      <c r="L3856">
        <v>7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8308</v>
      </c>
      <c r="S3856" s="15">
        <f t="shared" si="302"/>
        <v>42265.683182870373</v>
      </c>
      <c r="T3856" s="15">
        <f t="shared" si="303"/>
        <v>42293.207638888889</v>
      </c>
      <c r="U3856">
        <f t="shared" si="304"/>
        <v>2015</v>
      </c>
    </row>
    <row r="3857" spans="1:21" ht="48" x14ac:dyDescent="0.2">
      <c r="A3857">
        <v>3934</v>
      </c>
      <c r="B3857" s="9" t="s">
        <v>3930</v>
      </c>
      <c r="C3857" s="3" t="s">
        <v>8041</v>
      </c>
      <c r="D3857" s="5">
        <v>5000</v>
      </c>
      <c r="E3857" s="7">
        <v>0</v>
      </c>
      <c r="F3857" t="s">
        <v>8219</v>
      </c>
      <c r="G3857" t="s">
        <v>8222</v>
      </c>
      <c r="H3857" t="s">
        <v>8244</v>
      </c>
      <c r="I3857">
        <v>1443704400</v>
      </c>
      <c r="J3857">
        <v>1439827639</v>
      </c>
      <c r="K3857" t="b">
        <v>0</v>
      </c>
      <c r="L3857">
        <v>12</v>
      </c>
      <c r="M3857" t="b">
        <v>0</v>
      </c>
      <c r="N3857" t="s">
        <v>8268</v>
      </c>
      <c r="O3857">
        <f t="shared" si="300"/>
        <v>0</v>
      </c>
      <c r="P3857">
        <f t="shared" si="301"/>
        <v>0</v>
      </c>
      <c r="Q3857" s="11" t="s">
        <v>8307</v>
      </c>
      <c r="R3857" t="s">
        <v>8308</v>
      </c>
      <c r="S3857" s="15">
        <f t="shared" si="302"/>
        <v>42233.671747685185</v>
      </c>
      <c r="T3857" s="15">
        <f t="shared" si="303"/>
        <v>42278.541666666672</v>
      </c>
      <c r="U3857">
        <f t="shared" si="304"/>
        <v>2015</v>
      </c>
    </row>
    <row r="3858" spans="1:21" ht="48" x14ac:dyDescent="0.2">
      <c r="A3858">
        <v>3939</v>
      </c>
      <c r="B3858" s="9" t="s">
        <v>3935</v>
      </c>
      <c r="C3858" s="3" t="s">
        <v>8046</v>
      </c>
      <c r="D3858" s="5">
        <v>5000</v>
      </c>
      <c r="E3858" s="7">
        <v>0</v>
      </c>
      <c r="F3858" t="s">
        <v>8219</v>
      </c>
      <c r="G3858" t="s">
        <v>8224</v>
      </c>
      <c r="H3858" t="s">
        <v>8246</v>
      </c>
      <c r="I3858">
        <v>1412656200</v>
      </c>
      <c r="J3858">
        <v>1412328979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8307</v>
      </c>
      <c r="R3858" t="s">
        <v>8308</v>
      </c>
      <c r="S3858" s="15">
        <f t="shared" si="302"/>
        <v>41915.400219907409</v>
      </c>
      <c r="T3858" s="15">
        <f t="shared" si="303"/>
        <v>41919.1875</v>
      </c>
      <c r="U3858">
        <f t="shared" si="304"/>
        <v>2014</v>
      </c>
    </row>
    <row r="3859" spans="1:21" ht="48" x14ac:dyDescent="0.2">
      <c r="A3859">
        <v>3940</v>
      </c>
      <c r="B3859" s="9" t="s">
        <v>3936</v>
      </c>
      <c r="C3859" s="3" t="s">
        <v>8047</v>
      </c>
      <c r="D3859" s="5">
        <v>5000</v>
      </c>
      <c r="E3859" s="7">
        <v>0</v>
      </c>
      <c r="F3859" t="s">
        <v>8219</v>
      </c>
      <c r="G3859" t="s">
        <v>8222</v>
      </c>
      <c r="H3859" t="s">
        <v>8244</v>
      </c>
      <c r="I3859">
        <v>1420199351</v>
      </c>
      <c r="J3859">
        <v>1416311351</v>
      </c>
      <c r="K3859" t="b">
        <v>0</v>
      </c>
      <c r="L3859">
        <v>2</v>
      </c>
      <c r="M3859" t="b">
        <v>0</v>
      </c>
      <c r="N3859" t="s">
        <v>8268</v>
      </c>
      <c r="O3859">
        <f t="shared" si="300"/>
        <v>0</v>
      </c>
      <c r="P3859">
        <f t="shared" si="301"/>
        <v>0</v>
      </c>
      <c r="Q3859" s="11" t="s">
        <v>8307</v>
      </c>
      <c r="R3859" t="s">
        <v>8308</v>
      </c>
      <c r="S3859" s="15">
        <f t="shared" si="302"/>
        <v>41961.492488425924</v>
      </c>
      <c r="T3859" s="15">
        <f t="shared" si="303"/>
        <v>42006.492488425924</v>
      </c>
      <c r="U3859">
        <f t="shared" si="304"/>
        <v>2014</v>
      </c>
    </row>
    <row r="3860" spans="1:21" ht="48" x14ac:dyDescent="0.2">
      <c r="A3860">
        <v>3943</v>
      </c>
      <c r="B3860" s="9" t="s">
        <v>3939</v>
      </c>
      <c r="C3860" s="3" t="s">
        <v>8050</v>
      </c>
      <c r="D3860" s="5">
        <v>5000</v>
      </c>
      <c r="E3860" s="7">
        <v>0</v>
      </c>
      <c r="F3860" t="s">
        <v>8219</v>
      </c>
      <c r="G3860" t="s">
        <v>8222</v>
      </c>
      <c r="H3860" t="s">
        <v>8244</v>
      </c>
      <c r="I3860">
        <v>1446483000</v>
      </c>
      <c r="J3860">
        <v>1443811268</v>
      </c>
      <c r="K3860" t="b">
        <v>0</v>
      </c>
      <c r="L3860">
        <v>13</v>
      </c>
      <c r="M3860" t="b">
        <v>0</v>
      </c>
      <c r="N3860" t="s">
        <v>8268</v>
      </c>
      <c r="O3860">
        <f t="shared" si="300"/>
        <v>0</v>
      </c>
      <c r="P3860">
        <f t="shared" si="301"/>
        <v>0</v>
      </c>
      <c r="Q3860" s="11" t="s">
        <v>8307</v>
      </c>
      <c r="R3860" t="s">
        <v>8308</v>
      </c>
      <c r="S3860" s="15">
        <f t="shared" si="302"/>
        <v>42279.778564814813</v>
      </c>
      <c r="T3860" s="15">
        <f t="shared" si="303"/>
        <v>42310.701388888891</v>
      </c>
      <c r="U3860">
        <f t="shared" si="304"/>
        <v>2015</v>
      </c>
    </row>
    <row r="3861" spans="1:21" ht="48" x14ac:dyDescent="0.2">
      <c r="A3861">
        <v>3944</v>
      </c>
      <c r="B3861" s="9" t="s">
        <v>3940</v>
      </c>
      <c r="C3861" s="3" t="s">
        <v>8051</v>
      </c>
      <c r="D3861" s="5">
        <v>5000</v>
      </c>
      <c r="E3861" s="7">
        <v>0</v>
      </c>
      <c r="F3861" t="s">
        <v>8219</v>
      </c>
      <c r="G3861" t="s">
        <v>8222</v>
      </c>
      <c r="H3861" t="s">
        <v>8244</v>
      </c>
      <c r="I3861">
        <v>1440690875</v>
      </c>
      <c r="J3861">
        <v>1438098875</v>
      </c>
      <c r="K3861" t="b">
        <v>0</v>
      </c>
      <c r="L3861">
        <v>0</v>
      </c>
      <c r="M3861" t="b">
        <v>0</v>
      </c>
      <c r="N3861" t="s">
        <v>8268</v>
      </c>
      <c r="O3861">
        <f t="shared" si="300"/>
        <v>0</v>
      </c>
      <c r="P3861">
        <f t="shared" si="301"/>
        <v>0</v>
      </c>
      <c r="Q3861" s="11" t="s">
        <v>8307</v>
      </c>
      <c r="R3861" t="s">
        <v>8308</v>
      </c>
      <c r="S3861" s="15">
        <f t="shared" si="302"/>
        <v>42213.662905092591</v>
      </c>
      <c r="T3861" s="15">
        <f t="shared" si="303"/>
        <v>42243.662905092591</v>
      </c>
      <c r="U3861">
        <f t="shared" si="304"/>
        <v>2015</v>
      </c>
    </row>
    <row r="3862" spans="1:21" ht="48" x14ac:dyDescent="0.2">
      <c r="A3862">
        <v>3961</v>
      </c>
      <c r="B3862" s="9" t="s">
        <v>3957</v>
      </c>
      <c r="C3862" s="3" t="s">
        <v>8067</v>
      </c>
      <c r="D3862" s="5">
        <v>5000</v>
      </c>
      <c r="E3862" s="7">
        <v>0</v>
      </c>
      <c r="F3862" t="s">
        <v>8219</v>
      </c>
      <c r="G3862" t="s">
        <v>8223</v>
      </c>
      <c r="H3862" t="s">
        <v>8245</v>
      </c>
      <c r="I3862">
        <v>1399584210</v>
      </c>
      <c r="J3862">
        <v>1397683410</v>
      </c>
      <c r="K3862" t="b">
        <v>0</v>
      </c>
      <c r="L3862">
        <v>2</v>
      </c>
      <c r="M3862" t="b">
        <v>0</v>
      </c>
      <c r="N3862" t="s">
        <v>8268</v>
      </c>
      <c r="O3862">
        <f t="shared" si="300"/>
        <v>0</v>
      </c>
      <c r="P3862">
        <f t="shared" si="301"/>
        <v>0</v>
      </c>
      <c r="Q3862" s="11" t="s">
        <v>8307</v>
      </c>
      <c r="R3862" t="s">
        <v>8308</v>
      </c>
      <c r="S3862" s="15">
        <f t="shared" si="302"/>
        <v>41745.891319444447</v>
      </c>
      <c r="T3862" s="15">
        <f t="shared" si="303"/>
        <v>41767.891319444447</v>
      </c>
      <c r="U3862">
        <f t="shared" si="304"/>
        <v>2014</v>
      </c>
    </row>
    <row r="3863" spans="1:21" ht="48" x14ac:dyDescent="0.2">
      <c r="A3863">
        <v>3968</v>
      </c>
      <c r="B3863" s="9" t="s">
        <v>3964</v>
      </c>
      <c r="C3863" s="3" t="s">
        <v>8074</v>
      </c>
      <c r="D3863" s="5">
        <v>5000</v>
      </c>
      <c r="E3863" s="7">
        <v>0</v>
      </c>
      <c r="F3863" t="s">
        <v>8219</v>
      </c>
      <c r="G3863" t="s">
        <v>8222</v>
      </c>
      <c r="H3863" t="s">
        <v>8244</v>
      </c>
      <c r="I3863">
        <v>1463945673</v>
      </c>
      <c r="J3863">
        <v>1458761673</v>
      </c>
      <c r="K3863" t="b">
        <v>0</v>
      </c>
      <c r="L3863">
        <v>11</v>
      </c>
      <c r="M3863" t="b">
        <v>0</v>
      </c>
      <c r="N3863" t="s">
        <v>8268</v>
      </c>
      <c r="O3863">
        <f t="shared" si="300"/>
        <v>0</v>
      </c>
      <c r="P3863">
        <f t="shared" si="301"/>
        <v>0</v>
      </c>
      <c r="Q3863" s="11" t="s">
        <v>8307</v>
      </c>
      <c r="R3863" t="s">
        <v>8308</v>
      </c>
      <c r="S3863" s="15">
        <f t="shared" si="302"/>
        <v>42452.815659722226</v>
      </c>
      <c r="T3863" s="15">
        <f t="shared" si="303"/>
        <v>42512.815659722226</v>
      </c>
      <c r="U3863">
        <f t="shared" si="304"/>
        <v>2016</v>
      </c>
    </row>
    <row r="3864" spans="1:21" ht="48" x14ac:dyDescent="0.2">
      <c r="A3864">
        <v>3973</v>
      </c>
      <c r="B3864" s="9" t="s">
        <v>3969</v>
      </c>
      <c r="C3864" s="3" t="s">
        <v>8079</v>
      </c>
      <c r="D3864" s="5">
        <v>5000</v>
      </c>
      <c r="E3864" s="7">
        <v>0</v>
      </c>
      <c r="F3864" t="s">
        <v>8219</v>
      </c>
      <c r="G3864" t="s">
        <v>8222</v>
      </c>
      <c r="H3864" t="s">
        <v>8244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t="s">
        <v>8268</v>
      </c>
      <c r="O3864">
        <f t="shared" si="300"/>
        <v>0</v>
      </c>
      <c r="P3864">
        <f t="shared" si="301"/>
        <v>0</v>
      </c>
      <c r="Q3864" s="11" t="s">
        <v>8307</v>
      </c>
      <c r="R3864" t="s">
        <v>8308</v>
      </c>
      <c r="S3864" s="15">
        <f t="shared" si="302"/>
        <v>42469.68414351852</v>
      </c>
      <c r="T3864" s="15">
        <f t="shared" si="303"/>
        <v>42499.166666666672</v>
      </c>
      <c r="U3864">
        <f t="shared" si="304"/>
        <v>2016</v>
      </c>
    </row>
    <row r="3865" spans="1:21" ht="48" x14ac:dyDescent="0.2">
      <c r="A3865">
        <v>3986</v>
      </c>
      <c r="B3865" s="9" t="s">
        <v>3981</v>
      </c>
      <c r="C3865" s="3" t="s">
        <v>8091</v>
      </c>
      <c r="D3865" s="5">
        <v>5000</v>
      </c>
      <c r="E3865" s="7">
        <v>0</v>
      </c>
      <c r="F3865" t="s">
        <v>8219</v>
      </c>
      <c r="G3865" t="s">
        <v>8223</v>
      </c>
      <c r="H3865" t="s">
        <v>8245</v>
      </c>
      <c r="I3865">
        <v>1462539840</v>
      </c>
      <c r="J3865">
        <v>1460034594</v>
      </c>
      <c r="K3865" t="b">
        <v>0</v>
      </c>
      <c r="L3865">
        <v>13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1" t="s">
        <v>8307</v>
      </c>
      <c r="R3865" t="s">
        <v>8308</v>
      </c>
      <c r="S3865" s="15">
        <f t="shared" si="302"/>
        <v>42467.548541666663</v>
      </c>
      <c r="T3865" s="15">
        <f t="shared" si="303"/>
        <v>42496.544444444444</v>
      </c>
      <c r="U3865">
        <f t="shared" si="304"/>
        <v>2016</v>
      </c>
    </row>
    <row r="3866" spans="1:21" ht="48" x14ac:dyDescent="0.2">
      <c r="A3866">
        <v>4025</v>
      </c>
      <c r="B3866" s="9" t="s">
        <v>4020</v>
      </c>
      <c r="C3866" s="3" t="s">
        <v>8129</v>
      </c>
      <c r="D3866" s="5">
        <v>5000</v>
      </c>
      <c r="E3866" s="7">
        <v>0</v>
      </c>
      <c r="F3866" t="s">
        <v>8219</v>
      </c>
      <c r="G3866" t="s">
        <v>8228</v>
      </c>
      <c r="H3866" t="s">
        <v>8247</v>
      </c>
      <c r="I3866">
        <v>1437889336</v>
      </c>
      <c r="J3866">
        <v>1432705336</v>
      </c>
      <c r="K3866" t="b">
        <v>0</v>
      </c>
      <c r="L3866">
        <v>4</v>
      </c>
      <c r="M3866" t="b">
        <v>0</v>
      </c>
      <c r="N3866" t="s">
        <v>8268</v>
      </c>
      <c r="O3866">
        <f t="shared" si="300"/>
        <v>0</v>
      </c>
      <c r="P3866">
        <f t="shared" si="301"/>
        <v>0</v>
      </c>
      <c r="Q3866" s="11" t="s">
        <v>8307</v>
      </c>
      <c r="R3866" t="s">
        <v>8308</v>
      </c>
      <c r="S3866" s="15">
        <f t="shared" si="302"/>
        <v>42151.237685185188</v>
      </c>
      <c r="T3866" s="15">
        <f t="shared" si="303"/>
        <v>42211.237685185188</v>
      </c>
      <c r="U3866">
        <f t="shared" si="304"/>
        <v>2015</v>
      </c>
    </row>
    <row r="3867" spans="1:21" ht="48" x14ac:dyDescent="0.2">
      <c r="A3867">
        <v>4031</v>
      </c>
      <c r="B3867" s="9" t="s">
        <v>4026</v>
      </c>
      <c r="C3867" s="3" t="s">
        <v>8135</v>
      </c>
      <c r="D3867" s="5">
        <v>5000</v>
      </c>
      <c r="E3867" s="7">
        <v>0</v>
      </c>
      <c r="F3867" t="s">
        <v>8219</v>
      </c>
      <c r="G3867" t="s">
        <v>8222</v>
      </c>
      <c r="H3867" t="s">
        <v>8244</v>
      </c>
      <c r="I3867">
        <v>1418914964</v>
      </c>
      <c r="J3867">
        <v>1414591364</v>
      </c>
      <c r="K3867" t="b">
        <v>0</v>
      </c>
      <c r="L3867">
        <v>0</v>
      </c>
      <c r="M3867" t="b">
        <v>0</v>
      </c>
      <c r="N3867" t="s">
        <v>8268</v>
      </c>
      <c r="O3867">
        <f t="shared" si="300"/>
        <v>0</v>
      </c>
      <c r="P3867">
        <f t="shared" si="301"/>
        <v>0</v>
      </c>
      <c r="Q3867" s="11" t="s">
        <v>8307</v>
      </c>
      <c r="R3867" t="s">
        <v>8308</v>
      </c>
      <c r="S3867" s="15">
        <f t="shared" si="302"/>
        <v>41941.585231481484</v>
      </c>
      <c r="T3867" s="15">
        <f t="shared" si="303"/>
        <v>41991.626898148148</v>
      </c>
      <c r="U3867">
        <f t="shared" si="304"/>
        <v>2014</v>
      </c>
    </row>
    <row r="3868" spans="1:21" ht="32" x14ac:dyDescent="0.2">
      <c r="A3868">
        <v>4041</v>
      </c>
      <c r="B3868" s="9" t="s">
        <v>4036</v>
      </c>
      <c r="C3868" s="3" t="s">
        <v>8144</v>
      </c>
      <c r="D3868" s="5">
        <v>5000</v>
      </c>
      <c r="E3868" s="7">
        <v>0</v>
      </c>
      <c r="F3868" t="s">
        <v>8219</v>
      </c>
      <c r="G3868" t="s">
        <v>8223</v>
      </c>
      <c r="H3868" t="s">
        <v>8245</v>
      </c>
      <c r="I3868">
        <v>1473160954</v>
      </c>
      <c r="J3868">
        <v>1467976954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0</v>
      </c>
      <c r="P3868">
        <f t="shared" si="301"/>
        <v>0</v>
      </c>
      <c r="Q3868" s="11" t="s">
        <v>8307</v>
      </c>
      <c r="R3868" t="s">
        <v>8308</v>
      </c>
      <c r="S3868" s="15">
        <f t="shared" si="302"/>
        <v>42559.474004629628</v>
      </c>
      <c r="T3868" s="15">
        <f t="shared" si="303"/>
        <v>42619.474004629628</v>
      </c>
      <c r="U3868">
        <f t="shared" si="304"/>
        <v>2016</v>
      </c>
    </row>
    <row r="3869" spans="1:21" ht="48" x14ac:dyDescent="0.2">
      <c r="A3869">
        <v>4045</v>
      </c>
      <c r="B3869" s="9" t="s">
        <v>4040</v>
      </c>
      <c r="C3869" s="3" t="s">
        <v>8148</v>
      </c>
      <c r="D3869" s="5">
        <v>5000</v>
      </c>
      <c r="E3869" s="7">
        <v>0</v>
      </c>
      <c r="F3869" t="s">
        <v>8219</v>
      </c>
      <c r="G3869" t="s">
        <v>8224</v>
      </c>
      <c r="H3869" t="s">
        <v>8246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t="s">
        <v>8268</v>
      </c>
      <c r="O3869">
        <f t="shared" si="300"/>
        <v>0</v>
      </c>
      <c r="P3869">
        <f t="shared" si="301"/>
        <v>0</v>
      </c>
      <c r="Q3869" s="11" t="s">
        <v>8307</v>
      </c>
      <c r="R3869" t="s">
        <v>8308</v>
      </c>
      <c r="S3869" s="15">
        <f t="shared" si="302"/>
        <v>41842.201261574075</v>
      </c>
      <c r="T3869" s="15">
        <f t="shared" si="303"/>
        <v>41872.201261574075</v>
      </c>
      <c r="U3869">
        <f t="shared" si="304"/>
        <v>2014</v>
      </c>
    </row>
    <row r="3870" spans="1:21" ht="48" x14ac:dyDescent="0.2">
      <c r="A3870">
        <v>4047</v>
      </c>
      <c r="B3870" s="9" t="s">
        <v>4042</v>
      </c>
      <c r="C3870" s="3" t="s">
        <v>8150</v>
      </c>
      <c r="D3870" s="5">
        <v>5000</v>
      </c>
      <c r="E3870" s="7">
        <v>0</v>
      </c>
      <c r="F3870" t="s">
        <v>8219</v>
      </c>
      <c r="G3870" t="s">
        <v>8222</v>
      </c>
      <c r="H3870" t="s">
        <v>8244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t="s">
        <v>8268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8308</v>
      </c>
      <c r="S3870" s="15">
        <f t="shared" si="302"/>
        <v>41991.022488425922</v>
      </c>
      <c r="T3870" s="15">
        <f t="shared" si="303"/>
        <v>42015.041666666672</v>
      </c>
      <c r="U3870">
        <f t="shared" si="304"/>
        <v>2014</v>
      </c>
    </row>
    <row r="3871" spans="1:21" ht="48" x14ac:dyDescent="0.2">
      <c r="A3871">
        <v>4055</v>
      </c>
      <c r="B3871" s="9" t="s">
        <v>4050</v>
      </c>
      <c r="C3871" s="3" t="s">
        <v>8158</v>
      </c>
      <c r="D3871" s="5">
        <v>5000</v>
      </c>
      <c r="E3871" s="7">
        <v>0</v>
      </c>
      <c r="F3871" t="s">
        <v>8219</v>
      </c>
      <c r="G3871" t="s">
        <v>8223</v>
      </c>
      <c r="H3871" t="s">
        <v>8245</v>
      </c>
      <c r="I3871">
        <v>1403192031</v>
      </c>
      <c r="J3871">
        <v>1400600031</v>
      </c>
      <c r="K3871" t="b">
        <v>0</v>
      </c>
      <c r="L3871">
        <v>21</v>
      </c>
      <c r="M3871" t="b">
        <v>0</v>
      </c>
      <c r="N3871" t="s">
        <v>8268</v>
      </c>
      <c r="O3871">
        <f t="shared" si="300"/>
        <v>0</v>
      </c>
      <c r="P3871">
        <f t="shared" si="301"/>
        <v>0</v>
      </c>
      <c r="Q3871" s="11" t="s">
        <v>8307</v>
      </c>
      <c r="R3871" t="s">
        <v>8308</v>
      </c>
      <c r="S3871" s="15">
        <f t="shared" si="302"/>
        <v>41779.648506944446</v>
      </c>
      <c r="T3871" s="15">
        <f t="shared" si="303"/>
        <v>41809.648506944446</v>
      </c>
      <c r="U3871">
        <f t="shared" si="304"/>
        <v>2014</v>
      </c>
    </row>
    <row r="3872" spans="1:21" ht="48" x14ac:dyDescent="0.2">
      <c r="A3872">
        <v>4067</v>
      </c>
      <c r="B3872" s="9" t="s">
        <v>4062</v>
      </c>
      <c r="C3872" s="3" t="s">
        <v>7997</v>
      </c>
      <c r="D3872" s="5">
        <v>5000</v>
      </c>
      <c r="E3872" s="7">
        <v>0</v>
      </c>
      <c r="F3872" t="s">
        <v>8219</v>
      </c>
      <c r="G3872" t="s">
        <v>8222</v>
      </c>
      <c r="H3872" t="s">
        <v>8244</v>
      </c>
      <c r="I3872">
        <v>1443408550</v>
      </c>
      <c r="J3872">
        <v>1439952550</v>
      </c>
      <c r="K3872" t="b">
        <v>0</v>
      </c>
      <c r="L3872">
        <v>17</v>
      </c>
      <c r="M3872" t="b">
        <v>0</v>
      </c>
      <c r="N3872" t="s">
        <v>8268</v>
      </c>
      <c r="O3872">
        <f t="shared" si="300"/>
        <v>0</v>
      </c>
      <c r="P3872">
        <f t="shared" si="301"/>
        <v>0</v>
      </c>
      <c r="Q3872" s="11" t="s">
        <v>8307</v>
      </c>
      <c r="R3872" t="s">
        <v>8308</v>
      </c>
      <c r="S3872" s="15">
        <f t="shared" si="302"/>
        <v>42235.117476851854</v>
      </c>
      <c r="T3872" s="15">
        <f t="shared" si="303"/>
        <v>42275.117476851854</v>
      </c>
      <c r="U3872">
        <f t="shared" si="304"/>
        <v>2015</v>
      </c>
    </row>
    <row r="3873" spans="1:21" ht="48" x14ac:dyDescent="0.2">
      <c r="A3873">
        <v>4089</v>
      </c>
      <c r="B3873" s="9" t="s">
        <v>4084</v>
      </c>
      <c r="C3873" s="3" t="s">
        <v>8191</v>
      </c>
      <c r="D3873" s="5">
        <v>5000</v>
      </c>
      <c r="E3873" s="7">
        <v>0</v>
      </c>
      <c r="F3873" t="s">
        <v>8219</v>
      </c>
      <c r="G3873" t="s">
        <v>8222</v>
      </c>
      <c r="H3873" t="s">
        <v>8244</v>
      </c>
      <c r="I3873">
        <v>1433093700</v>
      </c>
      <c r="J3873">
        <v>1430242488</v>
      </c>
      <c r="K3873" t="b">
        <v>0</v>
      </c>
      <c r="L3873">
        <v>8</v>
      </c>
      <c r="M3873" t="b">
        <v>0</v>
      </c>
      <c r="N3873" t="s">
        <v>8268</v>
      </c>
      <c r="O3873">
        <f t="shared" si="300"/>
        <v>0</v>
      </c>
      <c r="P3873">
        <f t="shared" si="301"/>
        <v>0</v>
      </c>
      <c r="Q3873" s="11" t="s">
        <v>8307</v>
      </c>
      <c r="R3873" t="s">
        <v>8308</v>
      </c>
      <c r="S3873" s="15">
        <f t="shared" si="302"/>
        <v>42122.732499999998</v>
      </c>
      <c r="T3873" s="15">
        <f t="shared" si="303"/>
        <v>42155.732638888891</v>
      </c>
      <c r="U3873">
        <f t="shared" si="304"/>
        <v>2015</v>
      </c>
    </row>
    <row r="3874" spans="1:21" ht="48" x14ac:dyDescent="0.2">
      <c r="A3874">
        <v>4106</v>
      </c>
      <c r="B3874" s="9" t="s">
        <v>4101</v>
      </c>
      <c r="C3874" s="3" t="s">
        <v>8208</v>
      </c>
      <c r="D3874" s="5">
        <v>5000</v>
      </c>
      <c r="E3874" s="7">
        <v>0</v>
      </c>
      <c r="F3874" t="s">
        <v>8219</v>
      </c>
      <c r="G3874" t="s">
        <v>8222</v>
      </c>
      <c r="H3874" t="s">
        <v>8244</v>
      </c>
      <c r="I3874">
        <v>1427936400</v>
      </c>
      <c r="J3874">
        <v>1424221866</v>
      </c>
      <c r="K3874" t="b">
        <v>0</v>
      </c>
      <c r="L3874">
        <v>33</v>
      </c>
      <c r="M3874" t="b">
        <v>0</v>
      </c>
      <c r="N3874" t="s">
        <v>8268</v>
      </c>
      <c r="O3874">
        <f t="shared" si="300"/>
        <v>0</v>
      </c>
      <c r="P3874">
        <f t="shared" si="301"/>
        <v>0</v>
      </c>
      <c r="Q3874" s="11" t="s">
        <v>8307</v>
      </c>
      <c r="R3874" t="s">
        <v>8308</v>
      </c>
      <c r="S3874" s="15">
        <f t="shared" si="302"/>
        <v>42053.049375000002</v>
      </c>
      <c r="T3874" s="15">
        <f t="shared" si="303"/>
        <v>42096.041666666672</v>
      </c>
      <c r="U3874">
        <f t="shared" si="304"/>
        <v>2015</v>
      </c>
    </row>
    <row r="3875" spans="1:21" ht="32" x14ac:dyDescent="0.2">
      <c r="A3875">
        <v>3723</v>
      </c>
      <c r="B3875" s="9" t="s">
        <v>3719</v>
      </c>
      <c r="C3875" s="3" t="s">
        <v>7832</v>
      </c>
      <c r="D3875" s="5">
        <v>4500</v>
      </c>
      <c r="E3875" s="7">
        <v>0</v>
      </c>
      <c r="F3875" t="s">
        <v>8217</v>
      </c>
      <c r="G3875" t="s">
        <v>8223</v>
      </c>
      <c r="H3875" t="s">
        <v>8245</v>
      </c>
      <c r="I3875">
        <v>1417374262</v>
      </c>
      <c r="J3875">
        <v>1414778662</v>
      </c>
      <c r="K3875" t="b">
        <v>0</v>
      </c>
      <c r="L3875">
        <v>63</v>
      </c>
      <c r="M3875" t="b">
        <v>1</v>
      </c>
      <c r="N3875" t="s">
        <v>8268</v>
      </c>
      <c r="O3875">
        <f t="shared" si="300"/>
        <v>0</v>
      </c>
      <c r="P3875">
        <f t="shared" si="301"/>
        <v>0</v>
      </c>
      <c r="Q3875" s="11" t="s">
        <v>8307</v>
      </c>
      <c r="R3875" t="s">
        <v>8308</v>
      </c>
      <c r="S3875" s="15">
        <f t="shared" si="302"/>
        <v>41943.753032407411</v>
      </c>
      <c r="T3875" s="15">
        <f t="shared" si="303"/>
        <v>41973.794699074075</v>
      </c>
      <c r="U3875">
        <f t="shared" si="304"/>
        <v>2014</v>
      </c>
    </row>
    <row r="3876" spans="1:21" ht="48" x14ac:dyDescent="0.2">
      <c r="A3876">
        <v>3756</v>
      </c>
      <c r="B3876" s="9" t="s">
        <v>3752</v>
      </c>
      <c r="C3876" s="3" t="s">
        <v>7865</v>
      </c>
      <c r="D3876" s="5">
        <v>4500</v>
      </c>
      <c r="E3876" s="7">
        <v>0</v>
      </c>
      <c r="F3876" t="s">
        <v>8217</v>
      </c>
      <c r="G3876" t="s">
        <v>8222</v>
      </c>
      <c r="H3876" t="s">
        <v>8244</v>
      </c>
      <c r="I3876">
        <v>1402515198</v>
      </c>
      <c r="J3876">
        <v>1399923198</v>
      </c>
      <c r="K3876" t="b">
        <v>0</v>
      </c>
      <c r="L3876">
        <v>17</v>
      </c>
      <c r="M3876" t="b">
        <v>1</v>
      </c>
      <c r="N3876" t="s">
        <v>8302</v>
      </c>
      <c r="O3876">
        <f t="shared" si="300"/>
        <v>0</v>
      </c>
      <c r="P3876">
        <f t="shared" si="301"/>
        <v>0</v>
      </c>
      <c r="Q3876" s="11" t="s">
        <v>8307</v>
      </c>
      <c r="R3876" t="s">
        <v>8310</v>
      </c>
      <c r="S3876" s="15">
        <f t="shared" si="302"/>
        <v>41771.814791666664</v>
      </c>
      <c r="T3876" s="15">
        <f t="shared" si="303"/>
        <v>41801.814791666664</v>
      </c>
      <c r="U3876">
        <f t="shared" si="304"/>
        <v>2014</v>
      </c>
    </row>
    <row r="3877" spans="1:21" ht="48" x14ac:dyDescent="0.2">
      <c r="A3877">
        <v>3781</v>
      </c>
      <c r="B3877" s="9" t="s">
        <v>3777</v>
      </c>
      <c r="C3877" s="3" t="s">
        <v>7890</v>
      </c>
      <c r="D3877" s="5">
        <v>4500</v>
      </c>
      <c r="E3877" s="7">
        <v>0</v>
      </c>
      <c r="F3877" t="s">
        <v>8217</v>
      </c>
      <c r="G3877" t="s">
        <v>8222</v>
      </c>
      <c r="H3877" t="s">
        <v>8244</v>
      </c>
      <c r="I3877">
        <v>1410210685</v>
      </c>
      <c r="J3877">
        <v>1408050685</v>
      </c>
      <c r="K3877" t="b">
        <v>0</v>
      </c>
      <c r="L3877">
        <v>52</v>
      </c>
      <c r="M3877" t="b">
        <v>1</v>
      </c>
      <c r="N3877" t="s">
        <v>8302</v>
      </c>
      <c r="O3877">
        <f t="shared" si="300"/>
        <v>0</v>
      </c>
      <c r="P3877">
        <f t="shared" si="301"/>
        <v>0</v>
      </c>
      <c r="Q3877" s="11" t="s">
        <v>8307</v>
      </c>
      <c r="R3877" t="s">
        <v>8310</v>
      </c>
      <c r="S3877" s="15">
        <f t="shared" si="302"/>
        <v>41865.882928240739</v>
      </c>
      <c r="T3877" s="15">
        <f t="shared" si="303"/>
        <v>41890.882928240739</v>
      </c>
      <c r="U3877">
        <f t="shared" si="304"/>
        <v>2014</v>
      </c>
    </row>
    <row r="3878" spans="1:21" ht="48" x14ac:dyDescent="0.2">
      <c r="A3878">
        <v>4099</v>
      </c>
      <c r="B3878" s="9" t="s">
        <v>4094</v>
      </c>
      <c r="C3878" s="3" t="s">
        <v>8201</v>
      </c>
      <c r="D3878" s="5">
        <v>4500</v>
      </c>
      <c r="E3878" s="7">
        <v>0</v>
      </c>
      <c r="F3878" t="s">
        <v>8219</v>
      </c>
      <c r="G3878" t="s">
        <v>8222</v>
      </c>
      <c r="H3878" t="s">
        <v>8244</v>
      </c>
      <c r="I3878">
        <v>1472847873</v>
      </c>
      <c r="J3878">
        <v>1468959873</v>
      </c>
      <c r="K3878" t="b">
        <v>0</v>
      </c>
      <c r="L3878">
        <v>1</v>
      </c>
      <c r="M3878" t="b">
        <v>0</v>
      </c>
      <c r="N3878" t="s">
        <v>8268</v>
      </c>
      <c r="O3878">
        <f t="shared" si="300"/>
        <v>0</v>
      </c>
      <c r="P3878">
        <f t="shared" si="301"/>
        <v>0</v>
      </c>
      <c r="Q3878" s="11" t="s">
        <v>8307</v>
      </c>
      <c r="R3878" t="s">
        <v>8308</v>
      </c>
      <c r="S3878" s="15">
        <f t="shared" si="302"/>
        <v>42570.850381944445</v>
      </c>
      <c r="T3878" s="15">
        <f t="shared" si="303"/>
        <v>42615.850381944445</v>
      </c>
      <c r="U3878">
        <f t="shared" si="304"/>
        <v>2016</v>
      </c>
    </row>
    <row r="3879" spans="1:21" ht="48" x14ac:dyDescent="0.2">
      <c r="A3879">
        <v>3724</v>
      </c>
      <c r="B3879" s="9" t="s">
        <v>3720</v>
      </c>
      <c r="C3879" s="3" t="s">
        <v>7833</v>
      </c>
      <c r="D3879" s="5">
        <v>4300</v>
      </c>
      <c r="E3879" s="7">
        <v>0</v>
      </c>
      <c r="F3879" t="s">
        <v>8217</v>
      </c>
      <c r="G3879" t="s">
        <v>8223</v>
      </c>
      <c r="H3879" t="s">
        <v>8245</v>
      </c>
      <c r="I3879">
        <v>1462402800</v>
      </c>
      <c r="J3879">
        <v>1459856860</v>
      </c>
      <c r="K3879" t="b">
        <v>0</v>
      </c>
      <c r="L3879">
        <v>89</v>
      </c>
      <c r="M3879" t="b">
        <v>1</v>
      </c>
      <c r="N3879" t="s">
        <v>8268</v>
      </c>
      <c r="O3879">
        <f t="shared" si="300"/>
        <v>0</v>
      </c>
      <c r="P3879">
        <f t="shared" si="301"/>
        <v>0</v>
      </c>
      <c r="Q3879" s="11" t="s">
        <v>8307</v>
      </c>
      <c r="R3879" t="s">
        <v>8308</v>
      </c>
      <c r="S3879" s="15">
        <f t="shared" si="302"/>
        <v>42465.491435185191</v>
      </c>
      <c r="T3879" s="15">
        <f t="shared" si="303"/>
        <v>42494.958333333328</v>
      </c>
      <c r="U3879">
        <f t="shared" si="304"/>
        <v>2016</v>
      </c>
    </row>
    <row r="3880" spans="1:21" ht="48" x14ac:dyDescent="0.2">
      <c r="A3880">
        <v>3717</v>
      </c>
      <c r="B3880" s="9" t="s">
        <v>3713</v>
      </c>
      <c r="C3880" s="3" t="s">
        <v>7826</v>
      </c>
      <c r="D3880" s="5">
        <v>4000</v>
      </c>
      <c r="E3880" s="7">
        <v>0</v>
      </c>
      <c r="F3880" t="s">
        <v>8217</v>
      </c>
      <c r="G3880" t="s">
        <v>8223</v>
      </c>
      <c r="H3880" t="s">
        <v>8245</v>
      </c>
      <c r="I3880">
        <v>1431204449</v>
      </c>
      <c r="J3880">
        <v>1428526049</v>
      </c>
      <c r="K3880" t="b">
        <v>0</v>
      </c>
      <c r="L3880">
        <v>13</v>
      </c>
      <c r="M3880" t="b">
        <v>1</v>
      </c>
      <c r="N3880" t="s">
        <v>8268</v>
      </c>
      <c r="O3880">
        <f t="shared" si="300"/>
        <v>0</v>
      </c>
      <c r="P3880">
        <f t="shared" si="301"/>
        <v>0</v>
      </c>
      <c r="Q3880" s="11" t="s">
        <v>8307</v>
      </c>
      <c r="R3880" t="s">
        <v>8308</v>
      </c>
      <c r="S3880" s="15">
        <f t="shared" si="302"/>
        <v>42102.866307870368</v>
      </c>
      <c r="T3880" s="15">
        <f t="shared" si="303"/>
        <v>42133.866307870368</v>
      </c>
      <c r="U3880">
        <f t="shared" si="304"/>
        <v>2015</v>
      </c>
    </row>
    <row r="3881" spans="1:21" ht="48" x14ac:dyDescent="0.2">
      <c r="A3881">
        <v>3739</v>
      </c>
      <c r="B3881" s="9" t="s">
        <v>3735</v>
      </c>
      <c r="C3881" s="3" t="s">
        <v>7848</v>
      </c>
      <c r="D3881" s="5">
        <v>4000</v>
      </c>
      <c r="E3881" s="7">
        <v>0</v>
      </c>
      <c r="F3881" t="s">
        <v>8219</v>
      </c>
      <c r="G3881" t="s">
        <v>8223</v>
      </c>
      <c r="H3881" t="s">
        <v>8245</v>
      </c>
      <c r="I3881">
        <v>1468752468</v>
      </c>
      <c r="J3881">
        <v>1467024468</v>
      </c>
      <c r="K3881" t="b">
        <v>0</v>
      </c>
      <c r="L3881">
        <v>8</v>
      </c>
      <c r="M3881" t="b">
        <v>0</v>
      </c>
      <c r="N3881" t="s">
        <v>8268</v>
      </c>
      <c r="O3881">
        <f t="shared" si="300"/>
        <v>0</v>
      </c>
      <c r="P3881">
        <f t="shared" si="301"/>
        <v>0</v>
      </c>
      <c r="Q3881" s="11" t="s">
        <v>8307</v>
      </c>
      <c r="R3881" t="s">
        <v>8308</v>
      </c>
      <c r="S3881" s="15">
        <f t="shared" si="302"/>
        <v>42548.449861111112</v>
      </c>
      <c r="T3881" s="15">
        <f t="shared" si="303"/>
        <v>42568.449861111112</v>
      </c>
      <c r="U3881">
        <f t="shared" si="304"/>
        <v>2016</v>
      </c>
    </row>
    <row r="3882" spans="1:21" ht="32" x14ac:dyDescent="0.2">
      <c r="A3882">
        <v>3759</v>
      </c>
      <c r="B3882" s="9" t="s">
        <v>3755</v>
      </c>
      <c r="C3882" s="3" t="s">
        <v>7868</v>
      </c>
      <c r="D3882" s="5">
        <v>4000</v>
      </c>
      <c r="E3882" s="7">
        <v>0</v>
      </c>
      <c r="F3882" t="s">
        <v>8217</v>
      </c>
      <c r="G3882" t="s">
        <v>8222</v>
      </c>
      <c r="H3882" t="s">
        <v>8244</v>
      </c>
      <c r="I3882">
        <v>1440556553</v>
      </c>
      <c r="J3882">
        <v>1435372553</v>
      </c>
      <c r="K3882" t="b">
        <v>0</v>
      </c>
      <c r="L3882">
        <v>88</v>
      </c>
      <c r="M3882" t="b">
        <v>1</v>
      </c>
      <c r="N3882" t="s">
        <v>8302</v>
      </c>
      <c r="O3882">
        <f t="shared" si="300"/>
        <v>0</v>
      </c>
      <c r="P3882">
        <f t="shared" si="301"/>
        <v>0</v>
      </c>
      <c r="Q3882" s="11" t="s">
        <v>8307</v>
      </c>
      <c r="R3882" t="s">
        <v>8310</v>
      </c>
      <c r="S3882" s="15">
        <f t="shared" si="302"/>
        <v>42182.108252314814</v>
      </c>
      <c r="T3882" s="15">
        <f t="shared" si="303"/>
        <v>42242.108252314814</v>
      </c>
      <c r="U3882">
        <f t="shared" si="304"/>
        <v>2015</v>
      </c>
    </row>
    <row r="3883" spans="1:21" ht="48" x14ac:dyDescent="0.2">
      <c r="A3883">
        <v>3768</v>
      </c>
      <c r="B3883" s="9" t="s">
        <v>3764</v>
      </c>
      <c r="C3883" s="3" t="s">
        <v>7877</v>
      </c>
      <c r="D3883" s="5">
        <v>4000</v>
      </c>
      <c r="E3883" s="7">
        <v>0</v>
      </c>
      <c r="F3883" t="s">
        <v>8217</v>
      </c>
      <c r="G3883" t="s">
        <v>8222</v>
      </c>
      <c r="H3883" t="s">
        <v>8244</v>
      </c>
      <c r="I3883">
        <v>1402594090</v>
      </c>
      <c r="J3883">
        <v>1400002090</v>
      </c>
      <c r="K3883" t="b">
        <v>0</v>
      </c>
      <c r="L3883">
        <v>58</v>
      </c>
      <c r="M3883" t="b">
        <v>1</v>
      </c>
      <c r="N3883" t="s">
        <v>8302</v>
      </c>
      <c r="O3883">
        <f t="shared" si="300"/>
        <v>0</v>
      </c>
      <c r="P3883">
        <f t="shared" si="301"/>
        <v>0</v>
      </c>
      <c r="Q3883" s="11" t="s">
        <v>8307</v>
      </c>
      <c r="R3883" t="s">
        <v>8310</v>
      </c>
      <c r="S3883" s="15">
        <f t="shared" si="302"/>
        <v>41772.727893518517</v>
      </c>
      <c r="T3883" s="15">
        <f t="shared" si="303"/>
        <v>41802.727893518517</v>
      </c>
      <c r="U3883">
        <f t="shared" si="304"/>
        <v>2014</v>
      </c>
    </row>
    <row r="3884" spans="1:21" ht="48" x14ac:dyDescent="0.2">
      <c r="A3884">
        <v>3950</v>
      </c>
      <c r="B3884" s="9" t="s">
        <v>3946</v>
      </c>
      <c r="C3884" s="3" t="s">
        <v>8057</v>
      </c>
      <c r="D3884" s="5">
        <v>4000</v>
      </c>
      <c r="E3884" s="7">
        <v>0</v>
      </c>
      <c r="F3884" t="s">
        <v>8219</v>
      </c>
      <c r="G3884" t="s">
        <v>8222</v>
      </c>
      <c r="H3884" t="s">
        <v>8244</v>
      </c>
      <c r="I3884">
        <v>1460140500</v>
      </c>
      <c r="J3884">
        <v>1457628680</v>
      </c>
      <c r="K3884" t="b">
        <v>0</v>
      </c>
      <c r="L3884">
        <v>1</v>
      </c>
      <c r="M3884" t="b">
        <v>0</v>
      </c>
      <c r="N3884" t="s">
        <v>8268</v>
      </c>
      <c r="O3884">
        <f t="shared" si="300"/>
        <v>0</v>
      </c>
      <c r="P3884">
        <f t="shared" si="301"/>
        <v>0</v>
      </c>
      <c r="Q3884" s="11" t="s">
        <v>8307</v>
      </c>
      <c r="R3884" t="s">
        <v>8308</v>
      </c>
      <c r="S3884" s="15">
        <f t="shared" si="302"/>
        <v>42439.702314814815</v>
      </c>
      <c r="T3884" s="15">
        <f t="shared" si="303"/>
        <v>42468.774305555555</v>
      </c>
      <c r="U3884">
        <f t="shared" si="304"/>
        <v>2016</v>
      </c>
    </row>
    <row r="3885" spans="1:21" ht="48" x14ac:dyDescent="0.2">
      <c r="A3885">
        <v>4026</v>
      </c>
      <c r="B3885" s="9" t="s">
        <v>4021</v>
      </c>
      <c r="C3885" s="3" t="s">
        <v>8130</v>
      </c>
      <c r="D3885" s="5">
        <v>4000</v>
      </c>
      <c r="E3885" s="7">
        <v>0</v>
      </c>
      <c r="F3885" t="s">
        <v>8219</v>
      </c>
      <c r="G3885" t="s">
        <v>8222</v>
      </c>
      <c r="H3885" t="s">
        <v>8244</v>
      </c>
      <c r="I3885">
        <v>1449247439</v>
      </c>
      <c r="J3885">
        <v>1444059839</v>
      </c>
      <c r="K3885" t="b">
        <v>0</v>
      </c>
      <c r="L3885">
        <v>0</v>
      </c>
      <c r="M3885" t="b">
        <v>0</v>
      </c>
      <c r="N3885" t="s">
        <v>8268</v>
      </c>
      <c r="O3885">
        <f t="shared" si="300"/>
        <v>0</v>
      </c>
      <c r="P3885">
        <f t="shared" si="301"/>
        <v>0</v>
      </c>
      <c r="Q3885" s="11" t="s">
        <v>8307</v>
      </c>
      <c r="R3885" t="s">
        <v>8308</v>
      </c>
      <c r="S3885" s="15">
        <f t="shared" si="302"/>
        <v>42282.655543981484</v>
      </c>
      <c r="T3885" s="15">
        <f t="shared" si="303"/>
        <v>42342.697210648148</v>
      </c>
      <c r="U3885">
        <f t="shared" si="304"/>
        <v>2015</v>
      </c>
    </row>
    <row r="3886" spans="1:21" ht="32" x14ac:dyDescent="0.2">
      <c r="A3886">
        <v>4065</v>
      </c>
      <c r="B3886" s="9" t="s">
        <v>4060</v>
      </c>
      <c r="C3886" s="3" t="s">
        <v>8168</v>
      </c>
      <c r="D3886" s="5">
        <v>4000</v>
      </c>
      <c r="E3886" s="7">
        <v>0</v>
      </c>
      <c r="F3886" t="s">
        <v>8219</v>
      </c>
      <c r="G3886" t="s">
        <v>8222</v>
      </c>
      <c r="H3886" t="s">
        <v>8244</v>
      </c>
      <c r="I3886">
        <v>1407883811</v>
      </c>
      <c r="J3886">
        <v>1405291811</v>
      </c>
      <c r="K3886" t="b">
        <v>0</v>
      </c>
      <c r="L3886">
        <v>4</v>
      </c>
      <c r="M3886" t="b">
        <v>0</v>
      </c>
      <c r="N3886" t="s">
        <v>8268</v>
      </c>
      <c r="O3886">
        <f t="shared" si="300"/>
        <v>0</v>
      </c>
      <c r="P3886">
        <f t="shared" si="301"/>
        <v>0</v>
      </c>
      <c r="Q3886" s="11" t="s">
        <v>8307</v>
      </c>
      <c r="R3886" t="s">
        <v>8308</v>
      </c>
      <c r="S3886" s="15">
        <f t="shared" si="302"/>
        <v>41833.951516203706</v>
      </c>
      <c r="T3886" s="15">
        <f t="shared" si="303"/>
        <v>41863.951516203706</v>
      </c>
      <c r="U3886">
        <f t="shared" si="304"/>
        <v>2014</v>
      </c>
    </row>
    <row r="3887" spans="1:21" ht="48" x14ac:dyDescent="0.2">
      <c r="A3887">
        <v>3876</v>
      </c>
      <c r="B3887" s="9" t="s">
        <v>3872</v>
      </c>
      <c r="C3887" s="3" t="s">
        <v>7984</v>
      </c>
      <c r="D3887" s="5">
        <v>3900</v>
      </c>
      <c r="E3887" s="7">
        <v>0</v>
      </c>
      <c r="F3887" t="s">
        <v>8218</v>
      </c>
      <c r="G3887" t="s">
        <v>8223</v>
      </c>
      <c r="H3887" t="s">
        <v>8245</v>
      </c>
      <c r="I3887">
        <v>1454425128</v>
      </c>
      <c r="J3887">
        <v>1451833128</v>
      </c>
      <c r="K3887" t="b">
        <v>0</v>
      </c>
      <c r="L3887">
        <v>46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1" t="s">
        <v>8307</v>
      </c>
      <c r="R3887" t="s">
        <v>8310</v>
      </c>
      <c r="S3887" s="15">
        <f t="shared" si="302"/>
        <v>42372.624166666668</v>
      </c>
      <c r="T3887" s="15">
        <f t="shared" si="303"/>
        <v>42402.624166666668</v>
      </c>
      <c r="U3887">
        <f t="shared" si="304"/>
        <v>2016</v>
      </c>
    </row>
    <row r="3888" spans="1:21" ht="48" x14ac:dyDescent="0.2">
      <c r="A3888">
        <v>4058</v>
      </c>
      <c r="B3888" s="9" t="s">
        <v>4053</v>
      </c>
      <c r="C3888" s="3" t="s">
        <v>8161</v>
      </c>
      <c r="D3888" s="5">
        <v>3750</v>
      </c>
      <c r="E3888" s="7">
        <v>0</v>
      </c>
      <c r="F3888" t="s">
        <v>8219</v>
      </c>
      <c r="G3888" t="s">
        <v>8222</v>
      </c>
      <c r="H3888" t="s">
        <v>8244</v>
      </c>
      <c r="I3888">
        <v>1459483140</v>
      </c>
      <c r="J3888">
        <v>1458178044</v>
      </c>
      <c r="K3888" t="b">
        <v>0</v>
      </c>
      <c r="L3888">
        <v>4</v>
      </c>
      <c r="M3888" t="b">
        <v>0</v>
      </c>
      <c r="N3888" t="s">
        <v>8268</v>
      </c>
      <c r="O3888">
        <f t="shared" si="300"/>
        <v>0</v>
      </c>
      <c r="P3888">
        <f t="shared" si="301"/>
        <v>0</v>
      </c>
      <c r="Q3888" s="11" t="s">
        <v>8307</v>
      </c>
      <c r="R3888" t="s">
        <v>8308</v>
      </c>
      <c r="S3888" s="15">
        <f t="shared" si="302"/>
        <v>42446.060694444444</v>
      </c>
      <c r="T3888" s="15">
        <f t="shared" si="303"/>
        <v>42461.165972222225</v>
      </c>
      <c r="U3888">
        <f t="shared" si="304"/>
        <v>2016</v>
      </c>
    </row>
    <row r="3889" spans="1:21" ht="48" x14ac:dyDescent="0.2">
      <c r="A3889">
        <v>3789</v>
      </c>
      <c r="B3889" s="9" t="s">
        <v>3785</v>
      </c>
      <c r="C3889" s="3" t="s">
        <v>7898</v>
      </c>
      <c r="D3889" s="5">
        <v>3550</v>
      </c>
      <c r="E3889" s="7">
        <v>0</v>
      </c>
      <c r="F3889" t="s">
        <v>8219</v>
      </c>
      <c r="G3889" t="s">
        <v>8223</v>
      </c>
      <c r="H3889" t="s">
        <v>8245</v>
      </c>
      <c r="I3889">
        <v>1434395418</v>
      </c>
      <c r="J3889">
        <v>1431630618</v>
      </c>
      <c r="K3889" t="b">
        <v>0</v>
      </c>
      <c r="L3889">
        <v>4</v>
      </c>
      <c r="M3889" t="b">
        <v>0</v>
      </c>
      <c r="N3889" t="s">
        <v>8302</v>
      </c>
      <c r="O3889">
        <f t="shared" si="300"/>
        <v>0</v>
      </c>
      <c r="P3889">
        <f t="shared" si="301"/>
        <v>0</v>
      </c>
      <c r="Q3889" s="11" t="s">
        <v>8307</v>
      </c>
      <c r="R3889" t="s">
        <v>8310</v>
      </c>
      <c r="S3889" s="15">
        <f t="shared" si="302"/>
        <v>42138.798819444448</v>
      </c>
      <c r="T3889" s="15">
        <f t="shared" si="303"/>
        <v>42170.798819444448</v>
      </c>
      <c r="U3889">
        <f t="shared" si="304"/>
        <v>2015</v>
      </c>
    </row>
    <row r="3890" spans="1:21" ht="48" x14ac:dyDescent="0.2">
      <c r="A3890">
        <v>3715</v>
      </c>
      <c r="B3890" s="9" t="s">
        <v>3711</v>
      </c>
      <c r="C3890" s="3" t="s">
        <v>7824</v>
      </c>
      <c r="D3890" s="5">
        <v>3500</v>
      </c>
      <c r="E3890" s="7">
        <v>0</v>
      </c>
      <c r="F3890" t="s">
        <v>8217</v>
      </c>
      <c r="G3890" t="s">
        <v>8223</v>
      </c>
      <c r="H3890" t="s">
        <v>8245</v>
      </c>
      <c r="I3890">
        <v>1427806320</v>
      </c>
      <c r="J3890">
        <v>1422834819</v>
      </c>
      <c r="K3890" t="b">
        <v>0</v>
      </c>
      <c r="L3890">
        <v>27</v>
      </c>
      <c r="M3890" t="b">
        <v>1</v>
      </c>
      <c r="N3890" t="s">
        <v>8268</v>
      </c>
      <c r="O3890">
        <f t="shared" si="300"/>
        <v>0</v>
      </c>
      <c r="P3890">
        <f t="shared" si="301"/>
        <v>0</v>
      </c>
      <c r="Q3890" s="11" t="s">
        <v>8307</v>
      </c>
      <c r="R3890" t="s">
        <v>8308</v>
      </c>
      <c r="S3890" s="15">
        <f t="shared" si="302"/>
        <v>42036.995590277773</v>
      </c>
      <c r="T3890" s="15">
        <f t="shared" si="303"/>
        <v>42094.536111111112</v>
      </c>
      <c r="U3890">
        <f t="shared" si="304"/>
        <v>2015</v>
      </c>
    </row>
    <row r="3891" spans="1:21" ht="48" x14ac:dyDescent="0.2">
      <c r="A3891">
        <v>3757</v>
      </c>
      <c r="B3891" s="9" t="s">
        <v>3753</v>
      </c>
      <c r="C3891" s="3" t="s">
        <v>7866</v>
      </c>
      <c r="D3891" s="5">
        <v>3500</v>
      </c>
      <c r="E3891" s="7">
        <v>0</v>
      </c>
      <c r="F3891" t="s">
        <v>8217</v>
      </c>
      <c r="G3891" t="s">
        <v>8222</v>
      </c>
      <c r="H3891" t="s">
        <v>8244</v>
      </c>
      <c r="I3891">
        <v>1417465515</v>
      </c>
      <c r="J3891">
        <v>1415737515</v>
      </c>
      <c r="K3891" t="b">
        <v>0</v>
      </c>
      <c r="L3891">
        <v>50</v>
      </c>
      <c r="M3891" t="b">
        <v>1</v>
      </c>
      <c r="N3891" t="s">
        <v>8302</v>
      </c>
      <c r="O3891">
        <f t="shared" si="300"/>
        <v>0</v>
      </c>
      <c r="P3891">
        <f t="shared" si="301"/>
        <v>0</v>
      </c>
      <c r="Q3891" s="11" t="s">
        <v>8307</v>
      </c>
      <c r="R3891" t="s">
        <v>8310</v>
      </c>
      <c r="S3891" s="15">
        <f t="shared" si="302"/>
        <v>41954.850868055553</v>
      </c>
      <c r="T3891" s="15">
        <f t="shared" si="303"/>
        <v>41974.850868055553</v>
      </c>
      <c r="U3891">
        <f t="shared" si="304"/>
        <v>2014</v>
      </c>
    </row>
    <row r="3892" spans="1:21" ht="48" x14ac:dyDescent="0.2">
      <c r="A3892">
        <v>3821</v>
      </c>
      <c r="B3892" s="9" t="s">
        <v>3817</v>
      </c>
      <c r="C3892" s="3" t="s">
        <v>7929</v>
      </c>
      <c r="D3892" s="5">
        <v>3500</v>
      </c>
      <c r="E3892" s="7">
        <v>0</v>
      </c>
      <c r="F3892" t="s">
        <v>8217</v>
      </c>
      <c r="G3892" t="s">
        <v>8222</v>
      </c>
      <c r="H3892" t="s">
        <v>8244</v>
      </c>
      <c r="I3892">
        <v>1451881207</v>
      </c>
      <c r="J3892">
        <v>1449116407</v>
      </c>
      <c r="K3892" t="b">
        <v>0</v>
      </c>
      <c r="L3892">
        <v>46</v>
      </c>
      <c r="M3892" t="b">
        <v>1</v>
      </c>
      <c r="N3892" t="s">
        <v>8268</v>
      </c>
      <c r="O3892">
        <f t="shared" si="300"/>
        <v>0</v>
      </c>
      <c r="P3892">
        <f t="shared" si="301"/>
        <v>0</v>
      </c>
      <c r="Q3892" s="11" t="s">
        <v>8307</v>
      </c>
      <c r="R3892" t="s">
        <v>8308</v>
      </c>
      <c r="S3892" s="15">
        <f t="shared" si="302"/>
        <v>42341.180636574078</v>
      </c>
      <c r="T3892" s="15">
        <f t="shared" si="303"/>
        <v>42373.180636574078</v>
      </c>
      <c r="U3892">
        <f t="shared" si="304"/>
        <v>2015</v>
      </c>
    </row>
    <row r="3893" spans="1:21" ht="48" x14ac:dyDescent="0.2">
      <c r="A3893">
        <v>3917</v>
      </c>
      <c r="B3893" s="9" t="s">
        <v>3913</v>
      </c>
      <c r="C3893" s="3" t="s">
        <v>8024</v>
      </c>
      <c r="D3893" s="5">
        <v>3500</v>
      </c>
      <c r="E3893" s="7">
        <v>0</v>
      </c>
      <c r="F3893" t="s">
        <v>8219</v>
      </c>
      <c r="G3893" t="s">
        <v>8223</v>
      </c>
      <c r="H3893" t="s">
        <v>8245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t="s">
        <v>8268</v>
      </c>
      <c r="O3893">
        <f t="shared" si="300"/>
        <v>0</v>
      </c>
      <c r="P3893">
        <f t="shared" si="301"/>
        <v>0</v>
      </c>
      <c r="Q3893" s="11" t="s">
        <v>8307</v>
      </c>
      <c r="R3893" t="s">
        <v>8308</v>
      </c>
      <c r="S3893" s="15">
        <f t="shared" si="302"/>
        <v>41863.527326388888</v>
      </c>
      <c r="T3893" s="15">
        <f t="shared" si="303"/>
        <v>41893.527326388888</v>
      </c>
      <c r="U3893">
        <f t="shared" si="304"/>
        <v>2014</v>
      </c>
    </row>
    <row r="3894" spans="1:21" ht="48" x14ac:dyDescent="0.2">
      <c r="A3894">
        <v>4019</v>
      </c>
      <c r="B3894" s="9" t="s">
        <v>4014</v>
      </c>
      <c r="C3894" s="3" t="s">
        <v>8123</v>
      </c>
      <c r="D3894" s="5">
        <v>3500</v>
      </c>
      <c r="E3894" s="7">
        <v>0</v>
      </c>
      <c r="F3894" t="s">
        <v>8219</v>
      </c>
      <c r="G3894" t="s">
        <v>8222</v>
      </c>
      <c r="H3894" t="s">
        <v>8244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1" t="s">
        <v>8307</v>
      </c>
      <c r="R3894" t="s">
        <v>8308</v>
      </c>
      <c r="S3894" s="15">
        <f t="shared" si="302"/>
        <v>42417.675879629634</v>
      </c>
      <c r="T3894" s="15">
        <f t="shared" si="303"/>
        <v>42475.686111111107</v>
      </c>
      <c r="U3894">
        <f t="shared" si="304"/>
        <v>2016</v>
      </c>
    </row>
    <row r="3895" spans="1:21" ht="48" x14ac:dyDescent="0.2">
      <c r="A3895">
        <v>4057</v>
      </c>
      <c r="B3895" s="9" t="s">
        <v>4052</v>
      </c>
      <c r="C3895" s="3" t="s">
        <v>8160</v>
      </c>
      <c r="D3895" s="5">
        <v>3500</v>
      </c>
      <c r="E3895" s="7">
        <v>0</v>
      </c>
      <c r="F3895" t="s">
        <v>8219</v>
      </c>
      <c r="G3895" t="s">
        <v>8223</v>
      </c>
      <c r="H3895" t="s">
        <v>8245</v>
      </c>
      <c r="I3895">
        <v>1448492400</v>
      </c>
      <c r="J3895">
        <v>1446506080</v>
      </c>
      <c r="K3895" t="b">
        <v>0</v>
      </c>
      <c r="L3895">
        <v>6</v>
      </c>
      <c r="M3895" t="b">
        <v>0</v>
      </c>
      <c r="N3895" t="s">
        <v>8268</v>
      </c>
      <c r="O3895">
        <f t="shared" si="300"/>
        <v>0</v>
      </c>
      <c r="P3895">
        <f t="shared" si="301"/>
        <v>0</v>
      </c>
      <c r="Q3895" s="11" t="s">
        <v>8307</v>
      </c>
      <c r="R3895" t="s">
        <v>8308</v>
      </c>
      <c r="S3895" s="15">
        <f t="shared" si="302"/>
        <v>42310.968518518523</v>
      </c>
      <c r="T3895" s="15">
        <f t="shared" si="303"/>
        <v>42333.958333333328</v>
      </c>
      <c r="U3895">
        <f t="shared" si="304"/>
        <v>2015</v>
      </c>
    </row>
    <row r="3896" spans="1:21" ht="48" x14ac:dyDescent="0.2">
      <c r="A3896">
        <v>4073</v>
      </c>
      <c r="B3896" s="9" t="s">
        <v>4068</v>
      </c>
      <c r="C3896" s="3" t="s">
        <v>8175</v>
      </c>
      <c r="D3896" s="5">
        <v>3500</v>
      </c>
      <c r="E3896" s="7">
        <v>0</v>
      </c>
      <c r="F3896" t="s">
        <v>8219</v>
      </c>
      <c r="G3896" t="s">
        <v>8222</v>
      </c>
      <c r="H3896" t="s">
        <v>8244</v>
      </c>
      <c r="I3896">
        <v>1431144000</v>
      </c>
      <c r="J3896">
        <v>1426407426</v>
      </c>
      <c r="K3896" t="b">
        <v>0</v>
      </c>
      <c r="L3896">
        <v>2</v>
      </c>
      <c r="M3896" t="b">
        <v>0</v>
      </c>
      <c r="N3896" t="s">
        <v>8268</v>
      </c>
      <c r="O3896">
        <f t="shared" si="300"/>
        <v>0</v>
      </c>
      <c r="P3896">
        <f t="shared" si="301"/>
        <v>0</v>
      </c>
      <c r="Q3896" s="11" t="s">
        <v>8307</v>
      </c>
      <c r="R3896" t="s">
        <v>8308</v>
      </c>
      <c r="S3896" s="15">
        <f t="shared" si="302"/>
        <v>42078.34520833334</v>
      </c>
      <c r="T3896" s="15">
        <f t="shared" si="303"/>
        <v>42133.166666666672</v>
      </c>
      <c r="U3896">
        <f t="shared" si="304"/>
        <v>2015</v>
      </c>
    </row>
    <row r="3897" spans="1:21" ht="48" x14ac:dyDescent="0.2">
      <c r="A3897">
        <v>4083</v>
      </c>
      <c r="B3897" s="9" t="s">
        <v>4078</v>
      </c>
      <c r="C3897" s="3" t="s">
        <v>8185</v>
      </c>
      <c r="D3897" s="5">
        <v>3500</v>
      </c>
      <c r="E3897" s="7">
        <v>0</v>
      </c>
      <c r="F3897" t="s">
        <v>8219</v>
      </c>
      <c r="G3897" t="s">
        <v>8222</v>
      </c>
      <c r="H3897" t="s">
        <v>8244</v>
      </c>
      <c r="I3897">
        <v>1452795416</v>
      </c>
      <c r="J3897">
        <v>1450203416</v>
      </c>
      <c r="K3897" t="b">
        <v>0</v>
      </c>
      <c r="L3897">
        <v>6</v>
      </c>
      <c r="M3897" t="b">
        <v>0</v>
      </c>
      <c r="N3897" t="s">
        <v>8268</v>
      </c>
      <c r="O3897">
        <f t="shared" si="300"/>
        <v>0</v>
      </c>
      <c r="P3897">
        <f t="shared" si="301"/>
        <v>0</v>
      </c>
      <c r="Q3897" s="11" t="s">
        <v>8307</v>
      </c>
      <c r="R3897" t="s">
        <v>8308</v>
      </c>
      <c r="S3897" s="15">
        <f t="shared" si="302"/>
        <v>42353.761759259258</v>
      </c>
      <c r="T3897" s="15">
        <f t="shared" si="303"/>
        <v>42383.761759259258</v>
      </c>
      <c r="U3897">
        <f t="shared" si="304"/>
        <v>2015</v>
      </c>
    </row>
    <row r="3898" spans="1:21" ht="48" x14ac:dyDescent="0.2">
      <c r="A3898">
        <v>4085</v>
      </c>
      <c r="B3898" s="9" t="s">
        <v>4080</v>
      </c>
      <c r="C3898" s="3" t="s">
        <v>8187</v>
      </c>
      <c r="D3898" s="5">
        <v>3500</v>
      </c>
      <c r="E3898" s="7">
        <v>0</v>
      </c>
      <c r="F3898" t="s">
        <v>8219</v>
      </c>
      <c r="G3898" t="s">
        <v>8222</v>
      </c>
      <c r="H3898" t="s">
        <v>8244</v>
      </c>
      <c r="I3898">
        <v>1427169540</v>
      </c>
      <c r="J3898">
        <v>1424701775</v>
      </c>
      <c r="K3898" t="b">
        <v>0</v>
      </c>
      <c r="L3898">
        <v>1</v>
      </c>
      <c r="M3898" t="b">
        <v>0</v>
      </c>
      <c r="N3898" t="s">
        <v>8268</v>
      </c>
      <c r="O3898">
        <f t="shared" si="300"/>
        <v>0</v>
      </c>
      <c r="P3898">
        <f t="shared" si="301"/>
        <v>0</v>
      </c>
      <c r="Q3898" s="11" t="s">
        <v>8307</v>
      </c>
      <c r="R3898" t="s">
        <v>8308</v>
      </c>
      <c r="S3898" s="15">
        <f t="shared" si="302"/>
        <v>42058.603877314818</v>
      </c>
      <c r="T3898" s="15">
        <f t="shared" si="303"/>
        <v>42087.165972222225</v>
      </c>
      <c r="U3898">
        <f t="shared" si="304"/>
        <v>2015</v>
      </c>
    </row>
    <row r="3899" spans="1:21" ht="48" x14ac:dyDescent="0.2">
      <c r="A3899">
        <v>4096</v>
      </c>
      <c r="B3899" s="9" t="s">
        <v>4091</v>
      </c>
      <c r="C3899" s="3" t="s">
        <v>8198</v>
      </c>
      <c r="D3899" s="5">
        <v>3500</v>
      </c>
      <c r="E3899" s="7">
        <v>0</v>
      </c>
      <c r="F3899" t="s">
        <v>8219</v>
      </c>
      <c r="G3899" t="s">
        <v>8223</v>
      </c>
      <c r="H3899" t="s">
        <v>8245</v>
      </c>
      <c r="I3899">
        <v>1488271860</v>
      </c>
      <c r="J3899">
        <v>1484484219</v>
      </c>
      <c r="K3899" t="b">
        <v>0</v>
      </c>
      <c r="L3899">
        <v>5</v>
      </c>
      <c r="M3899" t="b">
        <v>0</v>
      </c>
      <c r="N3899" t="s">
        <v>8268</v>
      </c>
      <c r="O3899">
        <f t="shared" si="300"/>
        <v>0</v>
      </c>
      <c r="P3899">
        <f t="shared" si="301"/>
        <v>0</v>
      </c>
      <c r="Q3899" s="11" t="s">
        <v>8307</v>
      </c>
      <c r="R3899" t="s">
        <v>8308</v>
      </c>
      <c r="S3899" s="15">
        <f t="shared" si="302"/>
        <v>42750.530312499999</v>
      </c>
      <c r="T3899" s="15">
        <f t="shared" si="303"/>
        <v>42794.368749999994</v>
      </c>
      <c r="U3899">
        <f t="shared" si="304"/>
        <v>2017</v>
      </c>
    </row>
    <row r="3900" spans="1:21" ht="32" x14ac:dyDescent="0.2">
      <c r="A3900">
        <v>4068</v>
      </c>
      <c r="B3900" s="9" t="s">
        <v>4063</v>
      </c>
      <c r="C3900" s="3" t="s">
        <v>8170</v>
      </c>
      <c r="D3900" s="5">
        <v>3495</v>
      </c>
      <c r="E3900" s="7">
        <v>0</v>
      </c>
      <c r="F3900" t="s">
        <v>8219</v>
      </c>
      <c r="G3900" t="s">
        <v>8222</v>
      </c>
      <c r="H3900" t="s">
        <v>8244</v>
      </c>
      <c r="I3900">
        <v>1484348700</v>
      </c>
      <c r="J3900">
        <v>1481756855</v>
      </c>
      <c r="K3900" t="b">
        <v>0</v>
      </c>
      <c r="L3900">
        <v>1</v>
      </c>
      <c r="M3900" t="b">
        <v>0</v>
      </c>
      <c r="N3900" t="s">
        <v>8268</v>
      </c>
      <c r="O3900">
        <f t="shared" si="300"/>
        <v>0</v>
      </c>
      <c r="P3900">
        <f t="shared" si="301"/>
        <v>0</v>
      </c>
      <c r="Q3900" s="11" t="s">
        <v>8307</v>
      </c>
      <c r="R3900" t="s">
        <v>8308</v>
      </c>
      <c r="S3900" s="15">
        <f t="shared" si="302"/>
        <v>42718.963599537034</v>
      </c>
      <c r="T3900" s="15">
        <f t="shared" si="303"/>
        <v>42748.961805555555</v>
      </c>
      <c r="U3900">
        <f t="shared" si="304"/>
        <v>2016</v>
      </c>
    </row>
    <row r="3901" spans="1:21" ht="32" x14ac:dyDescent="0.2">
      <c r="A3901">
        <v>3720</v>
      </c>
      <c r="B3901" s="9" t="s">
        <v>3716</v>
      </c>
      <c r="C3901" s="3" t="s">
        <v>7829</v>
      </c>
      <c r="D3901" s="5">
        <v>3300</v>
      </c>
      <c r="E3901" s="7">
        <v>0</v>
      </c>
      <c r="F3901" t="s">
        <v>8217</v>
      </c>
      <c r="G3901" t="s">
        <v>8222</v>
      </c>
      <c r="H3901" t="s">
        <v>8244</v>
      </c>
      <c r="I3901">
        <v>1435881006</v>
      </c>
      <c r="J3901">
        <v>1433980206</v>
      </c>
      <c r="K3901" t="b">
        <v>0</v>
      </c>
      <c r="L3901">
        <v>40</v>
      </c>
      <c r="M3901" t="b">
        <v>1</v>
      </c>
      <c r="N3901" t="s">
        <v>8268</v>
      </c>
      <c r="O3901">
        <f t="shared" si="300"/>
        <v>0</v>
      </c>
      <c r="P3901">
        <f t="shared" si="301"/>
        <v>0</v>
      </c>
      <c r="Q3901" s="11" t="s">
        <v>8307</v>
      </c>
      <c r="R3901" t="s">
        <v>8308</v>
      </c>
      <c r="S3901" s="15">
        <f t="shared" si="302"/>
        <v>42165.993125000001</v>
      </c>
      <c r="T3901" s="15">
        <f t="shared" si="303"/>
        <v>42187.993125000001</v>
      </c>
      <c r="U3901">
        <f t="shared" si="304"/>
        <v>2015</v>
      </c>
    </row>
    <row r="3902" spans="1:21" ht="48" x14ac:dyDescent="0.2">
      <c r="A3902">
        <v>3938</v>
      </c>
      <c r="B3902" s="9" t="s">
        <v>3934</v>
      </c>
      <c r="C3902" s="3" t="s">
        <v>8045</v>
      </c>
      <c r="D3902" s="5">
        <v>3255</v>
      </c>
      <c r="E3902" s="7">
        <v>0</v>
      </c>
      <c r="F3902" t="s">
        <v>8219</v>
      </c>
      <c r="G3902" t="s">
        <v>8222</v>
      </c>
      <c r="H3902" t="s">
        <v>8244</v>
      </c>
      <c r="I3902">
        <v>1435441454</v>
      </c>
      <c r="J3902">
        <v>1432763054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s="11" t="s">
        <v>8307</v>
      </c>
      <c r="R3902" t="s">
        <v>8308</v>
      </c>
      <c r="S3902" s="15">
        <f t="shared" si="302"/>
        <v>42151.905717592599</v>
      </c>
      <c r="T3902" s="15">
        <f t="shared" si="303"/>
        <v>42182.905717592599</v>
      </c>
      <c r="U3902">
        <f t="shared" si="304"/>
        <v>2015</v>
      </c>
    </row>
    <row r="3903" spans="1:21" ht="48" x14ac:dyDescent="0.2">
      <c r="A3903">
        <v>3802</v>
      </c>
      <c r="B3903" s="9" t="s">
        <v>3798</v>
      </c>
      <c r="C3903" s="3" t="s">
        <v>7911</v>
      </c>
      <c r="D3903" s="5">
        <v>3000</v>
      </c>
      <c r="E3903" s="7">
        <v>0</v>
      </c>
      <c r="F3903" t="s">
        <v>8219</v>
      </c>
      <c r="G3903" t="s">
        <v>8222</v>
      </c>
      <c r="H3903" t="s">
        <v>8244</v>
      </c>
      <c r="I3903">
        <v>1445482906</v>
      </c>
      <c r="J3903">
        <v>1442890906</v>
      </c>
      <c r="K3903" t="b">
        <v>0</v>
      </c>
      <c r="L3903">
        <v>0</v>
      </c>
      <c r="M3903" t="b">
        <v>0</v>
      </c>
      <c r="N3903" t="s">
        <v>8302</v>
      </c>
      <c r="O3903">
        <f t="shared" si="300"/>
        <v>0</v>
      </c>
      <c r="P3903">
        <f t="shared" si="301"/>
        <v>0</v>
      </c>
      <c r="Q3903" s="11" t="s">
        <v>8307</v>
      </c>
      <c r="R3903" t="s">
        <v>8310</v>
      </c>
      <c r="S3903" s="15">
        <f t="shared" si="302"/>
        <v>42269.126226851848</v>
      </c>
      <c r="T3903" s="15">
        <f t="shared" si="303"/>
        <v>42299.126226851848</v>
      </c>
      <c r="U3903">
        <f t="shared" si="304"/>
        <v>2015</v>
      </c>
    </row>
    <row r="3904" spans="1:21" ht="64" x14ac:dyDescent="0.2">
      <c r="A3904">
        <v>3827</v>
      </c>
      <c r="B3904" s="9" t="s">
        <v>3823</v>
      </c>
      <c r="C3904" s="3" t="s">
        <v>7935</v>
      </c>
      <c r="D3904" s="5">
        <v>3000</v>
      </c>
      <c r="E3904" s="7">
        <v>0</v>
      </c>
      <c r="F3904" t="s">
        <v>8217</v>
      </c>
      <c r="G3904" t="s">
        <v>8223</v>
      </c>
      <c r="H3904" t="s">
        <v>8245</v>
      </c>
      <c r="I3904">
        <v>1427414400</v>
      </c>
      <c r="J3904">
        <v>1422656201</v>
      </c>
      <c r="K3904" t="b">
        <v>0</v>
      </c>
      <c r="L3904">
        <v>65</v>
      </c>
      <c r="M3904" t="b">
        <v>1</v>
      </c>
      <c r="N3904" t="s">
        <v>8268</v>
      </c>
      <c r="O3904">
        <f t="shared" si="300"/>
        <v>0</v>
      </c>
      <c r="P3904">
        <f t="shared" si="301"/>
        <v>0</v>
      </c>
      <c r="Q3904" s="11" t="s">
        <v>8307</v>
      </c>
      <c r="R3904" t="s">
        <v>8308</v>
      </c>
      <c r="S3904" s="15">
        <f t="shared" si="302"/>
        <v>42034.928252314814</v>
      </c>
      <c r="T3904" s="15">
        <f t="shared" si="303"/>
        <v>42090</v>
      </c>
      <c r="U3904">
        <f t="shared" si="304"/>
        <v>2015</v>
      </c>
    </row>
    <row r="3905" spans="1:21" ht="48" x14ac:dyDescent="0.2">
      <c r="A3905">
        <v>3834</v>
      </c>
      <c r="B3905" s="9" t="s">
        <v>3830</v>
      </c>
      <c r="C3905" s="3" t="s">
        <v>7942</v>
      </c>
      <c r="D3905" s="5">
        <v>3000</v>
      </c>
      <c r="E3905" s="7">
        <v>0</v>
      </c>
      <c r="F3905" t="s">
        <v>8217</v>
      </c>
      <c r="G3905" t="s">
        <v>8223</v>
      </c>
      <c r="H3905" t="s">
        <v>8245</v>
      </c>
      <c r="I3905">
        <v>1434624067</v>
      </c>
      <c r="J3905">
        <v>1432032067</v>
      </c>
      <c r="K3905" t="b">
        <v>0</v>
      </c>
      <c r="L3905">
        <v>57</v>
      </c>
      <c r="M3905" t="b">
        <v>1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8307</v>
      </c>
      <c r="R3905" t="s">
        <v>8308</v>
      </c>
      <c r="S3905" s="15">
        <f t="shared" si="302"/>
        <v>42143.445219907408</v>
      </c>
      <c r="T3905" s="15">
        <f t="shared" si="303"/>
        <v>42173.445219907408</v>
      </c>
      <c r="U3905">
        <f t="shared" si="304"/>
        <v>2015</v>
      </c>
    </row>
    <row r="3906" spans="1:21" ht="48" x14ac:dyDescent="0.2">
      <c r="A3906">
        <v>3901</v>
      </c>
      <c r="B3906" s="9" t="s">
        <v>3897</v>
      </c>
      <c r="C3906" s="3" t="s">
        <v>8008</v>
      </c>
      <c r="D3906" s="5">
        <v>3000</v>
      </c>
      <c r="E3906" s="7">
        <v>0</v>
      </c>
      <c r="F3906" t="s">
        <v>8219</v>
      </c>
      <c r="G3906" t="s">
        <v>8222</v>
      </c>
      <c r="H3906" t="s">
        <v>8244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8307</v>
      </c>
      <c r="R3906" t="s">
        <v>8308</v>
      </c>
      <c r="S3906" s="15">
        <f t="shared" ref="S3906:S3969" si="307">(((J3906/60)/60)/24)+DATE(1970,1,1)</f>
        <v>42317.826377314821</v>
      </c>
      <c r="T3906" s="15">
        <f t="shared" ref="T3906:T3969" si="308">(((I3906/60)/60)/24)+DATE(1970,1,1)</f>
        <v>42357.826377314821</v>
      </c>
      <c r="U3906">
        <f t="shared" si="304"/>
        <v>2015</v>
      </c>
    </row>
    <row r="3907" spans="1:21" ht="48" x14ac:dyDescent="0.2">
      <c r="A3907">
        <v>3902</v>
      </c>
      <c r="B3907" s="9" t="s">
        <v>3898</v>
      </c>
      <c r="C3907" s="3" t="s">
        <v>8009</v>
      </c>
      <c r="D3907" s="5">
        <v>3000</v>
      </c>
      <c r="E3907" s="7">
        <v>0</v>
      </c>
      <c r="F3907" t="s">
        <v>8219</v>
      </c>
      <c r="G3907" t="s">
        <v>8223</v>
      </c>
      <c r="H3907" t="s">
        <v>8245</v>
      </c>
      <c r="I3907">
        <v>1479125642</v>
      </c>
      <c r="J3907">
        <v>1476962042</v>
      </c>
      <c r="K3907" t="b">
        <v>0</v>
      </c>
      <c r="L3907">
        <v>31</v>
      </c>
      <c r="M3907" t="b">
        <v>0</v>
      </c>
      <c r="N3907" t="s">
        <v>8268</v>
      </c>
      <c r="O3907">
        <f t="shared" si="305"/>
        <v>0</v>
      </c>
      <c r="P3907">
        <f t="shared" si="306"/>
        <v>0</v>
      </c>
      <c r="Q3907" s="11" t="s">
        <v>8307</v>
      </c>
      <c r="R3907" t="s">
        <v>8308</v>
      </c>
      <c r="S3907" s="15">
        <f t="shared" si="307"/>
        <v>42663.468078703707</v>
      </c>
      <c r="T3907" s="15">
        <f t="shared" si="308"/>
        <v>42688.509745370371</v>
      </c>
      <c r="U3907">
        <f t="shared" ref="U3907:U3970" si="309">YEAR(S3907)</f>
        <v>2016</v>
      </c>
    </row>
    <row r="3908" spans="1:21" ht="48" x14ac:dyDescent="0.2">
      <c r="A3908">
        <v>3921</v>
      </c>
      <c r="B3908" s="9" t="s">
        <v>3917</v>
      </c>
      <c r="C3908" s="3" t="s">
        <v>8028</v>
      </c>
      <c r="D3908" s="5">
        <v>3000</v>
      </c>
      <c r="E3908" s="7">
        <v>0</v>
      </c>
      <c r="F3908" t="s">
        <v>8219</v>
      </c>
      <c r="G3908" t="s">
        <v>8223</v>
      </c>
      <c r="H3908" t="s">
        <v>8245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8307</v>
      </c>
      <c r="R3908" t="s">
        <v>8308</v>
      </c>
      <c r="S3908" s="15">
        <f t="shared" si="307"/>
        <v>41926.542303240742</v>
      </c>
      <c r="T3908" s="15">
        <f t="shared" si="308"/>
        <v>41938.75</v>
      </c>
      <c r="U3908">
        <f t="shared" si="309"/>
        <v>2014</v>
      </c>
    </row>
    <row r="3909" spans="1:21" ht="64" x14ac:dyDescent="0.2">
      <c r="A3909">
        <v>3935</v>
      </c>
      <c r="B3909" s="9" t="s">
        <v>3931</v>
      </c>
      <c r="C3909" s="3" t="s">
        <v>8042</v>
      </c>
      <c r="D3909" s="5">
        <v>3000</v>
      </c>
      <c r="E3909" s="7">
        <v>0</v>
      </c>
      <c r="F3909" t="s">
        <v>8219</v>
      </c>
      <c r="G3909" t="s">
        <v>8223</v>
      </c>
      <c r="H3909" t="s">
        <v>8245</v>
      </c>
      <c r="I3909">
        <v>1443973546</v>
      </c>
      <c r="J3909">
        <v>1438789546</v>
      </c>
      <c r="K3909" t="b">
        <v>0</v>
      </c>
      <c r="L3909">
        <v>23</v>
      </c>
      <c r="M3909" t="b">
        <v>0</v>
      </c>
      <c r="N3909" t="s">
        <v>8268</v>
      </c>
      <c r="O3909">
        <f t="shared" si="305"/>
        <v>0</v>
      </c>
      <c r="P3909">
        <f t="shared" si="306"/>
        <v>0</v>
      </c>
      <c r="Q3909" s="11" t="s">
        <v>8307</v>
      </c>
      <c r="R3909" t="s">
        <v>8308</v>
      </c>
      <c r="S3909" s="15">
        <f t="shared" si="307"/>
        <v>42221.656782407401</v>
      </c>
      <c r="T3909" s="15">
        <f t="shared" si="308"/>
        <v>42281.656782407401</v>
      </c>
      <c r="U3909">
        <f t="shared" si="309"/>
        <v>2015</v>
      </c>
    </row>
    <row r="3910" spans="1:21" ht="48" x14ac:dyDescent="0.2">
      <c r="A3910">
        <v>3947</v>
      </c>
      <c r="B3910" s="9" t="s">
        <v>3943</v>
      </c>
      <c r="C3910" s="3" t="s">
        <v>8054</v>
      </c>
      <c r="D3910" s="5">
        <v>3000</v>
      </c>
      <c r="E3910" s="7">
        <v>0</v>
      </c>
      <c r="F3910" t="s">
        <v>8219</v>
      </c>
      <c r="G3910" t="s">
        <v>8222</v>
      </c>
      <c r="H3910" t="s">
        <v>8244</v>
      </c>
      <c r="I3910">
        <v>1475378744</v>
      </c>
      <c r="J3910">
        <v>1472786744</v>
      </c>
      <c r="K3910" t="b">
        <v>0</v>
      </c>
      <c r="L3910">
        <v>2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8307</v>
      </c>
      <c r="R3910" t="s">
        <v>8308</v>
      </c>
      <c r="S3910" s="15">
        <f t="shared" si="307"/>
        <v>42615.142870370371</v>
      </c>
      <c r="T3910" s="15">
        <f t="shared" si="308"/>
        <v>42645.142870370371</v>
      </c>
      <c r="U3910">
        <f t="shared" si="309"/>
        <v>2016</v>
      </c>
    </row>
    <row r="3911" spans="1:21" ht="48" x14ac:dyDescent="0.2">
      <c r="A3911">
        <v>3960</v>
      </c>
      <c r="B3911" s="9" t="s">
        <v>3956</v>
      </c>
      <c r="C3911" s="3" t="s">
        <v>8066</v>
      </c>
      <c r="D3911" s="5">
        <v>3000</v>
      </c>
      <c r="E3911" s="7">
        <v>0</v>
      </c>
      <c r="F3911" t="s">
        <v>8219</v>
      </c>
      <c r="G3911" t="s">
        <v>8222</v>
      </c>
      <c r="H3911" t="s">
        <v>8244</v>
      </c>
      <c r="I3911">
        <v>1451852256</v>
      </c>
      <c r="J3911">
        <v>1449260256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8307</v>
      </c>
      <c r="R3911" t="s">
        <v>8308</v>
      </c>
      <c r="S3911" s="15">
        <f t="shared" si="307"/>
        <v>42342.845555555556</v>
      </c>
      <c r="T3911" s="15">
        <f t="shared" si="308"/>
        <v>42372.845555555556</v>
      </c>
      <c r="U3911">
        <f t="shared" si="309"/>
        <v>2015</v>
      </c>
    </row>
    <row r="3912" spans="1:21" ht="48" x14ac:dyDescent="0.2">
      <c r="A3912">
        <v>3989</v>
      </c>
      <c r="B3912" s="9" t="s">
        <v>3984</v>
      </c>
      <c r="C3912" s="3" t="s">
        <v>8094</v>
      </c>
      <c r="D3912" s="5">
        <v>3000</v>
      </c>
      <c r="E3912" s="7">
        <v>0</v>
      </c>
      <c r="F3912" t="s">
        <v>8219</v>
      </c>
      <c r="G3912" t="s">
        <v>8222</v>
      </c>
      <c r="H3912" t="s">
        <v>8244</v>
      </c>
      <c r="I3912">
        <v>1447009181</v>
      </c>
      <c r="J3912">
        <v>1444413581</v>
      </c>
      <c r="K3912" t="b">
        <v>0</v>
      </c>
      <c r="L3912">
        <v>0</v>
      </c>
      <c r="M3912" t="b">
        <v>0</v>
      </c>
      <c r="N3912" t="s">
        <v>8268</v>
      </c>
      <c r="O3912">
        <f t="shared" si="305"/>
        <v>0</v>
      </c>
      <c r="P3912">
        <f t="shared" si="306"/>
        <v>0</v>
      </c>
      <c r="Q3912" s="11" t="s">
        <v>8307</v>
      </c>
      <c r="R3912" t="s">
        <v>8308</v>
      </c>
      <c r="S3912" s="15">
        <f t="shared" si="307"/>
        <v>42286.749780092592</v>
      </c>
      <c r="T3912" s="15">
        <f t="shared" si="308"/>
        <v>42316.791446759264</v>
      </c>
      <c r="U3912">
        <f t="shared" si="309"/>
        <v>2015</v>
      </c>
    </row>
    <row r="3913" spans="1:21" ht="48" x14ac:dyDescent="0.2">
      <c r="A3913">
        <v>3996</v>
      </c>
      <c r="B3913" s="9" t="s">
        <v>3991</v>
      </c>
      <c r="C3913" s="3" t="s">
        <v>8101</v>
      </c>
      <c r="D3913" s="5">
        <v>3000</v>
      </c>
      <c r="E3913" s="7">
        <v>0</v>
      </c>
      <c r="F3913" t="s">
        <v>8219</v>
      </c>
      <c r="G3913" t="s">
        <v>8222</v>
      </c>
      <c r="H3913" t="s">
        <v>8244</v>
      </c>
      <c r="I3913">
        <v>1416499440</v>
      </c>
      <c r="J3913">
        <v>1415341464</v>
      </c>
      <c r="K3913" t="b">
        <v>0</v>
      </c>
      <c r="L3913">
        <v>17</v>
      </c>
      <c r="M3913" t="b">
        <v>0</v>
      </c>
      <c r="N3913" t="s">
        <v>8268</v>
      </c>
      <c r="O3913">
        <f t="shared" si="305"/>
        <v>0</v>
      </c>
      <c r="P3913">
        <f t="shared" si="306"/>
        <v>0</v>
      </c>
      <c r="Q3913" s="11" t="s">
        <v>8307</v>
      </c>
      <c r="R3913" t="s">
        <v>8308</v>
      </c>
      <c r="S3913" s="15">
        <f t="shared" si="307"/>
        <v>41950.26694444444</v>
      </c>
      <c r="T3913" s="15">
        <f t="shared" si="308"/>
        <v>41963.669444444444</v>
      </c>
      <c r="U3913">
        <f t="shared" si="309"/>
        <v>2014</v>
      </c>
    </row>
    <row r="3914" spans="1:21" ht="48" x14ac:dyDescent="0.2">
      <c r="A3914">
        <v>3997</v>
      </c>
      <c r="B3914" s="9" t="s">
        <v>3992</v>
      </c>
      <c r="C3914" s="3" t="s">
        <v>8102</v>
      </c>
      <c r="D3914" s="5">
        <v>3000</v>
      </c>
      <c r="E3914" s="7">
        <v>0</v>
      </c>
      <c r="F3914" t="s">
        <v>8219</v>
      </c>
      <c r="G3914" t="s">
        <v>8223</v>
      </c>
      <c r="H3914" t="s">
        <v>8245</v>
      </c>
      <c r="I3914">
        <v>1428222221</v>
      </c>
      <c r="J3914">
        <v>1425633821</v>
      </c>
      <c r="K3914" t="b">
        <v>0</v>
      </c>
      <c r="L3914">
        <v>0</v>
      </c>
      <c r="M3914" t="b">
        <v>0</v>
      </c>
      <c r="N3914" t="s">
        <v>8268</v>
      </c>
      <c r="O3914">
        <f t="shared" si="305"/>
        <v>0</v>
      </c>
      <c r="P3914">
        <f t="shared" si="306"/>
        <v>0</v>
      </c>
      <c r="Q3914" s="11" t="s">
        <v>8307</v>
      </c>
      <c r="R3914" t="s">
        <v>8308</v>
      </c>
      <c r="S3914" s="15">
        <f t="shared" si="307"/>
        <v>42069.391446759255</v>
      </c>
      <c r="T3914" s="15">
        <f t="shared" si="308"/>
        <v>42099.349780092598</v>
      </c>
      <c r="U3914">
        <f t="shared" si="309"/>
        <v>2015</v>
      </c>
    </row>
    <row r="3915" spans="1:21" ht="48" x14ac:dyDescent="0.2">
      <c r="A3915">
        <v>4005</v>
      </c>
      <c r="B3915" s="9" t="s">
        <v>4000</v>
      </c>
      <c r="C3915" s="3" t="s">
        <v>8109</v>
      </c>
      <c r="D3915" s="5">
        <v>3000</v>
      </c>
      <c r="E3915" s="7">
        <v>0</v>
      </c>
      <c r="F3915" t="s">
        <v>8219</v>
      </c>
      <c r="G3915" t="s">
        <v>8222</v>
      </c>
      <c r="H3915" t="s">
        <v>8244</v>
      </c>
      <c r="I3915">
        <v>1413832985</v>
      </c>
      <c r="J3915">
        <v>1408648985</v>
      </c>
      <c r="K3915" t="b">
        <v>0</v>
      </c>
      <c r="L3915">
        <v>2</v>
      </c>
      <c r="M3915" t="b">
        <v>0</v>
      </c>
      <c r="N3915" t="s">
        <v>8268</v>
      </c>
      <c r="O3915">
        <f t="shared" si="305"/>
        <v>0</v>
      </c>
      <c r="P3915">
        <f t="shared" si="306"/>
        <v>0</v>
      </c>
      <c r="Q3915" s="11" t="s">
        <v>8307</v>
      </c>
      <c r="R3915" t="s">
        <v>8308</v>
      </c>
      <c r="S3915" s="15">
        <f t="shared" si="307"/>
        <v>41872.807696759257</v>
      </c>
      <c r="T3915" s="15">
        <f t="shared" si="308"/>
        <v>41932.807696759257</v>
      </c>
      <c r="U3915">
        <f t="shared" si="309"/>
        <v>2014</v>
      </c>
    </row>
    <row r="3916" spans="1:21" ht="48" x14ac:dyDescent="0.2">
      <c r="A3916">
        <v>4027</v>
      </c>
      <c r="B3916" s="9" t="s">
        <v>4022</v>
      </c>
      <c r="C3916" s="3" t="s">
        <v>8131</v>
      </c>
      <c r="D3916" s="5">
        <v>3000</v>
      </c>
      <c r="E3916" s="7">
        <v>0</v>
      </c>
      <c r="F3916" t="s">
        <v>8219</v>
      </c>
      <c r="G3916" t="s">
        <v>8222</v>
      </c>
      <c r="H3916" t="s">
        <v>8244</v>
      </c>
      <c r="I3916">
        <v>1487811600</v>
      </c>
      <c r="J3916">
        <v>1486077481</v>
      </c>
      <c r="K3916" t="b">
        <v>0</v>
      </c>
      <c r="L3916">
        <v>7</v>
      </c>
      <c r="M3916" t="b">
        <v>0</v>
      </c>
      <c r="N3916" t="s">
        <v>8268</v>
      </c>
      <c r="O3916">
        <f t="shared" si="305"/>
        <v>0</v>
      </c>
      <c r="P3916">
        <f t="shared" si="306"/>
        <v>0</v>
      </c>
      <c r="Q3916" s="11" t="s">
        <v>8307</v>
      </c>
      <c r="R3916" t="s">
        <v>8308</v>
      </c>
      <c r="S3916" s="15">
        <f t="shared" si="307"/>
        <v>42768.97084490741</v>
      </c>
      <c r="T3916" s="15">
        <f t="shared" si="308"/>
        <v>42789.041666666672</v>
      </c>
      <c r="U3916">
        <f t="shared" si="309"/>
        <v>2017</v>
      </c>
    </row>
    <row r="3917" spans="1:21" ht="64" x14ac:dyDescent="0.2">
      <c r="A3917">
        <v>4052</v>
      </c>
      <c r="B3917" s="9" t="s">
        <v>4047</v>
      </c>
      <c r="C3917" s="3" t="s">
        <v>8155</v>
      </c>
      <c r="D3917" s="5">
        <v>3000</v>
      </c>
      <c r="E3917" s="7">
        <v>0</v>
      </c>
      <c r="F3917" t="s">
        <v>8219</v>
      </c>
      <c r="G3917" t="s">
        <v>8222</v>
      </c>
      <c r="H3917" t="s">
        <v>8244</v>
      </c>
      <c r="I3917">
        <v>1413234316</v>
      </c>
      <c r="J3917">
        <v>1408050316</v>
      </c>
      <c r="K3917" t="b">
        <v>0</v>
      </c>
      <c r="L3917">
        <v>13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8307</v>
      </c>
      <c r="R3917" t="s">
        <v>8308</v>
      </c>
      <c r="S3917" s="15">
        <f t="shared" si="307"/>
        <v>41865.878657407404</v>
      </c>
      <c r="T3917" s="15">
        <f t="shared" si="308"/>
        <v>41925.878657407404</v>
      </c>
      <c r="U3917">
        <f t="shared" si="309"/>
        <v>2014</v>
      </c>
    </row>
    <row r="3918" spans="1:21" ht="48" x14ac:dyDescent="0.2">
      <c r="A3918">
        <v>4079</v>
      </c>
      <c r="B3918" s="9" t="s">
        <v>4074</v>
      </c>
      <c r="C3918" s="3" t="s">
        <v>8181</v>
      </c>
      <c r="D3918" s="5">
        <v>3000</v>
      </c>
      <c r="E3918" s="7">
        <v>0</v>
      </c>
      <c r="F3918" t="s">
        <v>8219</v>
      </c>
      <c r="G3918" t="s">
        <v>8222</v>
      </c>
      <c r="H3918" t="s">
        <v>8244</v>
      </c>
      <c r="I3918">
        <v>1466375521</v>
      </c>
      <c r="J3918">
        <v>1463783521</v>
      </c>
      <c r="K3918" t="b">
        <v>0</v>
      </c>
      <c r="L3918">
        <v>1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1" t="s">
        <v>8307</v>
      </c>
      <c r="R3918" t="s">
        <v>8308</v>
      </c>
      <c r="S3918" s="15">
        <f t="shared" si="307"/>
        <v>42510.938900462963</v>
      </c>
      <c r="T3918" s="15">
        <f t="shared" si="308"/>
        <v>42540.938900462963</v>
      </c>
      <c r="U3918">
        <f t="shared" si="309"/>
        <v>2016</v>
      </c>
    </row>
    <row r="3919" spans="1:21" ht="48" x14ac:dyDescent="0.2">
      <c r="A3919">
        <v>4080</v>
      </c>
      <c r="B3919" s="9" t="s">
        <v>4075</v>
      </c>
      <c r="C3919" s="3" t="s">
        <v>8182</v>
      </c>
      <c r="D3919" s="5">
        <v>3000</v>
      </c>
      <c r="E3919" s="7">
        <v>0</v>
      </c>
      <c r="F3919" t="s">
        <v>8219</v>
      </c>
      <c r="G3919" t="s">
        <v>8222</v>
      </c>
      <c r="H3919" t="s">
        <v>8244</v>
      </c>
      <c r="I3919">
        <v>1465930440</v>
      </c>
      <c r="J3919">
        <v>1463849116</v>
      </c>
      <c r="K3919" t="b">
        <v>0</v>
      </c>
      <c r="L3919">
        <v>0</v>
      </c>
      <c r="M3919" t="b">
        <v>0</v>
      </c>
      <c r="N3919" t="s">
        <v>8268</v>
      </c>
      <c r="O3919">
        <f t="shared" si="305"/>
        <v>0</v>
      </c>
      <c r="P3919">
        <f t="shared" si="306"/>
        <v>0</v>
      </c>
      <c r="Q3919" s="11" t="s">
        <v>8307</v>
      </c>
      <c r="R3919" t="s">
        <v>8308</v>
      </c>
      <c r="S3919" s="15">
        <f t="shared" si="307"/>
        <v>42511.698101851856</v>
      </c>
      <c r="T3919" s="15">
        <f t="shared" si="308"/>
        <v>42535.787500000006</v>
      </c>
      <c r="U3919">
        <f t="shared" si="309"/>
        <v>2016</v>
      </c>
    </row>
    <row r="3920" spans="1:21" ht="48" x14ac:dyDescent="0.2">
      <c r="A3920">
        <v>4084</v>
      </c>
      <c r="B3920" s="9" t="s">
        <v>4079</v>
      </c>
      <c r="C3920" s="3" t="s">
        <v>8186</v>
      </c>
      <c r="D3920" s="5">
        <v>3000</v>
      </c>
      <c r="E3920" s="7">
        <v>0</v>
      </c>
      <c r="F3920" t="s">
        <v>8219</v>
      </c>
      <c r="G3920" t="s">
        <v>8235</v>
      </c>
      <c r="H3920" t="s">
        <v>8247</v>
      </c>
      <c r="I3920">
        <v>1476008906</v>
      </c>
      <c r="J3920">
        <v>1473416906</v>
      </c>
      <c r="K3920" t="b">
        <v>0</v>
      </c>
      <c r="L3920">
        <v>1</v>
      </c>
      <c r="M3920" t="b">
        <v>0</v>
      </c>
      <c r="N3920" t="s">
        <v>8268</v>
      </c>
      <c r="O3920">
        <f t="shared" si="305"/>
        <v>0</v>
      </c>
      <c r="P3920">
        <f t="shared" si="306"/>
        <v>0</v>
      </c>
      <c r="Q3920" s="11" t="s">
        <v>8307</v>
      </c>
      <c r="R3920" t="s">
        <v>8308</v>
      </c>
      <c r="S3920" s="15">
        <f t="shared" si="307"/>
        <v>42622.436412037037</v>
      </c>
      <c r="T3920" s="15">
        <f t="shared" si="308"/>
        <v>42652.436412037037</v>
      </c>
      <c r="U3920">
        <f t="shared" si="309"/>
        <v>2016</v>
      </c>
    </row>
    <row r="3921" spans="1:21" ht="48" x14ac:dyDescent="0.2">
      <c r="A3921">
        <v>4104</v>
      </c>
      <c r="B3921" s="9" t="s">
        <v>4099</v>
      </c>
      <c r="C3921" s="3" t="s">
        <v>8206</v>
      </c>
      <c r="D3921" s="5">
        <v>3000</v>
      </c>
      <c r="E3921" s="7">
        <v>0</v>
      </c>
      <c r="F3921" t="s">
        <v>8219</v>
      </c>
      <c r="G3921" t="s">
        <v>8224</v>
      </c>
      <c r="H3921" t="s">
        <v>8246</v>
      </c>
      <c r="I3921">
        <v>1477550434</v>
      </c>
      <c r="J3921">
        <v>1474958434</v>
      </c>
      <c r="K3921" t="b">
        <v>0</v>
      </c>
      <c r="L3921">
        <v>14</v>
      </c>
      <c r="M3921" t="b">
        <v>0</v>
      </c>
      <c r="N3921" t="s">
        <v>8268</v>
      </c>
      <c r="O3921">
        <f t="shared" si="305"/>
        <v>0</v>
      </c>
      <c r="P3921">
        <f t="shared" si="306"/>
        <v>0</v>
      </c>
      <c r="Q3921" s="11" t="s">
        <v>8307</v>
      </c>
      <c r="R3921" t="s">
        <v>8308</v>
      </c>
      <c r="S3921" s="15">
        <f t="shared" si="307"/>
        <v>42640.278171296297</v>
      </c>
      <c r="T3921" s="15">
        <f t="shared" si="308"/>
        <v>42670.278171296297</v>
      </c>
      <c r="U3921">
        <f t="shared" si="309"/>
        <v>2016</v>
      </c>
    </row>
    <row r="3922" spans="1:21" ht="48" x14ac:dyDescent="0.2">
      <c r="A3922">
        <v>4108</v>
      </c>
      <c r="B3922" s="9" t="s">
        <v>4103</v>
      </c>
      <c r="C3922" s="3" t="s">
        <v>8210</v>
      </c>
      <c r="D3922" s="5">
        <v>3000</v>
      </c>
      <c r="E3922" s="7">
        <v>0</v>
      </c>
      <c r="F3922" t="s">
        <v>8219</v>
      </c>
      <c r="G3922" t="s">
        <v>8222</v>
      </c>
      <c r="H3922" t="s">
        <v>8244</v>
      </c>
      <c r="I3922">
        <v>1488517200</v>
      </c>
      <c r="J3922">
        <v>1485909937</v>
      </c>
      <c r="K3922" t="b">
        <v>0</v>
      </c>
      <c r="L3922">
        <v>1</v>
      </c>
      <c r="M3922" t="b">
        <v>0</v>
      </c>
      <c r="N3922" t="s">
        <v>8268</v>
      </c>
      <c r="O3922">
        <f t="shared" si="305"/>
        <v>0</v>
      </c>
      <c r="P3922">
        <f t="shared" si="306"/>
        <v>0</v>
      </c>
      <c r="Q3922" s="11" t="s">
        <v>8307</v>
      </c>
      <c r="R3922" t="s">
        <v>8308</v>
      </c>
      <c r="S3922" s="15">
        <f t="shared" si="307"/>
        <v>42767.031678240746</v>
      </c>
      <c r="T3922" s="15">
        <f t="shared" si="308"/>
        <v>42797.208333333328</v>
      </c>
      <c r="U3922">
        <f t="shared" si="309"/>
        <v>2017</v>
      </c>
    </row>
    <row r="3923" spans="1:21" ht="48" x14ac:dyDescent="0.2">
      <c r="A3923">
        <v>4111</v>
      </c>
      <c r="B3923" s="9" t="s">
        <v>4106</v>
      </c>
      <c r="C3923" s="3" t="s">
        <v>8213</v>
      </c>
      <c r="D3923" s="5">
        <v>3000</v>
      </c>
      <c r="E3923" s="7">
        <v>0</v>
      </c>
      <c r="F3923" t="s">
        <v>8219</v>
      </c>
      <c r="G3923" t="s">
        <v>8222</v>
      </c>
      <c r="H3923" t="s">
        <v>8244</v>
      </c>
      <c r="I3923">
        <v>1424747740</v>
      </c>
      <c r="J3923">
        <v>1422155740</v>
      </c>
      <c r="K3923" t="b">
        <v>0</v>
      </c>
      <c r="L3923">
        <v>6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8307</v>
      </c>
      <c r="R3923" t="s">
        <v>8308</v>
      </c>
      <c r="S3923" s="15">
        <f t="shared" si="307"/>
        <v>42029.135879629626</v>
      </c>
      <c r="T3923" s="15">
        <f t="shared" si="308"/>
        <v>42059.135879629626</v>
      </c>
      <c r="U3923">
        <f t="shared" si="309"/>
        <v>2015</v>
      </c>
    </row>
    <row r="3924" spans="1:21" ht="48" x14ac:dyDescent="0.2">
      <c r="A3924">
        <v>3937</v>
      </c>
      <c r="B3924" s="9" t="s">
        <v>3933</v>
      </c>
      <c r="C3924" s="3" t="s">
        <v>8044</v>
      </c>
      <c r="D3924" s="5">
        <v>2885</v>
      </c>
      <c r="E3924" s="7">
        <v>0</v>
      </c>
      <c r="F3924" t="s">
        <v>8219</v>
      </c>
      <c r="G3924" t="s">
        <v>8222</v>
      </c>
      <c r="H3924" t="s">
        <v>8244</v>
      </c>
      <c r="I3924">
        <v>1468249760</v>
      </c>
      <c r="J3924">
        <v>1465830560</v>
      </c>
      <c r="K3924" t="b">
        <v>0</v>
      </c>
      <c r="L3924">
        <v>10</v>
      </c>
      <c r="M3924" t="b">
        <v>0</v>
      </c>
      <c r="N3924" t="s">
        <v>8268</v>
      </c>
      <c r="O3924">
        <f t="shared" si="305"/>
        <v>0</v>
      </c>
      <c r="P3924">
        <f t="shared" si="306"/>
        <v>0</v>
      </c>
      <c r="Q3924" s="11" t="s">
        <v>8307</v>
      </c>
      <c r="R3924" t="s">
        <v>8308</v>
      </c>
      <c r="S3924" s="15">
        <f t="shared" si="307"/>
        <v>42534.631481481483</v>
      </c>
      <c r="T3924" s="15">
        <f t="shared" si="308"/>
        <v>42562.631481481483</v>
      </c>
      <c r="U3924">
        <f t="shared" si="309"/>
        <v>2016</v>
      </c>
    </row>
    <row r="3925" spans="1:21" ht="48" x14ac:dyDescent="0.2">
      <c r="A3925">
        <v>3705</v>
      </c>
      <c r="B3925" s="9" t="s">
        <v>3701</v>
      </c>
      <c r="C3925" s="3" t="s">
        <v>7814</v>
      </c>
      <c r="D3925" s="5">
        <v>2827</v>
      </c>
      <c r="E3925" s="7">
        <v>0</v>
      </c>
      <c r="F3925" t="s">
        <v>8217</v>
      </c>
      <c r="G3925" t="s">
        <v>8222</v>
      </c>
      <c r="H3925" t="s">
        <v>8244</v>
      </c>
      <c r="I3925">
        <v>1403546400</v>
      </c>
      <c r="J3925">
        <v>1401714114</v>
      </c>
      <c r="K3925" t="b">
        <v>0</v>
      </c>
      <c r="L3925">
        <v>35</v>
      </c>
      <c r="M3925" t="b">
        <v>1</v>
      </c>
      <c r="N3925" t="s">
        <v>8268</v>
      </c>
      <c r="O3925">
        <f t="shared" si="305"/>
        <v>0</v>
      </c>
      <c r="P3925">
        <f t="shared" si="306"/>
        <v>0</v>
      </c>
      <c r="Q3925" s="11" t="s">
        <v>8307</v>
      </c>
      <c r="R3925" t="s">
        <v>8308</v>
      </c>
      <c r="S3925" s="15">
        <f t="shared" si="307"/>
        <v>41792.542986111112</v>
      </c>
      <c r="T3925" s="15">
        <f t="shared" si="308"/>
        <v>41813.75</v>
      </c>
      <c r="U3925">
        <f t="shared" si="309"/>
        <v>2014</v>
      </c>
    </row>
    <row r="3926" spans="1:21" ht="48" x14ac:dyDescent="0.2">
      <c r="A3926">
        <v>3969</v>
      </c>
      <c r="B3926" s="9" t="s">
        <v>3965</v>
      </c>
      <c r="C3926" s="3" t="s">
        <v>8075</v>
      </c>
      <c r="D3926" s="5">
        <v>2825</v>
      </c>
      <c r="E3926" s="7">
        <v>0</v>
      </c>
      <c r="F3926" t="s">
        <v>8219</v>
      </c>
      <c r="G3926" t="s">
        <v>8222</v>
      </c>
      <c r="H3926" t="s">
        <v>8244</v>
      </c>
      <c r="I3926">
        <v>1472442900</v>
      </c>
      <c r="J3926">
        <v>1471638646</v>
      </c>
      <c r="K3926" t="b">
        <v>0</v>
      </c>
      <c r="L3926">
        <v>6</v>
      </c>
      <c r="M3926" t="b">
        <v>0</v>
      </c>
      <c r="N3926" t="s">
        <v>8268</v>
      </c>
      <c r="O3926">
        <f t="shared" si="305"/>
        <v>0</v>
      </c>
      <c r="P3926">
        <f t="shared" si="306"/>
        <v>0</v>
      </c>
      <c r="Q3926" s="11" t="s">
        <v>8307</v>
      </c>
      <c r="R3926" t="s">
        <v>8308</v>
      </c>
      <c r="S3926" s="15">
        <f t="shared" si="307"/>
        <v>42601.854699074072</v>
      </c>
      <c r="T3926" s="15">
        <f t="shared" si="308"/>
        <v>42611.163194444445</v>
      </c>
      <c r="U3926">
        <f t="shared" si="309"/>
        <v>2016</v>
      </c>
    </row>
    <row r="3927" spans="1:21" ht="48" x14ac:dyDescent="0.2">
      <c r="A3927">
        <v>4074</v>
      </c>
      <c r="B3927" s="9" t="s">
        <v>4069</v>
      </c>
      <c r="C3927" s="3" t="s">
        <v>8176</v>
      </c>
      <c r="D3927" s="5">
        <v>2750</v>
      </c>
      <c r="E3927" s="7">
        <v>0</v>
      </c>
      <c r="F3927" t="s">
        <v>8219</v>
      </c>
      <c r="G3927" t="s">
        <v>8223</v>
      </c>
      <c r="H3927" t="s">
        <v>8245</v>
      </c>
      <c r="I3927">
        <v>1446732975</v>
      </c>
      <c r="J3927">
        <v>1444137375</v>
      </c>
      <c r="K3927" t="b">
        <v>0</v>
      </c>
      <c r="L3927">
        <v>21</v>
      </c>
      <c r="M3927" t="b">
        <v>0</v>
      </c>
      <c r="N3927" t="s">
        <v>8268</v>
      </c>
      <c r="O3927">
        <f t="shared" si="305"/>
        <v>0</v>
      </c>
      <c r="P3927">
        <f t="shared" si="306"/>
        <v>0</v>
      </c>
      <c r="Q3927" s="11" t="s">
        <v>8307</v>
      </c>
      <c r="R3927" t="s">
        <v>8308</v>
      </c>
      <c r="S3927" s="15">
        <f t="shared" si="307"/>
        <v>42283.552951388891</v>
      </c>
      <c r="T3927" s="15">
        <f t="shared" si="308"/>
        <v>42313.594618055555</v>
      </c>
      <c r="U3927">
        <f t="shared" si="309"/>
        <v>2015</v>
      </c>
    </row>
    <row r="3928" spans="1:21" ht="32" x14ac:dyDescent="0.2">
      <c r="A3928">
        <v>3747</v>
      </c>
      <c r="B3928" s="9" t="s">
        <v>3743</v>
      </c>
      <c r="C3928" s="3" t="s">
        <v>7856</v>
      </c>
      <c r="D3928" s="5">
        <v>2500</v>
      </c>
      <c r="E3928" s="7">
        <v>0</v>
      </c>
      <c r="F3928" t="s">
        <v>8219</v>
      </c>
      <c r="G3928" t="s">
        <v>8223</v>
      </c>
      <c r="H3928" t="s">
        <v>8245</v>
      </c>
      <c r="I3928">
        <v>1436137140</v>
      </c>
      <c r="J3928">
        <v>1433833896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0</v>
      </c>
      <c r="Q3928" s="11" t="s">
        <v>8307</v>
      </c>
      <c r="R3928" t="s">
        <v>8308</v>
      </c>
      <c r="S3928" s="15">
        <f t="shared" si="307"/>
        <v>42164.299722222218</v>
      </c>
      <c r="T3928" s="15">
        <f t="shared" si="308"/>
        <v>42190.957638888889</v>
      </c>
      <c r="U3928">
        <f t="shared" si="309"/>
        <v>2015</v>
      </c>
    </row>
    <row r="3929" spans="1:21" ht="48" x14ac:dyDescent="0.2">
      <c r="A3929">
        <v>3754</v>
      </c>
      <c r="B3929" s="9" t="s">
        <v>3750</v>
      </c>
      <c r="C3929" s="3" t="s">
        <v>7863</v>
      </c>
      <c r="D3929" s="5">
        <v>2500</v>
      </c>
      <c r="E3929" s="7">
        <v>0</v>
      </c>
      <c r="F3929" t="s">
        <v>8217</v>
      </c>
      <c r="G3929" t="s">
        <v>8222</v>
      </c>
      <c r="H3929" t="s">
        <v>8244</v>
      </c>
      <c r="I3929">
        <v>1406350740</v>
      </c>
      <c r="J3929">
        <v>1403125737</v>
      </c>
      <c r="K3929" t="b">
        <v>0</v>
      </c>
      <c r="L3929">
        <v>27</v>
      </c>
      <c r="M3929" t="b">
        <v>1</v>
      </c>
      <c r="N3929" t="s">
        <v>8302</v>
      </c>
      <c r="O3929">
        <f t="shared" si="305"/>
        <v>0</v>
      </c>
      <c r="P3929">
        <f t="shared" si="306"/>
        <v>0</v>
      </c>
      <c r="Q3929" s="11" t="s">
        <v>8307</v>
      </c>
      <c r="R3929" t="s">
        <v>8310</v>
      </c>
      <c r="S3929" s="15">
        <f t="shared" si="307"/>
        <v>41808.881215277775</v>
      </c>
      <c r="T3929" s="15">
        <f t="shared" si="308"/>
        <v>41846.207638888889</v>
      </c>
      <c r="U3929">
        <f t="shared" si="309"/>
        <v>2014</v>
      </c>
    </row>
    <row r="3930" spans="1:21" ht="48" x14ac:dyDescent="0.2">
      <c r="A3930">
        <v>3774</v>
      </c>
      <c r="B3930" s="9" t="s">
        <v>3770</v>
      </c>
      <c r="C3930" s="3" t="s">
        <v>7883</v>
      </c>
      <c r="D3930" s="5">
        <v>2500</v>
      </c>
      <c r="E3930" s="7">
        <v>0</v>
      </c>
      <c r="F3930" t="s">
        <v>8217</v>
      </c>
      <c r="G3930" t="s">
        <v>8227</v>
      </c>
      <c r="H3930" t="s">
        <v>8249</v>
      </c>
      <c r="I3930">
        <v>1428606055</v>
      </c>
      <c r="J3930">
        <v>1427223655</v>
      </c>
      <c r="K3930" t="b">
        <v>0</v>
      </c>
      <c r="L3930">
        <v>25</v>
      </c>
      <c r="M3930" t="b">
        <v>1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8307</v>
      </c>
      <c r="R3930" t="s">
        <v>8310</v>
      </c>
      <c r="S3930" s="15">
        <f t="shared" si="307"/>
        <v>42087.792303240742</v>
      </c>
      <c r="T3930" s="15">
        <f t="shared" si="308"/>
        <v>42103.792303240742</v>
      </c>
      <c r="U3930">
        <f t="shared" si="309"/>
        <v>2015</v>
      </c>
    </row>
    <row r="3931" spans="1:21" ht="48" x14ac:dyDescent="0.2">
      <c r="A3931">
        <v>3780</v>
      </c>
      <c r="B3931" s="9" t="s">
        <v>3776</v>
      </c>
      <c r="C3931" s="3" t="s">
        <v>7889</v>
      </c>
      <c r="D3931" s="5">
        <v>2500</v>
      </c>
      <c r="E3931" s="7">
        <v>0</v>
      </c>
      <c r="F3931" t="s">
        <v>8217</v>
      </c>
      <c r="G3931" t="s">
        <v>8222</v>
      </c>
      <c r="H3931" t="s">
        <v>8244</v>
      </c>
      <c r="I3931">
        <v>1436817960</v>
      </c>
      <c r="J3931">
        <v>1433999785</v>
      </c>
      <c r="K3931" t="b">
        <v>0</v>
      </c>
      <c r="L3931">
        <v>30</v>
      </c>
      <c r="M3931" t="b">
        <v>1</v>
      </c>
      <c r="N3931" t="s">
        <v>8302</v>
      </c>
      <c r="O3931">
        <f t="shared" si="305"/>
        <v>0</v>
      </c>
      <c r="P3931">
        <f t="shared" si="306"/>
        <v>0</v>
      </c>
      <c r="Q3931" s="11" t="s">
        <v>8307</v>
      </c>
      <c r="R3931" t="s">
        <v>8310</v>
      </c>
      <c r="S3931" s="15">
        <f t="shared" si="307"/>
        <v>42166.219733796301</v>
      </c>
      <c r="T3931" s="15">
        <f t="shared" si="308"/>
        <v>42198.837499999994</v>
      </c>
      <c r="U3931">
        <f t="shared" si="309"/>
        <v>2015</v>
      </c>
    </row>
    <row r="3932" spans="1:21" ht="48" x14ac:dyDescent="0.2">
      <c r="A3932">
        <v>3823</v>
      </c>
      <c r="B3932" s="9" t="s">
        <v>3819</v>
      </c>
      <c r="C3932" s="3" t="s">
        <v>7931</v>
      </c>
      <c r="D3932" s="5">
        <v>2500</v>
      </c>
      <c r="E3932" s="7">
        <v>0</v>
      </c>
      <c r="F3932" t="s">
        <v>8217</v>
      </c>
      <c r="G3932" t="s">
        <v>8222</v>
      </c>
      <c r="H3932" t="s">
        <v>8244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8307</v>
      </c>
      <c r="R3932" t="s">
        <v>8308</v>
      </c>
      <c r="S3932" s="15">
        <f t="shared" si="307"/>
        <v>42170.910231481481</v>
      </c>
      <c r="T3932" s="15">
        <f t="shared" si="308"/>
        <v>42205.165972222225</v>
      </c>
      <c r="U3932">
        <f t="shared" si="309"/>
        <v>2015</v>
      </c>
    </row>
    <row r="3933" spans="1:21" ht="48" x14ac:dyDescent="0.2">
      <c r="A3933">
        <v>3851</v>
      </c>
      <c r="B3933" s="9" t="s">
        <v>3847</v>
      </c>
      <c r="C3933" s="3" t="s">
        <v>7959</v>
      </c>
      <c r="D3933" s="5">
        <v>2500</v>
      </c>
      <c r="E3933" s="7">
        <v>0</v>
      </c>
      <c r="F3933" t="s">
        <v>8219</v>
      </c>
      <c r="G3933" t="s">
        <v>8223</v>
      </c>
      <c r="H3933" t="s">
        <v>8245</v>
      </c>
      <c r="I3933">
        <v>1437129179</v>
      </c>
      <c r="J3933">
        <v>1434537179</v>
      </c>
      <c r="K3933" t="b">
        <v>1</v>
      </c>
      <c r="L3933">
        <v>24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1" t="s">
        <v>8307</v>
      </c>
      <c r="R3933" t="s">
        <v>8308</v>
      </c>
      <c r="S3933" s="15">
        <f t="shared" si="307"/>
        <v>42172.439571759256</v>
      </c>
      <c r="T3933" s="15">
        <f t="shared" si="308"/>
        <v>42202.439571759256</v>
      </c>
      <c r="U3933">
        <f t="shared" si="309"/>
        <v>2015</v>
      </c>
    </row>
    <row r="3934" spans="1:21" ht="48" x14ac:dyDescent="0.2">
      <c r="A3934">
        <v>3859</v>
      </c>
      <c r="B3934" s="9" t="s">
        <v>3855</v>
      </c>
      <c r="C3934" s="3" t="s">
        <v>7967</v>
      </c>
      <c r="D3934" s="5">
        <v>2500</v>
      </c>
      <c r="E3934" s="7">
        <v>0</v>
      </c>
      <c r="F3934" t="s">
        <v>8219</v>
      </c>
      <c r="G3934" t="s">
        <v>8222</v>
      </c>
      <c r="H3934" t="s">
        <v>8244</v>
      </c>
      <c r="I3934">
        <v>1403730000</v>
      </c>
      <c r="J3934">
        <v>1401485207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0</v>
      </c>
      <c r="Q3934" s="11" t="s">
        <v>8307</v>
      </c>
      <c r="R3934" t="s">
        <v>8308</v>
      </c>
      <c r="S3934" s="15">
        <f t="shared" si="307"/>
        <v>41789.893599537041</v>
      </c>
      <c r="T3934" s="15">
        <f t="shared" si="308"/>
        <v>41815.875</v>
      </c>
      <c r="U3934">
        <f t="shared" si="309"/>
        <v>2014</v>
      </c>
    </row>
    <row r="3935" spans="1:21" ht="48" x14ac:dyDescent="0.2">
      <c r="A3935">
        <v>3897</v>
      </c>
      <c r="B3935" s="9" t="s">
        <v>3893</v>
      </c>
      <c r="C3935" s="3" t="s">
        <v>8004</v>
      </c>
      <c r="D3935" s="5">
        <v>2500</v>
      </c>
      <c r="E3935" s="7">
        <v>0</v>
      </c>
      <c r="F3935" t="s">
        <v>8219</v>
      </c>
      <c r="G3935" t="s">
        <v>8226</v>
      </c>
      <c r="H3935" t="s">
        <v>8248</v>
      </c>
      <c r="I3935">
        <v>1420750683</v>
      </c>
      <c r="J3935">
        <v>1418158683</v>
      </c>
      <c r="K3935" t="b">
        <v>0</v>
      </c>
      <c r="L3935">
        <v>10</v>
      </c>
      <c r="M3935" t="b">
        <v>0</v>
      </c>
      <c r="N3935" t="s">
        <v>8268</v>
      </c>
      <c r="O3935">
        <f t="shared" si="305"/>
        <v>0</v>
      </c>
      <c r="P3935">
        <f t="shared" si="306"/>
        <v>0</v>
      </c>
      <c r="Q3935" s="11" t="s">
        <v>8307</v>
      </c>
      <c r="R3935" t="s">
        <v>8308</v>
      </c>
      <c r="S3935" s="15">
        <f t="shared" si="307"/>
        <v>41982.87364583333</v>
      </c>
      <c r="T3935" s="15">
        <f t="shared" si="308"/>
        <v>42012.87364583333</v>
      </c>
      <c r="U3935">
        <f t="shared" si="309"/>
        <v>2014</v>
      </c>
    </row>
    <row r="3936" spans="1:21" ht="64" x14ac:dyDescent="0.2">
      <c r="A3936">
        <v>3898</v>
      </c>
      <c r="B3936" s="9" t="s">
        <v>3894</v>
      </c>
      <c r="C3936" s="3" t="s">
        <v>8005</v>
      </c>
      <c r="D3936" s="5">
        <v>2500</v>
      </c>
      <c r="E3936" s="7">
        <v>0</v>
      </c>
      <c r="F3936" t="s">
        <v>8219</v>
      </c>
      <c r="G3936" t="s">
        <v>8223</v>
      </c>
      <c r="H3936" t="s">
        <v>8245</v>
      </c>
      <c r="I3936">
        <v>1439827200</v>
      </c>
      <c r="J3936">
        <v>1436355270</v>
      </c>
      <c r="K3936" t="b">
        <v>0</v>
      </c>
      <c r="L3936">
        <v>16</v>
      </c>
      <c r="M3936" t="b">
        <v>0</v>
      </c>
      <c r="N3936" t="s">
        <v>8268</v>
      </c>
      <c r="O3936">
        <f t="shared" si="305"/>
        <v>0</v>
      </c>
      <c r="P3936">
        <f t="shared" si="306"/>
        <v>0</v>
      </c>
      <c r="Q3936" s="11" t="s">
        <v>8307</v>
      </c>
      <c r="R3936" t="s">
        <v>8308</v>
      </c>
      <c r="S3936" s="15">
        <f t="shared" si="307"/>
        <v>42193.482291666667</v>
      </c>
      <c r="T3936" s="15">
        <f t="shared" si="308"/>
        <v>42233.666666666672</v>
      </c>
      <c r="U3936">
        <f t="shared" si="309"/>
        <v>2015</v>
      </c>
    </row>
    <row r="3937" spans="1:21" ht="32" x14ac:dyDescent="0.2">
      <c r="A3937">
        <v>3900</v>
      </c>
      <c r="B3937" s="9" t="s">
        <v>3896</v>
      </c>
      <c r="C3937" s="3" t="s">
        <v>8007</v>
      </c>
      <c r="D3937" s="5">
        <v>2500</v>
      </c>
      <c r="E3937" s="7">
        <v>0</v>
      </c>
      <c r="F3937" t="s">
        <v>8219</v>
      </c>
      <c r="G3937" t="s">
        <v>8222</v>
      </c>
      <c r="H3937" t="s">
        <v>8244</v>
      </c>
      <c r="I3937">
        <v>1433988791</v>
      </c>
      <c r="J3937">
        <v>1431396791</v>
      </c>
      <c r="K3937" t="b">
        <v>0</v>
      </c>
      <c r="L3937">
        <v>5</v>
      </c>
      <c r="M3937" t="b">
        <v>0</v>
      </c>
      <c r="N3937" t="s">
        <v>8268</v>
      </c>
      <c r="O3937">
        <f t="shared" si="305"/>
        <v>0</v>
      </c>
      <c r="P3937">
        <f t="shared" si="306"/>
        <v>0</v>
      </c>
      <c r="Q3937" s="11" t="s">
        <v>8307</v>
      </c>
      <c r="R3937" t="s">
        <v>8308</v>
      </c>
      <c r="S3937" s="15">
        <f t="shared" si="307"/>
        <v>42136.092488425929</v>
      </c>
      <c r="T3937" s="15">
        <f t="shared" si="308"/>
        <v>42166.092488425929</v>
      </c>
      <c r="U3937">
        <f t="shared" si="309"/>
        <v>2015</v>
      </c>
    </row>
    <row r="3938" spans="1:21" ht="48" x14ac:dyDescent="0.2">
      <c r="A3938">
        <v>3914</v>
      </c>
      <c r="B3938" s="9" t="s">
        <v>3910</v>
      </c>
      <c r="C3938" s="3" t="s">
        <v>8021</v>
      </c>
      <c r="D3938" s="5">
        <v>2500</v>
      </c>
      <c r="E3938" s="7">
        <v>0</v>
      </c>
      <c r="F3938" t="s">
        <v>8219</v>
      </c>
      <c r="G3938" t="s">
        <v>8223</v>
      </c>
      <c r="H3938" t="s">
        <v>8245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1" t="s">
        <v>8307</v>
      </c>
      <c r="R3938" t="s">
        <v>8308</v>
      </c>
      <c r="S3938" s="15">
        <f t="shared" si="307"/>
        <v>42114.818935185183</v>
      </c>
      <c r="T3938" s="15">
        <f t="shared" si="308"/>
        <v>42134.957638888889</v>
      </c>
      <c r="U3938">
        <f t="shared" si="309"/>
        <v>2015</v>
      </c>
    </row>
    <row r="3939" spans="1:21" ht="48" x14ac:dyDescent="0.2">
      <c r="A3939">
        <v>3920</v>
      </c>
      <c r="B3939" s="9" t="s">
        <v>3916</v>
      </c>
      <c r="C3939" s="3" t="s">
        <v>8027</v>
      </c>
      <c r="D3939" s="5">
        <v>2500</v>
      </c>
      <c r="E3939" s="7">
        <v>0</v>
      </c>
      <c r="F3939" t="s">
        <v>8219</v>
      </c>
      <c r="G3939" t="s">
        <v>8223</v>
      </c>
      <c r="H3939" t="s">
        <v>8245</v>
      </c>
      <c r="I3939">
        <v>1479032260</v>
      </c>
      <c r="J3939">
        <v>1476436660</v>
      </c>
      <c r="K3939" t="b">
        <v>0</v>
      </c>
      <c r="L3939">
        <v>3</v>
      </c>
      <c r="M3939" t="b">
        <v>0</v>
      </c>
      <c r="N3939" t="s">
        <v>8268</v>
      </c>
      <c r="O3939">
        <f t="shared" si="305"/>
        <v>0</v>
      </c>
      <c r="P3939">
        <f t="shared" si="306"/>
        <v>0</v>
      </c>
      <c r="Q3939" s="11" t="s">
        <v>8307</v>
      </c>
      <c r="R3939" t="s">
        <v>8308</v>
      </c>
      <c r="S3939" s="15">
        <f t="shared" si="307"/>
        <v>42657.38726851852</v>
      </c>
      <c r="T3939" s="15">
        <f t="shared" si="308"/>
        <v>42687.428935185191</v>
      </c>
      <c r="U3939">
        <f t="shared" si="309"/>
        <v>2016</v>
      </c>
    </row>
    <row r="3940" spans="1:21" ht="48" x14ac:dyDescent="0.2">
      <c r="A3940">
        <v>3927</v>
      </c>
      <c r="B3940" s="9" t="s">
        <v>3923</v>
      </c>
      <c r="C3940" s="3" t="s">
        <v>8034</v>
      </c>
      <c r="D3940" s="5">
        <v>2500</v>
      </c>
      <c r="E3940" s="7">
        <v>0</v>
      </c>
      <c r="F3940" t="s">
        <v>8219</v>
      </c>
      <c r="G3940" t="s">
        <v>8223</v>
      </c>
      <c r="H3940" t="s">
        <v>8245</v>
      </c>
      <c r="I3940">
        <v>1407565504</v>
      </c>
      <c r="J3940">
        <v>1404973504</v>
      </c>
      <c r="K3940" t="b">
        <v>0</v>
      </c>
      <c r="L3940">
        <v>2</v>
      </c>
      <c r="M3940" t="b">
        <v>0</v>
      </c>
      <c r="N3940" t="s">
        <v>8268</v>
      </c>
      <c r="O3940">
        <f t="shared" si="305"/>
        <v>0</v>
      </c>
      <c r="P3940">
        <f t="shared" si="306"/>
        <v>0</v>
      </c>
      <c r="Q3940" s="11" t="s">
        <v>8307</v>
      </c>
      <c r="R3940" t="s">
        <v>8308</v>
      </c>
      <c r="S3940" s="15">
        <f t="shared" si="307"/>
        <v>41830.267407407409</v>
      </c>
      <c r="T3940" s="15">
        <f t="shared" si="308"/>
        <v>41860.267407407409</v>
      </c>
      <c r="U3940">
        <f t="shared" si="309"/>
        <v>2014</v>
      </c>
    </row>
    <row r="3941" spans="1:21" ht="48" x14ac:dyDescent="0.2">
      <c r="A3941">
        <v>3980</v>
      </c>
      <c r="B3941" s="9" t="s">
        <v>3976</v>
      </c>
      <c r="C3941" s="3" t="s">
        <v>8086</v>
      </c>
      <c r="D3941" s="5">
        <v>2500</v>
      </c>
      <c r="E3941" s="7">
        <v>0</v>
      </c>
      <c r="F3941" t="s">
        <v>8219</v>
      </c>
      <c r="G3941" t="s">
        <v>8222</v>
      </c>
      <c r="H3941" t="s">
        <v>8244</v>
      </c>
      <c r="I3941">
        <v>1404570147</v>
      </c>
      <c r="J3941">
        <v>1401978147</v>
      </c>
      <c r="K3941" t="b">
        <v>0</v>
      </c>
      <c r="L3941">
        <v>7</v>
      </c>
      <c r="M3941" t="b">
        <v>0</v>
      </c>
      <c r="N3941" t="s">
        <v>8268</v>
      </c>
      <c r="O3941">
        <f t="shared" si="305"/>
        <v>0</v>
      </c>
      <c r="P3941">
        <f t="shared" si="306"/>
        <v>0</v>
      </c>
      <c r="Q3941" s="11" t="s">
        <v>8307</v>
      </c>
      <c r="R3941" t="s">
        <v>8308</v>
      </c>
      <c r="S3941" s="15">
        <f t="shared" si="307"/>
        <v>41795.598923611113</v>
      </c>
      <c r="T3941" s="15">
        <f t="shared" si="308"/>
        <v>41825.598923611113</v>
      </c>
      <c r="U3941">
        <f t="shared" si="309"/>
        <v>2014</v>
      </c>
    </row>
    <row r="3942" spans="1:21" ht="48" x14ac:dyDescent="0.2">
      <c r="A3942">
        <v>4030</v>
      </c>
      <c r="B3942" s="9" t="s">
        <v>4025</v>
      </c>
      <c r="C3942" s="3" t="s">
        <v>8134</v>
      </c>
      <c r="D3942" s="5">
        <v>2500</v>
      </c>
      <c r="E3942" s="7">
        <v>0</v>
      </c>
      <c r="F3942" t="s">
        <v>8219</v>
      </c>
      <c r="G3942" t="s">
        <v>8222</v>
      </c>
      <c r="H3942" t="s">
        <v>8244</v>
      </c>
      <c r="I3942">
        <v>1454525340</v>
      </c>
      <c r="J3942">
        <v>1452008599</v>
      </c>
      <c r="K3942" t="b">
        <v>0</v>
      </c>
      <c r="L3942">
        <v>6</v>
      </c>
      <c r="M3942" t="b">
        <v>0</v>
      </c>
      <c r="N3942" t="s">
        <v>8268</v>
      </c>
      <c r="O3942">
        <f t="shared" si="305"/>
        <v>0</v>
      </c>
      <c r="P3942">
        <f t="shared" si="306"/>
        <v>0</v>
      </c>
      <c r="Q3942" s="11" t="s">
        <v>8307</v>
      </c>
      <c r="R3942" t="s">
        <v>8308</v>
      </c>
      <c r="S3942" s="15">
        <f t="shared" si="307"/>
        <v>42374.655081018514</v>
      </c>
      <c r="T3942" s="15">
        <f t="shared" si="308"/>
        <v>42403.784027777772</v>
      </c>
      <c r="U3942">
        <f t="shared" si="309"/>
        <v>2016</v>
      </c>
    </row>
    <row r="3943" spans="1:21" ht="48" x14ac:dyDescent="0.2">
      <c r="A3943">
        <v>4038</v>
      </c>
      <c r="B3943" s="9" t="s">
        <v>4033</v>
      </c>
      <c r="C3943" s="3" t="s">
        <v>8141</v>
      </c>
      <c r="D3943" s="5">
        <v>2500</v>
      </c>
      <c r="E3943" s="7">
        <v>0</v>
      </c>
      <c r="F3943" t="s">
        <v>8219</v>
      </c>
      <c r="G3943" t="s">
        <v>8222</v>
      </c>
      <c r="H3943" t="s">
        <v>8244</v>
      </c>
      <c r="I3943">
        <v>1413573010</v>
      </c>
      <c r="J3943">
        <v>1408389010</v>
      </c>
      <c r="K3943" t="b">
        <v>0</v>
      </c>
      <c r="L3943">
        <v>4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8307</v>
      </c>
      <c r="R3943" t="s">
        <v>8308</v>
      </c>
      <c r="S3943" s="15">
        <f t="shared" si="307"/>
        <v>41869.798726851855</v>
      </c>
      <c r="T3943" s="15">
        <f t="shared" si="308"/>
        <v>41929.798726851855</v>
      </c>
      <c r="U3943">
        <f t="shared" si="309"/>
        <v>2014</v>
      </c>
    </row>
    <row r="3944" spans="1:21" ht="48" x14ac:dyDescent="0.2">
      <c r="A3944">
        <v>4093</v>
      </c>
      <c r="B3944" s="9" t="s">
        <v>4088</v>
      </c>
      <c r="C3944" s="3" t="s">
        <v>8195</v>
      </c>
      <c r="D3944" s="5">
        <v>2500</v>
      </c>
      <c r="E3944" s="7">
        <v>0</v>
      </c>
      <c r="F3944" t="s">
        <v>8219</v>
      </c>
      <c r="G3944" t="s">
        <v>8223</v>
      </c>
      <c r="H3944" t="s">
        <v>8245</v>
      </c>
      <c r="I3944">
        <v>1440272093</v>
      </c>
      <c r="J3944">
        <v>1435088093</v>
      </c>
      <c r="K3944" t="b">
        <v>0</v>
      </c>
      <c r="L3944">
        <v>4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8307</v>
      </c>
      <c r="R3944" t="s">
        <v>8308</v>
      </c>
      <c r="S3944" s="15">
        <f t="shared" si="307"/>
        <v>42178.815891203703</v>
      </c>
      <c r="T3944" s="15">
        <f t="shared" si="308"/>
        <v>42238.815891203703</v>
      </c>
      <c r="U3944">
        <f t="shared" si="309"/>
        <v>2015</v>
      </c>
    </row>
    <row r="3945" spans="1:21" ht="48" x14ac:dyDescent="0.2">
      <c r="A3945">
        <v>4112</v>
      </c>
      <c r="B3945" s="9" t="s">
        <v>4107</v>
      </c>
      <c r="C3945" s="3" t="s">
        <v>6960</v>
      </c>
      <c r="D3945" s="5">
        <v>2500</v>
      </c>
      <c r="E3945" s="7">
        <v>0</v>
      </c>
      <c r="F3945" t="s">
        <v>8219</v>
      </c>
      <c r="G3945" t="s">
        <v>8239</v>
      </c>
      <c r="H3945" t="s">
        <v>8247</v>
      </c>
      <c r="I3945">
        <v>1456617600</v>
      </c>
      <c r="J3945">
        <v>1454280186</v>
      </c>
      <c r="K3945" t="b">
        <v>0</v>
      </c>
      <c r="L3945">
        <v>1</v>
      </c>
      <c r="M3945" t="b">
        <v>0</v>
      </c>
      <c r="N3945" t="s">
        <v>8268</v>
      </c>
      <c r="O3945">
        <f t="shared" si="305"/>
        <v>0</v>
      </c>
      <c r="P3945">
        <f t="shared" si="306"/>
        <v>0</v>
      </c>
      <c r="Q3945" s="11" t="s">
        <v>8307</v>
      </c>
      <c r="R3945" t="s">
        <v>8308</v>
      </c>
      <c r="S3945" s="15">
        <f t="shared" si="307"/>
        <v>42400.946597222224</v>
      </c>
      <c r="T3945" s="15">
        <f t="shared" si="308"/>
        <v>42428</v>
      </c>
      <c r="U3945">
        <f t="shared" si="309"/>
        <v>2016</v>
      </c>
    </row>
    <row r="3946" spans="1:21" ht="48" x14ac:dyDescent="0.2">
      <c r="A3946">
        <v>3865</v>
      </c>
      <c r="B3946" s="9" t="s">
        <v>3861</v>
      </c>
      <c r="C3946" s="3" t="s">
        <v>7973</v>
      </c>
      <c r="D3946" s="5">
        <v>2413</v>
      </c>
      <c r="E3946" s="7">
        <v>0</v>
      </c>
      <c r="F3946" t="s">
        <v>8219</v>
      </c>
      <c r="G3946" t="s">
        <v>8227</v>
      </c>
      <c r="H3946" t="s">
        <v>8249</v>
      </c>
      <c r="I3946">
        <v>1409376600</v>
      </c>
      <c r="J3946">
        <v>1405957098</v>
      </c>
      <c r="K3946" t="b">
        <v>0</v>
      </c>
      <c r="L3946">
        <v>14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1" t="s">
        <v>8307</v>
      </c>
      <c r="R3946" t="s">
        <v>8308</v>
      </c>
      <c r="S3946" s="15">
        <f t="shared" si="307"/>
        <v>41841.651597222226</v>
      </c>
      <c r="T3946" s="15">
        <f t="shared" si="308"/>
        <v>41881.229166666664</v>
      </c>
      <c r="U3946">
        <f t="shared" si="309"/>
        <v>2014</v>
      </c>
    </row>
    <row r="3947" spans="1:21" ht="32" x14ac:dyDescent="0.2">
      <c r="A3947">
        <v>3778</v>
      </c>
      <c r="B3947" s="9" t="s">
        <v>3774</v>
      </c>
      <c r="C3947" s="3" t="s">
        <v>7887</v>
      </c>
      <c r="D3947" s="5">
        <v>2400</v>
      </c>
      <c r="E3947" s="7">
        <v>0</v>
      </c>
      <c r="F3947" t="s">
        <v>8217</v>
      </c>
      <c r="G3947" t="s">
        <v>8222</v>
      </c>
      <c r="H3947" t="s">
        <v>8244</v>
      </c>
      <c r="I3947">
        <v>1423942780</v>
      </c>
      <c r="J3947">
        <v>1418758780</v>
      </c>
      <c r="K3947" t="b">
        <v>0</v>
      </c>
      <c r="L3947">
        <v>36</v>
      </c>
      <c r="M3947" t="b">
        <v>1</v>
      </c>
      <c r="N3947" t="s">
        <v>8302</v>
      </c>
      <c r="O3947">
        <f t="shared" si="305"/>
        <v>0</v>
      </c>
      <c r="P3947">
        <f t="shared" si="306"/>
        <v>0</v>
      </c>
      <c r="Q3947" s="11" t="s">
        <v>8307</v>
      </c>
      <c r="R3947" t="s">
        <v>8310</v>
      </c>
      <c r="S3947" s="15">
        <f t="shared" si="307"/>
        <v>41989.819212962961</v>
      </c>
      <c r="T3947" s="15">
        <f t="shared" si="308"/>
        <v>42049.819212962961</v>
      </c>
      <c r="U3947">
        <f t="shared" si="309"/>
        <v>2014</v>
      </c>
    </row>
    <row r="3948" spans="1:21" ht="48" x14ac:dyDescent="0.2">
      <c r="A3948">
        <v>4081</v>
      </c>
      <c r="B3948" s="9" t="s">
        <v>4076</v>
      </c>
      <c r="C3948" s="3" t="s">
        <v>8183</v>
      </c>
      <c r="D3948" s="5">
        <v>2224</v>
      </c>
      <c r="E3948" s="7">
        <v>0</v>
      </c>
      <c r="F3948" t="s">
        <v>8219</v>
      </c>
      <c r="G3948" t="s">
        <v>8222</v>
      </c>
      <c r="H3948" t="s">
        <v>8244</v>
      </c>
      <c r="I3948">
        <v>1425819425</v>
      </c>
      <c r="J3948">
        <v>1423231025</v>
      </c>
      <c r="K3948" t="b">
        <v>0</v>
      </c>
      <c r="L3948">
        <v>12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1" t="s">
        <v>8307</v>
      </c>
      <c r="R3948" t="s">
        <v>8308</v>
      </c>
      <c r="S3948" s="15">
        <f t="shared" si="307"/>
        <v>42041.581307870365</v>
      </c>
      <c r="T3948" s="15">
        <f t="shared" si="308"/>
        <v>42071.539641203708</v>
      </c>
      <c r="U3948">
        <f t="shared" si="309"/>
        <v>2015</v>
      </c>
    </row>
    <row r="3949" spans="1:21" ht="32" x14ac:dyDescent="0.2">
      <c r="A3949">
        <v>3743</v>
      </c>
      <c r="B3949" s="9" t="s">
        <v>3739</v>
      </c>
      <c r="C3949" s="3" t="s">
        <v>7852</v>
      </c>
      <c r="D3949" s="5">
        <v>2200</v>
      </c>
      <c r="E3949" s="7">
        <v>0</v>
      </c>
      <c r="F3949" t="s">
        <v>8219</v>
      </c>
      <c r="G3949" t="s">
        <v>8222</v>
      </c>
      <c r="H3949" t="s">
        <v>8244</v>
      </c>
      <c r="I3949">
        <v>1404406964</v>
      </c>
      <c r="J3949">
        <v>1401814964</v>
      </c>
      <c r="K3949" t="b">
        <v>0</v>
      </c>
      <c r="L3949">
        <v>0</v>
      </c>
      <c r="M3949" t="b">
        <v>0</v>
      </c>
      <c r="N3949" t="s">
        <v>8268</v>
      </c>
      <c r="O3949">
        <f t="shared" si="305"/>
        <v>0</v>
      </c>
      <c r="P3949">
        <f t="shared" si="306"/>
        <v>0</v>
      </c>
      <c r="Q3949" s="11" t="s">
        <v>8307</v>
      </c>
      <c r="R3949" t="s">
        <v>8308</v>
      </c>
      <c r="S3949" s="15">
        <f t="shared" si="307"/>
        <v>41793.710231481484</v>
      </c>
      <c r="T3949" s="15">
        <f t="shared" si="308"/>
        <v>41823.710231481484</v>
      </c>
      <c r="U3949">
        <f t="shared" si="309"/>
        <v>2014</v>
      </c>
    </row>
    <row r="3950" spans="1:21" ht="48" x14ac:dyDescent="0.2">
      <c r="A3950">
        <v>3813</v>
      </c>
      <c r="B3950" s="9" t="s">
        <v>3809</v>
      </c>
      <c r="C3950" s="3" t="s">
        <v>7922</v>
      </c>
      <c r="D3950" s="5">
        <v>2100</v>
      </c>
      <c r="E3950" s="7">
        <v>0</v>
      </c>
      <c r="F3950" t="s">
        <v>8217</v>
      </c>
      <c r="G3950" t="s">
        <v>8222</v>
      </c>
      <c r="H3950" t="s">
        <v>8244</v>
      </c>
      <c r="I3950">
        <v>1465940580</v>
      </c>
      <c r="J3950">
        <v>1462603021</v>
      </c>
      <c r="K3950" t="b">
        <v>0</v>
      </c>
      <c r="L3950">
        <v>27</v>
      </c>
      <c r="M3950" t="b">
        <v>1</v>
      </c>
      <c r="N3950" t="s">
        <v>8268</v>
      </c>
      <c r="O3950">
        <f t="shared" si="305"/>
        <v>0</v>
      </c>
      <c r="P3950">
        <f t="shared" si="306"/>
        <v>0</v>
      </c>
      <c r="Q3950" s="11" t="s">
        <v>8307</v>
      </c>
      <c r="R3950" t="s">
        <v>8308</v>
      </c>
      <c r="S3950" s="15">
        <f t="shared" si="307"/>
        <v>42497.275706018518</v>
      </c>
      <c r="T3950" s="15">
        <f t="shared" si="308"/>
        <v>42535.904861111107</v>
      </c>
      <c r="U3950">
        <f t="shared" si="309"/>
        <v>2016</v>
      </c>
    </row>
    <row r="3951" spans="1:21" ht="48" x14ac:dyDescent="0.2">
      <c r="A3951">
        <v>3713</v>
      </c>
      <c r="B3951" s="9" t="s">
        <v>3709</v>
      </c>
      <c r="C3951" s="3" t="s">
        <v>7822</v>
      </c>
      <c r="D3951" s="5">
        <v>2000</v>
      </c>
      <c r="E3951" s="7">
        <v>0</v>
      </c>
      <c r="F3951" t="s">
        <v>8217</v>
      </c>
      <c r="G3951" t="s">
        <v>8222</v>
      </c>
      <c r="H3951" t="s">
        <v>8244</v>
      </c>
      <c r="I3951">
        <v>1465062166</v>
      </c>
      <c r="J3951">
        <v>1463334166</v>
      </c>
      <c r="K3951" t="b">
        <v>0</v>
      </c>
      <c r="L3951">
        <v>19</v>
      </c>
      <c r="M3951" t="b">
        <v>1</v>
      </c>
      <c r="N3951" t="s">
        <v>8268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8308</v>
      </c>
      <c r="S3951" s="15">
        <f t="shared" si="307"/>
        <v>42505.738032407404</v>
      </c>
      <c r="T3951" s="15">
        <f t="shared" si="308"/>
        <v>42525.738032407404</v>
      </c>
      <c r="U3951">
        <f t="shared" si="309"/>
        <v>2016</v>
      </c>
    </row>
    <row r="3952" spans="1:21" ht="48" x14ac:dyDescent="0.2">
      <c r="A3952">
        <v>3727</v>
      </c>
      <c r="B3952" s="9" t="s">
        <v>3723</v>
      </c>
      <c r="C3952" s="3" t="s">
        <v>7836</v>
      </c>
      <c r="D3952" s="5">
        <v>2000</v>
      </c>
      <c r="E3952" s="7">
        <v>0</v>
      </c>
      <c r="F3952" t="s">
        <v>8217</v>
      </c>
      <c r="G3952" t="s">
        <v>8222</v>
      </c>
      <c r="H3952" t="s">
        <v>8244</v>
      </c>
      <c r="I3952">
        <v>1476939300</v>
      </c>
      <c r="J3952">
        <v>1474273294</v>
      </c>
      <c r="K3952" t="b">
        <v>0</v>
      </c>
      <c r="L3952">
        <v>33</v>
      </c>
      <c r="M3952" t="b">
        <v>1</v>
      </c>
      <c r="N3952" t="s">
        <v>8268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8308</v>
      </c>
      <c r="S3952" s="15">
        <f t="shared" si="307"/>
        <v>42632.348310185189</v>
      </c>
      <c r="T3952" s="15">
        <f t="shared" si="308"/>
        <v>42663.204861111109</v>
      </c>
      <c r="U3952">
        <f t="shared" si="309"/>
        <v>2016</v>
      </c>
    </row>
    <row r="3953" spans="1:21" ht="48" x14ac:dyDescent="0.2">
      <c r="A3953">
        <v>3740</v>
      </c>
      <c r="B3953" s="9" t="s">
        <v>3736</v>
      </c>
      <c r="C3953" s="3" t="s">
        <v>7849</v>
      </c>
      <c r="D3953" s="5">
        <v>2000</v>
      </c>
      <c r="E3953" s="7">
        <v>0</v>
      </c>
      <c r="F3953" t="s">
        <v>8219</v>
      </c>
      <c r="G3953" t="s">
        <v>8222</v>
      </c>
      <c r="H3953" t="s">
        <v>8244</v>
      </c>
      <c r="I3953">
        <v>1407808438</v>
      </c>
      <c r="J3953">
        <v>1405217355</v>
      </c>
      <c r="K3953" t="b">
        <v>0</v>
      </c>
      <c r="L3953">
        <v>14</v>
      </c>
      <c r="M3953" t="b">
        <v>0</v>
      </c>
      <c r="N3953" t="s">
        <v>8268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41833.089756944442</v>
      </c>
      <c r="T3953" s="15">
        <f t="shared" si="308"/>
        <v>41863.079143518517</v>
      </c>
      <c r="U3953">
        <f t="shared" si="309"/>
        <v>2014</v>
      </c>
    </row>
    <row r="3954" spans="1:21" ht="48" x14ac:dyDescent="0.2">
      <c r="A3954">
        <v>3767</v>
      </c>
      <c r="B3954" s="9" t="s">
        <v>3763</v>
      </c>
      <c r="C3954" s="3" t="s">
        <v>7876</v>
      </c>
      <c r="D3954" s="5">
        <v>2000</v>
      </c>
      <c r="E3954" s="7">
        <v>0</v>
      </c>
      <c r="F3954" t="s">
        <v>8217</v>
      </c>
      <c r="G3954" t="s">
        <v>8222</v>
      </c>
      <c r="H3954" t="s">
        <v>8244</v>
      </c>
      <c r="I3954">
        <v>1425185940</v>
      </c>
      <c r="J3954">
        <v>1423960097</v>
      </c>
      <c r="K3954" t="b">
        <v>0</v>
      </c>
      <c r="L3954">
        <v>56</v>
      </c>
      <c r="M3954" t="b">
        <v>1</v>
      </c>
      <c r="N3954" t="s">
        <v>8302</v>
      </c>
      <c r="O3954">
        <f t="shared" si="305"/>
        <v>0</v>
      </c>
      <c r="P3954">
        <f t="shared" si="306"/>
        <v>0</v>
      </c>
      <c r="Q3954" s="11" t="s">
        <v>8307</v>
      </c>
      <c r="R3954" t="s">
        <v>8310</v>
      </c>
      <c r="S3954" s="15">
        <f t="shared" si="307"/>
        <v>42050.019641203704</v>
      </c>
      <c r="T3954" s="15">
        <f t="shared" si="308"/>
        <v>42064.207638888889</v>
      </c>
      <c r="U3954">
        <f t="shared" si="309"/>
        <v>2015</v>
      </c>
    </row>
    <row r="3955" spans="1:21" ht="48" x14ac:dyDescent="0.2">
      <c r="A3955">
        <v>3770</v>
      </c>
      <c r="B3955" s="9" t="s">
        <v>3766</v>
      </c>
      <c r="C3955" s="3" t="s">
        <v>7879</v>
      </c>
      <c r="D3955" s="5">
        <v>2000</v>
      </c>
      <c r="E3955" s="7">
        <v>0</v>
      </c>
      <c r="F3955" t="s">
        <v>8217</v>
      </c>
      <c r="G3955" t="s">
        <v>8223</v>
      </c>
      <c r="H3955" t="s">
        <v>8245</v>
      </c>
      <c r="I3955">
        <v>1434234010</v>
      </c>
      <c r="J3955">
        <v>1431642010</v>
      </c>
      <c r="K3955" t="b">
        <v>0</v>
      </c>
      <c r="L3955">
        <v>20</v>
      </c>
      <c r="M3955" t="b">
        <v>1</v>
      </c>
      <c r="N3955" t="s">
        <v>8302</v>
      </c>
      <c r="O3955">
        <f t="shared" si="305"/>
        <v>0</v>
      </c>
      <c r="P3955">
        <f t="shared" si="306"/>
        <v>0</v>
      </c>
      <c r="Q3955" s="11" t="s">
        <v>8307</v>
      </c>
      <c r="R3955" t="s">
        <v>8310</v>
      </c>
      <c r="S3955" s="15">
        <f t="shared" si="307"/>
        <v>42138.930671296301</v>
      </c>
      <c r="T3955" s="15">
        <f t="shared" si="308"/>
        <v>42168.930671296301</v>
      </c>
      <c r="U3955">
        <f t="shared" si="309"/>
        <v>2015</v>
      </c>
    </row>
    <row r="3956" spans="1:21" ht="48" x14ac:dyDescent="0.2">
      <c r="A3956">
        <v>3775</v>
      </c>
      <c r="B3956" s="9" t="s">
        <v>3771</v>
      </c>
      <c r="C3956" s="3" t="s">
        <v>7884</v>
      </c>
      <c r="D3956" s="5">
        <v>2000</v>
      </c>
      <c r="E3956" s="7">
        <v>0</v>
      </c>
      <c r="F3956" t="s">
        <v>8217</v>
      </c>
      <c r="G3956" t="s">
        <v>8222</v>
      </c>
      <c r="H3956" t="s">
        <v>8244</v>
      </c>
      <c r="I3956">
        <v>1428552000</v>
      </c>
      <c r="J3956">
        <v>1426199843</v>
      </c>
      <c r="K3956" t="b">
        <v>0</v>
      </c>
      <c r="L3956">
        <v>14</v>
      </c>
      <c r="M3956" t="b">
        <v>1</v>
      </c>
      <c r="N3956" t="s">
        <v>8302</v>
      </c>
      <c r="O3956">
        <f t="shared" si="305"/>
        <v>0</v>
      </c>
      <c r="P3956">
        <f t="shared" si="306"/>
        <v>0</v>
      </c>
      <c r="Q3956" s="11" t="s">
        <v>8307</v>
      </c>
      <c r="R3956" t="s">
        <v>8310</v>
      </c>
      <c r="S3956" s="15">
        <f t="shared" si="307"/>
        <v>42075.942627314813</v>
      </c>
      <c r="T3956" s="15">
        <f t="shared" si="308"/>
        <v>42103.166666666672</v>
      </c>
      <c r="U3956">
        <f t="shared" si="309"/>
        <v>2015</v>
      </c>
    </row>
    <row r="3957" spans="1:21" ht="48" x14ac:dyDescent="0.2">
      <c r="A3957">
        <v>3777</v>
      </c>
      <c r="B3957" s="9" t="s">
        <v>3773</v>
      </c>
      <c r="C3957" s="3" t="s">
        <v>7886</v>
      </c>
      <c r="D3957" s="5">
        <v>2000</v>
      </c>
      <c r="E3957" s="7">
        <v>0</v>
      </c>
      <c r="F3957" t="s">
        <v>8217</v>
      </c>
      <c r="G3957" t="s">
        <v>8222</v>
      </c>
      <c r="H3957" t="s">
        <v>8244</v>
      </c>
      <c r="I3957">
        <v>1411790400</v>
      </c>
      <c r="J3957">
        <v>1409884821</v>
      </c>
      <c r="K3957" t="b">
        <v>0</v>
      </c>
      <c r="L3957">
        <v>59</v>
      </c>
      <c r="M3957" t="b">
        <v>1</v>
      </c>
      <c r="N3957" t="s">
        <v>8302</v>
      </c>
      <c r="O3957">
        <f t="shared" si="305"/>
        <v>0</v>
      </c>
      <c r="P3957">
        <f t="shared" si="306"/>
        <v>0</v>
      </c>
      <c r="Q3957" s="11" t="s">
        <v>8307</v>
      </c>
      <c r="R3957" t="s">
        <v>8310</v>
      </c>
      <c r="S3957" s="15">
        <f t="shared" si="307"/>
        <v>41887.111354166671</v>
      </c>
      <c r="T3957" s="15">
        <f t="shared" si="308"/>
        <v>41909.166666666664</v>
      </c>
      <c r="U3957">
        <f t="shared" si="309"/>
        <v>2014</v>
      </c>
    </row>
    <row r="3958" spans="1:21" ht="48" x14ac:dyDescent="0.2">
      <c r="A3958">
        <v>3782</v>
      </c>
      <c r="B3958" s="9" t="s">
        <v>3778</v>
      </c>
      <c r="C3958" s="3" t="s">
        <v>7891</v>
      </c>
      <c r="D3958" s="5">
        <v>2000</v>
      </c>
      <c r="E3958" s="7">
        <v>0</v>
      </c>
      <c r="F3958" t="s">
        <v>8217</v>
      </c>
      <c r="G3958" t="s">
        <v>8223</v>
      </c>
      <c r="H3958" t="s">
        <v>8245</v>
      </c>
      <c r="I3958">
        <v>1469401200</v>
      </c>
      <c r="J3958">
        <v>1466887297</v>
      </c>
      <c r="K3958" t="b">
        <v>0</v>
      </c>
      <c r="L3958">
        <v>27</v>
      </c>
      <c r="M3958" t="b">
        <v>1</v>
      </c>
      <c r="N3958" t="s">
        <v>8302</v>
      </c>
      <c r="O3958">
        <f t="shared" si="305"/>
        <v>0</v>
      </c>
      <c r="P3958">
        <f t="shared" si="306"/>
        <v>0</v>
      </c>
      <c r="Q3958" s="11" t="s">
        <v>8307</v>
      </c>
      <c r="R3958" t="s">
        <v>8310</v>
      </c>
      <c r="S3958" s="15">
        <f t="shared" si="307"/>
        <v>42546.862233796302</v>
      </c>
      <c r="T3958" s="15">
        <f t="shared" si="308"/>
        <v>42575.958333333328</v>
      </c>
      <c r="U3958">
        <f t="shared" si="309"/>
        <v>2016</v>
      </c>
    </row>
    <row r="3959" spans="1:21" ht="48" x14ac:dyDescent="0.2">
      <c r="A3959">
        <v>3785</v>
      </c>
      <c r="B3959" s="9" t="s">
        <v>3781</v>
      </c>
      <c r="C3959" s="3" t="s">
        <v>7894</v>
      </c>
      <c r="D3959" s="5">
        <v>2000</v>
      </c>
      <c r="E3959" s="7">
        <v>0</v>
      </c>
      <c r="F3959" t="s">
        <v>8217</v>
      </c>
      <c r="G3959" t="s">
        <v>8223</v>
      </c>
      <c r="H3959" t="s">
        <v>8245</v>
      </c>
      <c r="I3959">
        <v>1470132180</v>
      </c>
      <c r="J3959">
        <v>1467040769</v>
      </c>
      <c r="K3959" t="b">
        <v>0</v>
      </c>
      <c r="L3959">
        <v>30</v>
      </c>
      <c r="M3959" t="b">
        <v>1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8307</v>
      </c>
      <c r="R3959" t="s">
        <v>8310</v>
      </c>
      <c r="S3959" s="15">
        <f t="shared" si="307"/>
        <v>42548.63853009259</v>
      </c>
      <c r="T3959" s="15">
        <f t="shared" si="308"/>
        <v>42584.418749999997</v>
      </c>
      <c r="U3959">
        <f t="shared" si="309"/>
        <v>2016</v>
      </c>
    </row>
    <row r="3960" spans="1:21" ht="48" x14ac:dyDescent="0.2">
      <c r="A3960">
        <v>3809</v>
      </c>
      <c r="B3960" s="9" t="s">
        <v>3805</v>
      </c>
      <c r="C3960" s="3" t="s">
        <v>7918</v>
      </c>
      <c r="D3960" s="5">
        <v>2000</v>
      </c>
      <c r="E3960" s="7">
        <v>0</v>
      </c>
      <c r="F3960" t="s">
        <v>8217</v>
      </c>
      <c r="G3960" t="s">
        <v>8223</v>
      </c>
      <c r="H3960" t="s">
        <v>8245</v>
      </c>
      <c r="I3960">
        <v>1406761200</v>
      </c>
      <c r="J3960">
        <v>1402403907</v>
      </c>
      <c r="K3960" t="b">
        <v>0</v>
      </c>
      <c r="L3960">
        <v>38</v>
      </c>
      <c r="M3960" t="b">
        <v>1</v>
      </c>
      <c r="N3960" t="s">
        <v>8268</v>
      </c>
      <c r="O3960">
        <f t="shared" si="305"/>
        <v>0</v>
      </c>
      <c r="P3960">
        <f t="shared" si="306"/>
        <v>0</v>
      </c>
      <c r="Q3960" s="11" t="s">
        <v>8307</v>
      </c>
      <c r="R3960" t="s">
        <v>8308</v>
      </c>
      <c r="S3960" s="15">
        <f t="shared" si="307"/>
        <v>41800.526701388888</v>
      </c>
      <c r="T3960" s="15">
        <f t="shared" si="308"/>
        <v>41850.958333333336</v>
      </c>
      <c r="U3960">
        <f t="shared" si="309"/>
        <v>2014</v>
      </c>
    </row>
    <row r="3961" spans="1:21" ht="48" x14ac:dyDescent="0.2">
      <c r="A3961">
        <v>3812</v>
      </c>
      <c r="B3961" s="9" t="s">
        <v>3808</v>
      </c>
      <c r="C3961" s="3" t="s">
        <v>7921</v>
      </c>
      <c r="D3961" s="5">
        <v>2000</v>
      </c>
      <c r="E3961" s="7">
        <v>0</v>
      </c>
      <c r="F3961" t="s">
        <v>8217</v>
      </c>
      <c r="G3961" t="s">
        <v>8227</v>
      </c>
      <c r="H3961" t="s">
        <v>8249</v>
      </c>
      <c r="I3961">
        <v>1433131140</v>
      </c>
      <c r="J3961">
        <v>1429120908</v>
      </c>
      <c r="K3961" t="b">
        <v>0</v>
      </c>
      <c r="L3961">
        <v>11</v>
      </c>
      <c r="M3961" t="b">
        <v>1</v>
      </c>
      <c r="N3961" t="s">
        <v>8268</v>
      </c>
      <c r="O3961">
        <f t="shared" si="305"/>
        <v>0</v>
      </c>
      <c r="P3961">
        <f t="shared" si="306"/>
        <v>0</v>
      </c>
      <c r="Q3961" s="11" t="s">
        <v>8307</v>
      </c>
      <c r="R3961" t="s">
        <v>8308</v>
      </c>
      <c r="S3961" s="15">
        <f t="shared" si="307"/>
        <v>42109.751250000001</v>
      </c>
      <c r="T3961" s="15">
        <f t="shared" si="308"/>
        <v>42156.165972222225</v>
      </c>
      <c r="U3961">
        <f t="shared" si="309"/>
        <v>2015</v>
      </c>
    </row>
    <row r="3962" spans="1:21" ht="48" x14ac:dyDescent="0.2">
      <c r="A3962">
        <v>3817</v>
      </c>
      <c r="B3962" s="9" t="s">
        <v>3813</v>
      </c>
      <c r="C3962" s="3" t="s">
        <v>7926</v>
      </c>
      <c r="D3962" s="5">
        <v>2000</v>
      </c>
      <c r="E3962" s="7">
        <v>0</v>
      </c>
      <c r="F3962" t="s">
        <v>8217</v>
      </c>
      <c r="G3962" t="s">
        <v>8222</v>
      </c>
      <c r="H3962" t="s">
        <v>8244</v>
      </c>
      <c r="I3962">
        <v>1445659140</v>
      </c>
      <c r="J3962">
        <v>1444236216</v>
      </c>
      <c r="K3962" t="b">
        <v>0</v>
      </c>
      <c r="L3962">
        <v>20</v>
      </c>
      <c r="M3962" t="b">
        <v>1</v>
      </c>
      <c r="N3962" t="s">
        <v>8268</v>
      </c>
      <c r="O3962">
        <f t="shared" si="305"/>
        <v>0</v>
      </c>
      <c r="P3962">
        <f t="shared" si="306"/>
        <v>0</v>
      </c>
      <c r="Q3962" s="11" t="s">
        <v>8307</v>
      </c>
      <c r="R3962" t="s">
        <v>8308</v>
      </c>
      <c r="S3962" s="15">
        <f t="shared" si="307"/>
        <v>42284.69694444444</v>
      </c>
      <c r="T3962" s="15">
        <f t="shared" si="308"/>
        <v>42301.165972222225</v>
      </c>
      <c r="U3962">
        <f t="shared" si="309"/>
        <v>2015</v>
      </c>
    </row>
    <row r="3963" spans="1:21" ht="32" x14ac:dyDescent="0.2">
      <c r="A3963">
        <v>3837</v>
      </c>
      <c r="B3963" s="9" t="s">
        <v>3833</v>
      </c>
      <c r="C3963" s="3" t="s">
        <v>7945</v>
      </c>
      <c r="D3963" s="5">
        <v>2000</v>
      </c>
      <c r="E3963" s="7">
        <v>0</v>
      </c>
      <c r="F3963" t="s">
        <v>8217</v>
      </c>
      <c r="G3963" t="s">
        <v>8223</v>
      </c>
      <c r="H3963" t="s">
        <v>8245</v>
      </c>
      <c r="I3963">
        <v>1435947758</v>
      </c>
      <c r="J3963">
        <v>1432837358</v>
      </c>
      <c r="K3963" t="b">
        <v>0</v>
      </c>
      <c r="L3963">
        <v>17</v>
      </c>
      <c r="M3963" t="b">
        <v>1</v>
      </c>
      <c r="N3963" t="s">
        <v>8268</v>
      </c>
      <c r="O3963">
        <f t="shared" si="305"/>
        <v>0</v>
      </c>
      <c r="P3963">
        <f t="shared" si="306"/>
        <v>0</v>
      </c>
      <c r="Q3963" s="11" t="s">
        <v>8307</v>
      </c>
      <c r="R3963" t="s">
        <v>8308</v>
      </c>
      <c r="S3963" s="15">
        <f t="shared" si="307"/>
        <v>42152.765717592592</v>
      </c>
      <c r="T3963" s="15">
        <f t="shared" si="308"/>
        <v>42188.765717592592</v>
      </c>
      <c r="U3963">
        <f t="shared" si="309"/>
        <v>2015</v>
      </c>
    </row>
    <row r="3964" spans="1:21" ht="48" x14ac:dyDescent="0.2">
      <c r="A3964">
        <v>3839</v>
      </c>
      <c r="B3964" s="9" t="s">
        <v>3835</v>
      </c>
      <c r="C3964" s="3" t="s">
        <v>7947</v>
      </c>
      <c r="D3964" s="5">
        <v>2000</v>
      </c>
      <c r="E3964" s="7">
        <v>0</v>
      </c>
      <c r="F3964" t="s">
        <v>8217</v>
      </c>
      <c r="G3964" t="s">
        <v>8222</v>
      </c>
      <c r="H3964" t="s">
        <v>8244</v>
      </c>
      <c r="I3964">
        <v>1438226724</v>
      </c>
      <c r="J3964">
        <v>1433042724</v>
      </c>
      <c r="K3964" t="b">
        <v>0</v>
      </c>
      <c r="L3964">
        <v>32</v>
      </c>
      <c r="M3964" t="b">
        <v>1</v>
      </c>
      <c r="N3964" t="s">
        <v>8268</v>
      </c>
      <c r="O3964">
        <f t="shared" si="305"/>
        <v>0</v>
      </c>
      <c r="P3964">
        <f t="shared" si="306"/>
        <v>0</v>
      </c>
      <c r="Q3964" s="11" t="s">
        <v>8307</v>
      </c>
      <c r="R3964" t="s">
        <v>8308</v>
      </c>
      <c r="S3964" s="15">
        <f t="shared" si="307"/>
        <v>42155.142638888887</v>
      </c>
      <c r="T3964" s="15">
        <f t="shared" si="308"/>
        <v>42215.142638888887</v>
      </c>
      <c r="U3964">
        <f t="shared" si="309"/>
        <v>2015</v>
      </c>
    </row>
    <row r="3965" spans="1:21" ht="16" x14ac:dyDescent="0.2">
      <c r="A3965">
        <v>3861</v>
      </c>
      <c r="B3965" s="9" t="s">
        <v>3857</v>
      </c>
      <c r="C3965" s="3" t="s">
        <v>7969</v>
      </c>
      <c r="D3965" s="5">
        <v>2000</v>
      </c>
      <c r="E3965" s="7">
        <v>0</v>
      </c>
      <c r="F3965" t="s">
        <v>8219</v>
      </c>
      <c r="G3965" t="s">
        <v>8222</v>
      </c>
      <c r="H3965" t="s">
        <v>8244</v>
      </c>
      <c r="I3965">
        <v>1415828820</v>
      </c>
      <c r="J3965">
        <v>1412258977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1" t="s">
        <v>8307</v>
      </c>
      <c r="R3965" t="s">
        <v>8308</v>
      </c>
      <c r="S3965" s="15">
        <f t="shared" si="307"/>
        <v>41914.590011574073</v>
      </c>
      <c r="T3965" s="15">
        <f t="shared" si="308"/>
        <v>41955.907638888893</v>
      </c>
      <c r="U3965">
        <f t="shared" si="309"/>
        <v>2014</v>
      </c>
    </row>
    <row r="3966" spans="1:21" ht="32" x14ac:dyDescent="0.2">
      <c r="A3966">
        <v>3866</v>
      </c>
      <c r="B3966" s="9" t="s">
        <v>3862</v>
      </c>
      <c r="C3966" s="3" t="s">
        <v>7974</v>
      </c>
      <c r="D3966" s="5">
        <v>2000</v>
      </c>
      <c r="E3966" s="7">
        <v>0</v>
      </c>
      <c r="F3966" t="s">
        <v>8219</v>
      </c>
      <c r="G3966" t="s">
        <v>8222</v>
      </c>
      <c r="H3966" t="s">
        <v>8244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t="s">
        <v>8268</v>
      </c>
      <c r="O3966">
        <f t="shared" si="305"/>
        <v>0</v>
      </c>
      <c r="P3966">
        <f t="shared" si="306"/>
        <v>0</v>
      </c>
      <c r="Q3966" s="11" t="s">
        <v>8307</v>
      </c>
      <c r="R3966" t="s">
        <v>8308</v>
      </c>
      <c r="S3966" s="15">
        <f t="shared" si="307"/>
        <v>42402.947002314817</v>
      </c>
      <c r="T3966" s="15">
        <f t="shared" si="308"/>
        <v>42452.145138888889</v>
      </c>
      <c r="U3966">
        <f t="shared" si="309"/>
        <v>2016</v>
      </c>
    </row>
    <row r="3967" spans="1:21" ht="48" x14ac:dyDescent="0.2">
      <c r="A3967">
        <v>3867</v>
      </c>
      <c r="B3967" s="9" t="s">
        <v>3863</v>
      </c>
      <c r="C3967" s="3" t="s">
        <v>7975</v>
      </c>
      <c r="D3967" s="5">
        <v>2000</v>
      </c>
      <c r="E3967" s="7">
        <v>0</v>
      </c>
      <c r="F3967" t="s">
        <v>8219</v>
      </c>
      <c r="G3967" t="s">
        <v>8222</v>
      </c>
      <c r="H3967" t="s">
        <v>8244</v>
      </c>
      <c r="I3967">
        <v>1466278339</v>
      </c>
      <c r="J3967">
        <v>1463686339</v>
      </c>
      <c r="K3967" t="b">
        <v>0</v>
      </c>
      <c r="L3967">
        <v>5</v>
      </c>
      <c r="M3967" t="b">
        <v>0</v>
      </c>
      <c r="N3967" t="s">
        <v>8268</v>
      </c>
      <c r="O3967">
        <f t="shared" si="305"/>
        <v>0</v>
      </c>
      <c r="P3967">
        <f t="shared" si="306"/>
        <v>0</v>
      </c>
      <c r="Q3967" s="11" t="s">
        <v>8307</v>
      </c>
      <c r="R3967" t="s">
        <v>8308</v>
      </c>
      <c r="S3967" s="15">
        <f t="shared" si="307"/>
        <v>42509.814108796301</v>
      </c>
      <c r="T3967" s="15">
        <f t="shared" si="308"/>
        <v>42539.814108796301</v>
      </c>
      <c r="U3967">
        <f t="shared" si="309"/>
        <v>2016</v>
      </c>
    </row>
    <row r="3968" spans="1:21" ht="48" x14ac:dyDescent="0.2">
      <c r="A3968">
        <v>3887</v>
      </c>
      <c r="B3968" s="9" t="s">
        <v>3883</v>
      </c>
      <c r="C3968" s="3" t="s">
        <v>7994</v>
      </c>
      <c r="D3968" s="5">
        <v>2000</v>
      </c>
      <c r="E3968" s="7">
        <v>0</v>
      </c>
      <c r="F3968" t="s">
        <v>8218</v>
      </c>
      <c r="G3968" t="s">
        <v>8222</v>
      </c>
      <c r="H3968" t="s">
        <v>8244</v>
      </c>
      <c r="I3968">
        <v>1430517600</v>
      </c>
      <c r="J3968">
        <v>1426538129</v>
      </c>
      <c r="K3968" t="b">
        <v>0</v>
      </c>
      <c r="L3968">
        <v>2</v>
      </c>
      <c r="M3968" t="b">
        <v>0</v>
      </c>
      <c r="N3968" t="s">
        <v>8302</v>
      </c>
      <c r="O3968">
        <f t="shared" si="305"/>
        <v>0</v>
      </c>
      <c r="P3968">
        <f t="shared" si="306"/>
        <v>0</v>
      </c>
      <c r="Q3968" s="11" t="s">
        <v>8307</v>
      </c>
      <c r="R3968" t="s">
        <v>8310</v>
      </c>
      <c r="S3968" s="15">
        <f t="shared" si="307"/>
        <v>42079.857974537037</v>
      </c>
      <c r="T3968" s="15">
        <f t="shared" si="308"/>
        <v>42125.916666666672</v>
      </c>
      <c r="U3968">
        <f t="shared" si="309"/>
        <v>2015</v>
      </c>
    </row>
    <row r="3969" spans="1:21" ht="48" x14ac:dyDescent="0.2">
      <c r="A3969">
        <v>3888</v>
      </c>
      <c r="B3969" s="9" t="s">
        <v>3884</v>
      </c>
      <c r="C3969" s="3" t="s">
        <v>7995</v>
      </c>
      <c r="D3969" s="5">
        <v>2000</v>
      </c>
      <c r="E3969" s="7">
        <v>0</v>
      </c>
      <c r="F3969" t="s">
        <v>8219</v>
      </c>
      <c r="G3969" t="s">
        <v>8223</v>
      </c>
      <c r="H3969" t="s">
        <v>8245</v>
      </c>
      <c r="I3969">
        <v>1488114358</v>
      </c>
      <c r="J3969">
        <v>1485522358</v>
      </c>
      <c r="K3969" t="b">
        <v>0</v>
      </c>
      <c r="L3969">
        <v>14</v>
      </c>
      <c r="M3969" t="b">
        <v>0</v>
      </c>
      <c r="N3969" t="s">
        <v>8268</v>
      </c>
      <c r="O3969">
        <f t="shared" si="305"/>
        <v>0</v>
      </c>
      <c r="P3969">
        <f t="shared" si="306"/>
        <v>0</v>
      </c>
      <c r="Q3969" s="11" t="s">
        <v>8307</v>
      </c>
      <c r="R3969" t="s">
        <v>8308</v>
      </c>
      <c r="S3969" s="15">
        <f t="shared" si="307"/>
        <v>42762.545810185184</v>
      </c>
      <c r="T3969" s="15">
        <f t="shared" si="308"/>
        <v>42792.545810185184</v>
      </c>
      <c r="U3969">
        <f t="shared" si="309"/>
        <v>2017</v>
      </c>
    </row>
    <row r="3970" spans="1:21" ht="48" x14ac:dyDescent="0.2">
      <c r="A3970">
        <v>3916</v>
      </c>
      <c r="B3970" s="9" t="s">
        <v>3912</v>
      </c>
      <c r="C3970" s="3" t="s">
        <v>8023</v>
      </c>
      <c r="D3970" s="5">
        <v>2000</v>
      </c>
      <c r="E3970" s="7">
        <v>0</v>
      </c>
      <c r="F3970" t="s">
        <v>8219</v>
      </c>
      <c r="G3970" t="s">
        <v>8230</v>
      </c>
      <c r="H3970" t="s">
        <v>8251</v>
      </c>
      <c r="I3970">
        <v>1464952752</v>
      </c>
      <c r="J3970">
        <v>1462360752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8308</v>
      </c>
      <c r="S3970" s="15">
        <f t="shared" ref="S3970:S4033" si="312">(((J3970/60)/60)/24)+DATE(1970,1,1)</f>
        <v>42494.471666666665</v>
      </c>
      <c r="T3970" s="15">
        <f t="shared" ref="T3970:T4033" si="313">(((I3970/60)/60)/24)+DATE(1970,1,1)</f>
        <v>42524.471666666665</v>
      </c>
      <c r="U3970">
        <f t="shared" si="309"/>
        <v>2016</v>
      </c>
    </row>
    <row r="3971" spans="1:21" ht="48" x14ac:dyDescent="0.2">
      <c r="A3971">
        <v>3945</v>
      </c>
      <c r="B3971" s="9" t="s">
        <v>3941</v>
      </c>
      <c r="C3971" s="3" t="s">
        <v>8052</v>
      </c>
      <c r="D3971" s="5">
        <v>2000</v>
      </c>
      <c r="E3971" s="7">
        <v>0</v>
      </c>
      <c r="F3971" t="s">
        <v>8219</v>
      </c>
      <c r="G3971" t="s">
        <v>8222</v>
      </c>
      <c r="H3971" t="s">
        <v>8244</v>
      </c>
      <c r="I3971">
        <v>1431717268</v>
      </c>
      <c r="J3971">
        <v>1429125268</v>
      </c>
      <c r="K3971" t="b">
        <v>0</v>
      </c>
      <c r="L3971">
        <v>1</v>
      </c>
      <c r="M3971" t="b">
        <v>0</v>
      </c>
      <c r="N3971" t="s">
        <v>8268</v>
      </c>
      <c r="O3971">
        <f t="shared" si="310"/>
        <v>0</v>
      </c>
      <c r="P3971">
        <f t="shared" si="311"/>
        <v>0</v>
      </c>
      <c r="Q3971" s="11" t="s">
        <v>8307</v>
      </c>
      <c r="R3971" t="s">
        <v>8308</v>
      </c>
      <c r="S3971" s="15">
        <f t="shared" si="312"/>
        <v>42109.801712962959</v>
      </c>
      <c r="T3971" s="15">
        <f t="shared" si="313"/>
        <v>42139.801712962959</v>
      </c>
      <c r="U3971">
        <f t="shared" ref="U3971:U4034" si="314">YEAR(S3971)</f>
        <v>2015</v>
      </c>
    </row>
    <row r="3972" spans="1:21" ht="48" x14ac:dyDescent="0.2">
      <c r="A3972">
        <v>3958</v>
      </c>
      <c r="B3972" s="9" t="s">
        <v>3954</v>
      </c>
      <c r="C3972" s="3" t="s">
        <v>8064</v>
      </c>
      <c r="D3972" s="5">
        <v>2000</v>
      </c>
      <c r="E3972" s="7">
        <v>0</v>
      </c>
      <c r="F3972" t="s">
        <v>8219</v>
      </c>
      <c r="G3972" t="s">
        <v>8222</v>
      </c>
      <c r="H3972" t="s">
        <v>8244</v>
      </c>
      <c r="I3972">
        <v>1406988000</v>
      </c>
      <c r="J3972">
        <v>1403822912</v>
      </c>
      <c r="K3972" t="b">
        <v>0</v>
      </c>
      <c r="L3972">
        <v>16</v>
      </c>
      <c r="M3972" t="b">
        <v>0</v>
      </c>
      <c r="N3972" t="s">
        <v>8268</v>
      </c>
      <c r="O3972">
        <f t="shared" si="310"/>
        <v>0</v>
      </c>
      <c r="P3972">
        <f t="shared" si="311"/>
        <v>0</v>
      </c>
      <c r="Q3972" s="11" t="s">
        <v>8307</v>
      </c>
      <c r="R3972" t="s">
        <v>8308</v>
      </c>
      <c r="S3972" s="15">
        <f t="shared" si="312"/>
        <v>41816.950370370374</v>
      </c>
      <c r="T3972" s="15">
        <f t="shared" si="313"/>
        <v>41853.583333333336</v>
      </c>
      <c r="U3972">
        <f t="shared" si="314"/>
        <v>2014</v>
      </c>
    </row>
    <row r="3973" spans="1:21" ht="48" x14ac:dyDescent="0.2">
      <c r="A3973">
        <v>3964</v>
      </c>
      <c r="B3973" s="9" t="s">
        <v>3960</v>
      </c>
      <c r="C3973" s="3" t="s">
        <v>8070</v>
      </c>
      <c r="D3973" s="5">
        <v>2000</v>
      </c>
      <c r="E3973" s="7">
        <v>0</v>
      </c>
      <c r="F3973" t="s">
        <v>8219</v>
      </c>
      <c r="G3973" t="s">
        <v>8222</v>
      </c>
      <c r="H3973" t="s">
        <v>8244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t="s">
        <v>8268</v>
      </c>
      <c r="O3973">
        <f t="shared" si="310"/>
        <v>0</v>
      </c>
      <c r="P3973">
        <f t="shared" si="311"/>
        <v>0</v>
      </c>
      <c r="Q3973" s="11" t="s">
        <v>8307</v>
      </c>
      <c r="R3973" t="s">
        <v>8308</v>
      </c>
      <c r="S3973" s="15">
        <f t="shared" si="312"/>
        <v>42053.722060185188</v>
      </c>
      <c r="T3973" s="15">
        <f t="shared" si="313"/>
        <v>42113.680393518516</v>
      </c>
      <c r="U3973">
        <f t="shared" si="314"/>
        <v>2015</v>
      </c>
    </row>
    <row r="3974" spans="1:21" ht="48" x14ac:dyDescent="0.2">
      <c r="A3974">
        <v>3965</v>
      </c>
      <c r="B3974" s="9" t="s">
        <v>3961</v>
      </c>
      <c r="C3974" s="3" t="s">
        <v>8071</v>
      </c>
      <c r="D3974" s="5">
        <v>2000</v>
      </c>
      <c r="E3974" s="7">
        <v>0</v>
      </c>
      <c r="F3974" t="s">
        <v>8219</v>
      </c>
      <c r="G3974" t="s">
        <v>8222</v>
      </c>
      <c r="H3974" t="s">
        <v>8244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t="s">
        <v>8268</v>
      </c>
      <c r="O3974">
        <f t="shared" si="310"/>
        <v>0</v>
      </c>
      <c r="P3974">
        <f t="shared" si="311"/>
        <v>0</v>
      </c>
      <c r="Q3974" s="11" t="s">
        <v>8307</v>
      </c>
      <c r="R3974" t="s">
        <v>8308</v>
      </c>
      <c r="S3974" s="15">
        <f t="shared" si="312"/>
        <v>42414.235879629632</v>
      </c>
      <c r="T3974" s="15">
        <f t="shared" si="313"/>
        <v>42474.194212962961</v>
      </c>
      <c r="U3974">
        <f t="shared" si="314"/>
        <v>2016</v>
      </c>
    </row>
    <row r="3975" spans="1:21" ht="48" x14ac:dyDescent="0.2">
      <c r="A3975">
        <v>3978</v>
      </c>
      <c r="B3975" s="9" t="s">
        <v>3974</v>
      </c>
      <c r="C3975" s="3" t="s">
        <v>8084</v>
      </c>
      <c r="D3975" s="5">
        <v>2000</v>
      </c>
      <c r="E3975" s="7">
        <v>0</v>
      </c>
      <c r="F3975" t="s">
        <v>8219</v>
      </c>
      <c r="G3975" t="s">
        <v>8222</v>
      </c>
      <c r="H3975" t="s">
        <v>8244</v>
      </c>
      <c r="I3975">
        <v>1422717953</v>
      </c>
      <c r="J3975">
        <v>1417533953</v>
      </c>
      <c r="K3975" t="b">
        <v>0</v>
      </c>
      <c r="L3975">
        <v>8</v>
      </c>
      <c r="M3975" t="b">
        <v>0</v>
      </c>
      <c r="N3975" t="s">
        <v>8268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8308</v>
      </c>
      <c r="S3975" s="15">
        <f t="shared" si="312"/>
        <v>41975.642974537041</v>
      </c>
      <c r="T3975" s="15">
        <f t="shared" si="313"/>
        <v>42035.642974537041</v>
      </c>
      <c r="U3975">
        <f t="shared" si="314"/>
        <v>2014</v>
      </c>
    </row>
    <row r="3976" spans="1:21" ht="48" x14ac:dyDescent="0.2">
      <c r="A3976">
        <v>3985</v>
      </c>
      <c r="B3976" s="9" t="s">
        <v>3980</v>
      </c>
      <c r="C3976" s="3" t="s">
        <v>8090</v>
      </c>
      <c r="D3976" s="5">
        <v>2000</v>
      </c>
      <c r="E3976" s="7">
        <v>0</v>
      </c>
      <c r="F3976" t="s">
        <v>8219</v>
      </c>
      <c r="G3976" t="s">
        <v>8222</v>
      </c>
      <c r="H3976" t="s">
        <v>8244</v>
      </c>
      <c r="I3976">
        <v>1456002300</v>
      </c>
      <c r="J3976">
        <v>1454173120</v>
      </c>
      <c r="K3976" t="b">
        <v>0</v>
      </c>
      <c r="L3976">
        <v>19</v>
      </c>
      <c r="M3976" t="b">
        <v>0</v>
      </c>
      <c r="N3976" t="s">
        <v>8268</v>
      </c>
      <c r="O3976">
        <f t="shared" si="310"/>
        <v>0</v>
      </c>
      <c r="P3976">
        <f t="shared" si="311"/>
        <v>0</v>
      </c>
      <c r="Q3976" s="11" t="s">
        <v>8307</v>
      </c>
      <c r="R3976" t="s">
        <v>8308</v>
      </c>
      <c r="S3976" s="15">
        <f t="shared" si="312"/>
        <v>42399.707407407404</v>
      </c>
      <c r="T3976" s="15">
        <f t="shared" si="313"/>
        <v>42420.878472222219</v>
      </c>
      <c r="U3976">
        <f t="shared" si="314"/>
        <v>2016</v>
      </c>
    </row>
    <row r="3977" spans="1:21" ht="32" x14ac:dyDescent="0.2">
      <c r="A3977">
        <v>3994</v>
      </c>
      <c r="B3977" s="9" t="s">
        <v>3989</v>
      </c>
      <c r="C3977" s="3" t="s">
        <v>8099</v>
      </c>
      <c r="D3977" s="5">
        <v>2000</v>
      </c>
      <c r="E3977" s="7">
        <v>0</v>
      </c>
      <c r="F3977" t="s">
        <v>8219</v>
      </c>
      <c r="G3977" t="s">
        <v>8222</v>
      </c>
      <c r="H3977" t="s">
        <v>8244</v>
      </c>
      <c r="I3977">
        <v>1405761690</v>
      </c>
      <c r="J3977">
        <v>1403169690</v>
      </c>
      <c r="K3977" t="b">
        <v>0</v>
      </c>
      <c r="L3977">
        <v>1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1" t="s">
        <v>8307</v>
      </c>
      <c r="R3977" t="s">
        <v>8308</v>
      </c>
      <c r="S3977" s="15">
        <f t="shared" si="312"/>
        <v>41809.389930555553</v>
      </c>
      <c r="T3977" s="15">
        <f t="shared" si="313"/>
        <v>41839.389930555553</v>
      </c>
      <c r="U3977">
        <f t="shared" si="314"/>
        <v>2014</v>
      </c>
    </row>
    <row r="3978" spans="1:21" ht="48" x14ac:dyDescent="0.2">
      <c r="A3978">
        <v>4003</v>
      </c>
      <c r="B3978" s="9" t="s">
        <v>3998</v>
      </c>
      <c r="C3978" s="3" t="s">
        <v>8070</v>
      </c>
      <c r="D3978" s="5">
        <v>2000</v>
      </c>
      <c r="E3978" s="7">
        <v>0</v>
      </c>
      <c r="F3978" t="s">
        <v>8219</v>
      </c>
      <c r="G3978" t="s">
        <v>8222</v>
      </c>
      <c r="H3978" t="s">
        <v>8244</v>
      </c>
      <c r="I3978">
        <v>1424009147</v>
      </c>
      <c r="J3978">
        <v>1421417147</v>
      </c>
      <c r="K3978" t="b">
        <v>0</v>
      </c>
      <c r="L3978">
        <v>2</v>
      </c>
      <c r="M3978" t="b">
        <v>0</v>
      </c>
      <c r="N3978" t="s">
        <v>8268</v>
      </c>
      <c r="O3978">
        <f t="shared" si="310"/>
        <v>0</v>
      </c>
      <c r="P3978">
        <f t="shared" si="311"/>
        <v>0</v>
      </c>
      <c r="Q3978" s="11" t="s">
        <v>8307</v>
      </c>
      <c r="R3978" t="s">
        <v>8308</v>
      </c>
      <c r="S3978" s="15">
        <f t="shared" si="312"/>
        <v>42020.587349537032</v>
      </c>
      <c r="T3978" s="15">
        <f t="shared" si="313"/>
        <v>42050.587349537032</v>
      </c>
      <c r="U3978">
        <f t="shared" si="314"/>
        <v>2015</v>
      </c>
    </row>
    <row r="3979" spans="1:21" ht="48" x14ac:dyDescent="0.2">
      <c r="A3979">
        <v>4007</v>
      </c>
      <c r="B3979" s="9" t="s">
        <v>4002</v>
      </c>
      <c r="C3979" s="3" t="s">
        <v>8111</v>
      </c>
      <c r="D3979" s="5">
        <v>2000</v>
      </c>
      <c r="E3979" s="7">
        <v>0</v>
      </c>
      <c r="F3979" t="s">
        <v>8219</v>
      </c>
      <c r="G3979" t="s">
        <v>8222</v>
      </c>
      <c r="H3979" t="s">
        <v>8244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t="s">
        <v>8268</v>
      </c>
      <c r="O3979">
        <f t="shared" si="310"/>
        <v>0</v>
      </c>
      <c r="P3979">
        <f t="shared" si="311"/>
        <v>0</v>
      </c>
      <c r="Q3979" s="11" t="s">
        <v>8307</v>
      </c>
      <c r="R3979" t="s">
        <v>8308</v>
      </c>
      <c r="S3979" s="15">
        <f t="shared" si="312"/>
        <v>41848.772928240738</v>
      </c>
      <c r="T3979" s="15">
        <f t="shared" si="313"/>
        <v>41877.686111111114</v>
      </c>
      <c r="U3979">
        <f t="shared" si="314"/>
        <v>2014</v>
      </c>
    </row>
    <row r="3980" spans="1:21" ht="48" x14ac:dyDescent="0.2">
      <c r="A3980">
        <v>4013</v>
      </c>
      <c r="B3980" s="9" t="s">
        <v>4008</v>
      </c>
      <c r="C3980" s="3" t="s">
        <v>8117</v>
      </c>
      <c r="D3980" s="5">
        <v>2000</v>
      </c>
      <c r="E3980" s="7">
        <v>0</v>
      </c>
      <c r="F3980" t="s">
        <v>8219</v>
      </c>
      <c r="G3980" t="s">
        <v>8222</v>
      </c>
      <c r="H3980" t="s">
        <v>8244</v>
      </c>
      <c r="I3980">
        <v>1424070823</v>
      </c>
      <c r="J3980">
        <v>1421478823</v>
      </c>
      <c r="K3980" t="b">
        <v>0</v>
      </c>
      <c r="L3980">
        <v>2</v>
      </c>
      <c r="M3980" t="b">
        <v>0</v>
      </c>
      <c r="N3980" t="s">
        <v>8268</v>
      </c>
      <c r="O3980">
        <f t="shared" si="310"/>
        <v>0</v>
      </c>
      <c r="P3980">
        <f t="shared" si="311"/>
        <v>0</v>
      </c>
      <c r="Q3980" s="11" t="s">
        <v>8307</v>
      </c>
      <c r="R3980" t="s">
        <v>8308</v>
      </c>
      <c r="S3980" s="15">
        <f t="shared" si="312"/>
        <v>42021.301192129627</v>
      </c>
      <c r="T3980" s="15">
        <f t="shared" si="313"/>
        <v>42051.301192129627</v>
      </c>
      <c r="U3980">
        <f t="shared" si="314"/>
        <v>2015</v>
      </c>
    </row>
    <row r="3981" spans="1:21" ht="48" x14ac:dyDescent="0.2">
      <c r="A3981">
        <v>4028</v>
      </c>
      <c r="B3981" s="9" t="s">
        <v>4023</v>
      </c>
      <c r="C3981" s="3" t="s">
        <v>8132</v>
      </c>
      <c r="D3981" s="5">
        <v>2000</v>
      </c>
      <c r="E3981" s="7">
        <v>0</v>
      </c>
      <c r="F3981" t="s">
        <v>8219</v>
      </c>
      <c r="G3981" t="s">
        <v>8222</v>
      </c>
      <c r="H3981" t="s">
        <v>8244</v>
      </c>
      <c r="I3981">
        <v>1402007500</v>
      </c>
      <c r="J3981">
        <v>1399415500</v>
      </c>
      <c r="K3981" t="b">
        <v>0</v>
      </c>
      <c r="L3981">
        <v>11</v>
      </c>
      <c r="M3981" t="b">
        <v>0</v>
      </c>
      <c r="N3981" t="s">
        <v>8268</v>
      </c>
      <c r="O3981">
        <f t="shared" si="310"/>
        <v>0</v>
      </c>
      <c r="P3981">
        <f t="shared" si="311"/>
        <v>0</v>
      </c>
      <c r="Q3981" s="11" t="s">
        <v>8307</v>
      </c>
      <c r="R3981" t="s">
        <v>8308</v>
      </c>
      <c r="S3981" s="15">
        <f t="shared" si="312"/>
        <v>41765.938657407409</v>
      </c>
      <c r="T3981" s="15">
        <f t="shared" si="313"/>
        <v>41795.938657407409</v>
      </c>
      <c r="U3981">
        <f t="shared" si="314"/>
        <v>2014</v>
      </c>
    </row>
    <row r="3982" spans="1:21" ht="48" x14ac:dyDescent="0.2">
      <c r="A3982">
        <v>4064</v>
      </c>
      <c r="B3982" s="9" t="s">
        <v>4059</v>
      </c>
      <c r="C3982" s="3" t="s">
        <v>8167</v>
      </c>
      <c r="D3982" s="5">
        <v>2000</v>
      </c>
      <c r="E3982" s="7">
        <v>0</v>
      </c>
      <c r="F3982" t="s">
        <v>8219</v>
      </c>
      <c r="G3982" t="s">
        <v>8224</v>
      </c>
      <c r="H3982" t="s">
        <v>8246</v>
      </c>
      <c r="I3982">
        <v>1430316426</v>
      </c>
      <c r="J3982">
        <v>1427724426</v>
      </c>
      <c r="K3982" t="b">
        <v>0</v>
      </c>
      <c r="L3982">
        <v>6</v>
      </c>
      <c r="M3982" t="b">
        <v>0</v>
      </c>
      <c r="N3982" t="s">
        <v>8268</v>
      </c>
      <c r="O3982">
        <f t="shared" si="310"/>
        <v>0</v>
      </c>
      <c r="P3982">
        <f t="shared" si="311"/>
        <v>0</v>
      </c>
      <c r="Q3982" s="11" t="s">
        <v>8307</v>
      </c>
      <c r="R3982" t="s">
        <v>8308</v>
      </c>
      <c r="S3982" s="15">
        <f t="shared" si="312"/>
        <v>42093.588263888887</v>
      </c>
      <c r="T3982" s="15">
        <f t="shared" si="313"/>
        <v>42123.588263888887</v>
      </c>
      <c r="U3982">
        <f t="shared" si="314"/>
        <v>2015</v>
      </c>
    </row>
    <row r="3983" spans="1:21" ht="48" x14ac:dyDescent="0.2">
      <c r="A3983">
        <v>4075</v>
      </c>
      <c r="B3983" s="9" t="s">
        <v>4070</v>
      </c>
      <c r="C3983" s="3" t="s">
        <v>8177</v>
      </c>
      <c r="D3983" s="5">
        <v>2000</v>
      </c>
      <c r="E3983" s="7">
        <v>0</v>
      </c>
      <c r="F3983" t="s">
        <v>8219</v>
      </c>
      <c r="G3983" t="s">
        <v>8223</v>
      </c>
      <c r="H3983" t="s">
        <v>8245</v>
      </c>
      <c r="I3983">
        <v>1404149280</v>
      </c>
      <c r="J3983">
        <v>1400547969</v>
      </c>
      <c r="K3983" t="b">
        <v>0</v>
      </c>
      <c r="L3983">
        <v>13</v>
      </c>
      <c r="M3983" t="b">
        <v>0</v>
      </c>
      <c r="N3983" t="s">
        <v>8268</v>
      </c>
      <c r="O3983">
        <f t="shared" si="310"/>
        <v>0</v>
      </c>
      <c r="P3983">
        <f t="shared" si="311"/>
        <v>0</v>
      </c>
      <c r="Q3983" s="11" t="s">
        <v>8307</v>
      </c>
      <c r="R3983" t="s">
        <v>8308</v>
      </c>
      <c r="S3983" s="15">
        <f t="shared" si="312"/>
        <v>41779.045937499999</v>
      </c>
      <c r="T3983" s="15">
        <f t="shared" si="313"/>
        <v>41820.727777777778</v>
      </c>
      <c r="U3983">
        <f t="shared" si="314"/>
        <v>2014</v>
      </c>
    </row>
    <row r="3984" spans="1:21" ht="48" x14ac:dyDescent="0.2">
      <c r="A3984">
        <v>4088</v>
      </c>
      <c r="B3984" s="9" t="s">
        <v>4083</v>
      </c>
      <c r="C3984" s="3" t="s">
        <v>8190</v>
      </c>
      <c r="D3984" s="5">
        <v>2000</v>
      </c>
      <c r="E3984" s="7">
        <v>0</v>
      </c>
      <c r="F3984" t="s">
        <v>8219</v>
      </c>
      <c r="G3984" t="s">
        <v>8223</v>
      </c>
      <c r="H3984" t="s">
        <v>8245</v>
      </c>
      <c r="I3984">
        <v>1421403960</v>
      </c>
      <c r="J3984">
        <v>1418827324</v>
      </c>
      <c r="K3984" t="b">
        <v>0</v>
      </c>
      <c r="L3984">
        <v>3</v>
      </c>
      <c r="M3984" t="b">
        <v>0</v>
      </c>
      <c r="N3984" t="s">
        <v>8268</v>
      </c>
      <c r="O3984">
        <f t="shared" si="310"/>
        <v>0</v>
      </c>
      <c r="P3984">
        <f t="shared" si="311"/>
        <v>0</v>
      </c>
      <c r="Q3984" s="11" t="s">
        <v>8307</v>
      </c>
      <c r="R3984" t="s">
        <v>8308</v>
      </c>
      <c r="S3984" s="15">
        <f t="shared" si="312"/>
        <v>41990.612546296295</v>
      </c>
      <c r="T3984" s="15">
        <f t="shared" si="313"/>
        <v>42020.434722222228</v>
      </c>
      <c r="U3984">
        <f t="shared" si="314"/>
        <v>2014</v>
      </c>
    </row>
    <row r="3985" spans="1:21" ht="48" x14ac:dyDescent="0.2">
      <c r="A3985">
        <v>4094</v>
      </c>
      <c r="B3985" s="9" t="s">
        <v>4089</v>
      </c>
      <c r="C3985" s="3" t="s">
        <v>8196</v>
      </c>
      <c r="D3985" s="5">
        <v>2000</v>
      </c>
      <c r="E3985" s="7">
        <v>0</v>
      </c>
      <c r="F3985" t="s">
        <v>8219</v>
      </c>
      <c r="G3985" t="s">
        <v>8222</v>
      </c>
      <c r="H3985" t="s">
        <v>8244</v>
      </c>
      <c r="I3985">
        <v>1413953940</v>
      </c>
      <c r="J3985">
        <v>1410141900</v>
      </c>
      <c r="K3985" t="b">
        <v>0</v>
      </c>
      <c r="L3985">
        <v>8</v>
      </c>
      <c r="M3985" t="b">
        <v>0</v>
      </c>
      <c r="N3985" t="s">
        <v>8268</v>
      </c>
      <c r="O3985">
        <f t="shared" si="310"/>
        <v>0</v>
      </c>
      <c r="P3985">
        <f t="shared" si="311"/>
        <v>0</v>
      </c>
      <c r="Q3985" s="11" t="s">
        <v>8307</v>
      </c>
      <c r="R3985" t="s">
        <v>8308</v>
      </c>
      <c r="S3985" s="15">
        <f t="shared" si="312"/>
        <v>41890.086805555555</v>
      </c>
      <c r="T3985" s="15">
        <f t="shared" si="313"/>
        <v>41934.207638888889</v>
      </c>
      <c r="U3985">
        <f t="shared" si="314"/>
        <v>2014</v>
      </c>
    </row>
    <row r="3986" spans="1:21" ht="48" x14ac:dyDescent="0.2">
      <c r="A3986">
        <v>4107</v>
      </c>
      <c r="B3986" s="9" t="s">
        <v>4102</v>
      </c>
      <c r="C3986" s="3" t="s">
        <v>8209</v>
      </c>
      <c r="D3986" s="5">
        <v>2000</v>
      </c>
      <c r="E3986" s="7">
        <v>0</v>
      </c>
      <c r="F3986" t="s">
        <v>8219</v>
      </c>
      <c r="G3986" t="s">
        <v>8222</v>
      </c>
      <c r="H3986" t="s">
        <v>8244</v>
      </c>
      <c r="I3986">
        <v>1411596001</v>
      </c>
      <c r="J3986">
        <v>1409608801</v>
      </c>
      <c r="K3986" t="b">
        <v>0</v>
      </c>
      <c r="L3986">
        <v>4</v>
      </c>
      <c r="M3986" t="b">
        <v>0</v>
      </c>
      <c r="N3986" t="s">
        <v>8268</v>
      </c>
      <c r="O3986">
        <f t="shared" si="310"/>
        <v>0</v>
      </c>
      <c r="P3986">
        <f t="shared" si="311"/>
        <v>0</v>
      </c>
      <c r="Q3986" s="11" t="s">
        <v>8307</v>
      </c>
      <c r="R3986" t="s">
        <v>8308</v>
      </c>
      <c r="S3986" s="15">
        <f t="shared" si="312"/>
        <v>41883.916678240741</v>
      </c>
      <c r="T3986" s="15">
        <f t="shared" si="313"/>
        <v>41906.916678240741</v>
      </c>
      <c r="U3986">
        <f t="shared" si="314"/>
        <v>2014</v>
      </c>
    </row>
    <row r="3987" spans="1:21" ht="48" x14ac:dyDescent="0.2">
      <c r="A3987">
        <v>4009</v>
      </c>
      <c r="B3987" s="9" t="s">
        <v>4004</v>
      </c>
      <c r="C3987" s="3" t="s">
        <v>8113</v>
      </c>
      <c r="D3987" s="5">
        <v>1930</v>
      </c>
      <c r="E3987" s="7">
        <v>0</v>
      </c>
      <c r="F3987" t="s">
        <v>8219</v>
      </c>
      <c r="G3987" t="s">
        <v>8223</v>
      </c>
      <c r="H3987" t="s">
        <v>8245</v>
      </c>
      <c r="I3987">
        <v>1410281360</v>
      </c>
      <c r="J3987">
        <v>1406825360</v>
      </c>
      <c r="K3987" t="b">
        <v>0</v>
      </c>
      <c r="L3987">
        <v>3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8307</v>
      </c>
      <c r="R3987" t="s">
        <v>8308</v>
      </c>
      <c r="S3987" s="15">
        <f t="shared" si="312"/>
        <v>41851.700925925928</v>
      </c>
      <c r="T3987" s="15">
        <f t="shared" si="313"/>
        <v>41891.700925925928</v>
      </c>
      <c r="U3987">
        <f t="shared" si="314"/>
        <v>2014</v>
      </c>
    </row>
    <row r="3988" spans="1:21" ht="48" x14ac:dyDescent="0.2">
      <c r="A3988">
        <v>3955</v>
      </c>
      <c r="B3988" s="9" t="s">
        <v>3951</v>
      </c>
      <c r="C3988" s="3" t="s">
        <v>8061</v>
      </c>
      <c r="D3988" s="5">
        <v>1750</v>
      </c>
      <c r="E3988" s="7">
        <v>0</v>
      </c>
      <c r="F3988" t="s">
        <v>8219</v>
      </c>
      <c r="G3988" t="s">
        <v>8222</v>
      </c>
      <c r="H3988" t="s">
        <v>8244</v>
      </c>
      <c r="I3988">
        <v>1448745741</v>
      </c>
      <c r="J3988">
        <v>1446150141</v>
      </c>
      <c r="K3988" t="b">
        <v>0</v>
      </c>
      <c r="L3988">
        <v>8</v>
      </c>
      <c r="M3988" t="b">
        <v>0</v>
      </c>
      <c r="N3988" t="s">
        <v>8268</v>
      </c>
      <c r="O3988">
        <f t="shared" si="310"/>
        <v>0</v>
      </c>
      <c r="P3988">
        <f t="shared" si="311"/>
        <v>0</v>
      </c>
      <c r="Q3988" s="11" t="s">
        <v>8307</v>
      </c>
      <c r="R3988" t="s">
        <v>8308</v>
      </c>
      <c r="S3988" s="15">
        <f t="shared" si="312"/>
        <v>42306.848854166667</v>
      </c>
      <c r="T3988" s="15">
        <f t="shared" si="313"/>
        <v>42336.890520833331</v>
      </c>
      <c r="U3988">
        <f t="shared" si="314"/>
        <v>2015</v>
      </c>
    </row>
    <row r="3989" spans="1:21" ht="48" x14ac:dyDescent="0.2">
      <c r="A3989">
        <v>3967</v>
      </c>
      <c r="B3989" s="9" t="s">
        <v>3963</v>
      </c>
      <c r="C3989" s="3" t="s">
        <v>8073</v>
      </c>
      <c r="D3989" s="5">
        <v>1700</v>
      </c>
      <c r="E3989" s="7">
        <v>0</v>
      </c>
      <c r="F3989" t="s">
        <v>8219</v>
      </c>
      <c r="G3989" t="s">
        <v>8222</v>
      </c>
      <c r="H3989" t="s">
        <v>8244</v>
      </c>
      <c r="I3989">
        <v>1488783507</v>
      </c>
      <c r="J3989">
        <v>1486191507</v>
      </c>
      <c r="K3989" t="b">
        <v>0</v>
      </c>
      <c r="L3989">
        <v>10</v>
      </c>
      <c r="M3989" t="b">
        <v>0</v>
      </c>
      <c r="N3989" t="s">
        <v>8268</v>
      </c>
      <c r="O3989">
        <f t="shared" si="310"/>
        <v>0</v>
      </c>
      <c r="P3989">
        <f t="shared" si="311"/>
        <v>0</v>
      </c>
      <c r="Q3989" s="11" t="s">
        <v>8307</v>
      </c>
      <c r="R3989" t="s">
        <v>8308</v>
      </c>
      <c r="S3989" s="15">
        <f t="shared" si="312"/>
        <v>42770.290590277778</v>
      </c>
      <c r="T3989" s="15">
        <f t="shared" si="313"/>
        <v>42800.290590277778</v>
      </c>
      <c r="U3989">
        <f t="shared" si="314"/>
        <v>2017</v>
      </c>
    </row>
    <row r="3990" spans="1:21" ht="48" x14ac:dyDescent="0.2">
      <c r="A3990">
        <v>3990</v>
      </c>
      <c r="B3990" s="9" t="s">
        <v>3985</v>
      </c>
      <c r="C3990" s="3" t="s">
        <v>8095</v>
      </c>
      <c r="D3990" s="5">
        <v>1650</v>
      </c>
      <c r="E3990" s="7">
        <v>0</v>
      </c>
      <c r="F3990" t="s">
        <v>8219</v>
      </c>
      <c r="G3990" t="s">
        <v>8223</v>
      </c>
      <c r="H3990" t="s">
        <v>8245</v>
      </c>
      <c r="I3990">
        <v>1456934893</v>
      </c>
      <c r="J3990">
        <v>1454342893</v>
      </c>
      <c r="K3990" t="b">
        <v>0</v>
      </c>
      <c r="L3990">
        <v>3</v>
      </c>
      <c r="M3990" t="b">
        <v>0</v>
      </c>
      <c r="N3990" t="s">
        <v>8268</v>
      </c>
      <c r="O3990">
        <f t="shared" si="310"/>
        <v>0</v>
      </c>
      <c r="P3990">
        <f t="shared" si="311"/>
        <v>0</v>
      </c>
      <c r="Q3990" s="11" t="s">
        <v>8307</v>
      </c>
      <c r="R3990" t="s">
        <v>8308</v>
      </c>
      <c r="S3990" s="15">
        <f t="shared" si="312"/>
        <v>42401.672372685185</v>
      </c>
      <c r="T3990" s="15">
        <f t="shared" si="313"/>
        <v>42431.672372685185</v>
      </c>
      <c r="U3990">
        <f t="shared" si="314"/>
        <v>2016</v>
      </c>
    </row>
    <row r="3991" spans="1:21" ht="48" x14ac:dyDescent="0.2">
      <c r="A3991">
        <v>3896</v>
      </c>
      <c r="B3991" s="9" t="s">
        <v>3892</v>
      </c>
      <c r="C3991" s="3" t="s">
        <v>8003</v>
      </c>
      <c r="D3991" s="5">
        <v>1600</v>
      </c>
      <c r="E3991" s="7">
        <v>0</v>
      </c>
      <c r="F3991" t="s">
        <v>8219</v>
      </c>
      <c r="G3991" t="s">
        <v>8222</v>
      </c>
      <c r="H3991" t="s">
        <v>8244</v>
      </c>
      <c r="I3991">
        <v>1402979778</v>
      </c>
      <c r="J3991">
        <v>1401770178</v>
      </c>
      <c r="K3991" t="b">
        <v>0</v>
      </c>
      <c r="L3991">
        <v>4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1" t="s">
        <v>8307</v>
      </c>
      <c r="R3991" t="s">
        <v>8308</v>
      </c>
      <c r="S3991" s="15">
        <f t="shared" si="312"/>
        <v>41793.191875000004</v>
      </c>
      <c r="T3991" s="15">
        <f t="shared" si="313"/>
        <v>41807.191875000004</v>
      </c>
      <c r="U3991">
        <f t="shared" si="314"/>
        <v>2014</v>
      </c>
    </row>
    <row r="3992" spans="1:21" ht="48" x14ac:dyDescent="0.2">
      <c r="A3992">
        <v>4091</v>
      </c>
      <c r="B3992" s="9" t="s">
        <v>4086</v>
      </c>
      <c r="C3992" s="3" t="s">
        <v>8193</v>
      </c>
      <c r="D3992" s="5">
        <v>1600</v>
      </c>
      <c r="E3992" s="7">
        <v>0</v>
      </c>
      <c r="F3992" t="s">
        <v>8219</v>
      </c>
      <c r="G3992" t="s">
        <v>8222</v>
      </c>
      <c r="H3992" t="s">
        <v>8244</v>
      </c>
      <c r="I3992">
        <v>1421410151</v>
      </c>
      <c r="J3992">
        <v>1418818151</v>
      </c>
      <c r="K3992" t="b">
        <v>0</v>
      </c>
      <c r="L3992">
        <v>8</v>
      </c>
      <c r="M3992" t="b">
        <v>0</v>
      </c>
      <c r="N3992" t="s">
        <v>8268</v>
      </c>
      <c r="O3992">
        <f t="shared" si="310"/>
        <v>0</v>
      </c>
      <c r="P3992">
        <f t="shared" si="311"/>
        <v>0</v>
      </c>
      <c r="Q3992" s="11" t="s">
        <v>8307</v>
      </c>
      <c r="R3992" t="s">
        <v>8308</v>
      </c>
      <c r="S3992" s="15">
        <f t="shared" si="312"/>
        <v>41990.506377314814</v>
      </c>
      <c r="T3992" s="15">
        <f t="shared" si="313"/>
        <v>42020.506377314814</v>
      </c>
      <c r="U3992">
        <f t="shared" si="314"/>
        <v>2014</v>
      </c>
    </row>
    <row r="3993" spans="1:21" ht="48" x14ac:dyDescent="0.2">
      <c r="A3993">
        <v>3706</v>
      </c>
      <c r="B3993" s="9" t="s">
        <v>3702</v>
      </c>
      <c r="C3993" s="3" t="s">
        <v>7815</v>
      </c>
      <c r="D3993" s="5">
        <v>1500</v>
      </c>
      <c r="E3993" s="7">
        <v>0</v>
      </c>
      <c r="F3993" t="s">
        <v>8217</v>
      </c>
      <c r="G3993" t="s">
        <v>8222</v>
      </c>
      <c r="H3993" t="s">
        <v>8244</v>
      </c>
      <c r="I3993">
        <v>1410558949</v>
      </c>
      <c r="J3993">
        <v>1409262949</v>
      </c>
      <c r="K3993" t="b">
        <v>0</v>
      </c>
      <c r="L3993">
        <v>13</v>
      </c>
      <c r="M3993" t="b">
        <v>1</v>
      </c>
      <c r="N3993" t="s">
        <v>8268</v>
      </c>
      <c r="O3993">
        <f t="shared" si="310"/>
        <v>0</v>
      </c>
      <c r="P3993">
        <f t="shared" si="311"/>
        <v>0</v>
      </c>
      <c r="Q3993" s="11" t="s">
        <v>8307</v>
      </c>
      <c r="R3993" t="s">
        <v>8308</v>
      </c>
      <c r="S3993" s="15">
        <f t="shared" si="312"/>
        <v>41879.913761574076</v>
      </c>
      <c r="T3993" s="15">
        <f t="shared" si="313"/>
        <v>41894.913761574076</v>
      </c>
      <c r="U3993">
        <f t="shared" si="314"/>
        <v>2014</v>
      </c>
    </row>
    <row r="3994" spans="1:21" ht="64" x14ac:dyDescent="0.2">
      <c r="A3994">
        <v>3722</v>
      </c>
      <c r="B3994" s="9" t="s">
        <v>3718</v>
      </c>
      <c r="C3994" s="3" t="s">
        <v>7831</v>
      </c>
      <c r="D3994" s="5">
        <v>1500</v>
      </c>
      <c r="E3994" s="7">
        <v>0</v>
      </c>
      <c r="F3994" t="s">
        <v>8217</v>
      </c>
      <c r="G3994" t="s">
        <v>8227</v>
      </c>
      <c r="H3994" t="s">
        <v>8249</v>
      </c>
      <c r="I3994">
        <v>1455231540</v>
      </c>
      <c r="J3994">
        <v>1452614847</v>
      </c>
      <c r="K3994" t="b">
        <v>0</v>
      </c>
      <c r="L3994">
        <v>35</v>
      </c>
      <c r="M3994" t="b">
        <v>1</v>
      </c>
      <c r="N3994" t="s">
        <v>8268</v>
      </c>
      <c r="O3994">
        <f t="shared" si="310"/>
        <v>0</v>
      </c>
      <c r="P3994">
        <f t="shared" si="311"/>
        <v>0</v>
      </c>
      <c r="Q3994" s="11" t="s">
        <v>8307</v>
      </c>
      <c r="R3994" t="s">
        <v>8308</v>
      </c>
      <c r="S3994" s="15">
        <f t="shared" si="312"/>
        <v>42381.671840277777</v>
      </c>
      <c r="T3994" s="15">
        <f t="shared" si="313"/>
        <v>42411.957638888889</v>
      </c>
      <c r="U3994">
        <f t="shared" si="314"/>
        <v>2016</v>
      </c>
    </row>
    <row r="3995" spans="1:21" ht="48" x14ac:dyDescent="0.2">
      <c r="A3995">
        <v>3733</v>
      </c>
      <c r="B3995" s="9" t="s">
        <v>3729</v>
      </c>
      <c r="C3995" s="3" t="s">
        <v>7842</v>
      </c>
      <c r="D3995" s="5">
        <v>1500</v>
      </c>
      <c r="E3995" s="7">
        <v>0</v>
      </c>
      <c r="F3995" t="s">
        <v>8219</v>
      </c>
      <c r="G3995" t="s">
        <v>8222</v>
      </c>
      <c r="H3995" t="s">
        <v>8244</v>
      </c>
      <c r="I3995">
        <v>1429396200</v>
      </c>
      <c r="J3995">
        <v>1428539708</v>
      </c>
      <c r="K3995" t="b">
        <v>0</v>
      </c>
      <c r="L3995">
        <v>0</v>
      </c>
      <c r="M3995" t="b">
        <v>0</v>
      </c>
      <c r="N3995" t="s">
        <v>8268</v>
      </c>
      <c r="O3995">
        <f t="shared" si="310"/>
        <v>0</v>
      </c>
      <c r="P3995">
        <f t="shared" si="311"/>
        <v>0</v>
      </c>
      <c r="Q3995" s="11" t="s">
        <v>8307</v>
      </c>
      <c r="R3995" t="s">
        <v>8308</v>
      </c>
      <c r="S3995" s="15">
        <f t="shared" si="312"/>
        <v>42103.024398148147</v>
      </c>
      <c r="T3995" s="15">
        <f t="shared" si="313"/>
        <v>42112.9375</v>
      </c>
      <c r="U3995">
        <f t="shared" si="314"/>
        <v>2015</v>
      </c>
    </row>
    <row r="3996" spans="1:21" ht="48" x14ac:dyDescent="0.2">
      <c r="A3996">
        <v>3734</v>
      </c>
      <c r="B3996" s="9" t="s">
        <v>3730</v>
      </c>
      <c r="C3996" s="3" t="s">
        <v>7843</v>
      </c>
      <c r="D3996" s="5">
        <v>1500</v>
      </c>
      <c r="E3996" s="7">
        <v>0</v>
      </c>
      <c r="F3996" t="s">
        <v>8219</v>
      </c>
      <c r="G3996" t="s">
        <v>8222</v>
      </c>
      <c r="H3996" t="s">
        <v>8244</v>
      </c>
      <c r="I3996">
        <v>1432589896</v>
      </c>
      <c r="J3996">
        <v>1427405896</v>
      </c>
      <c r="K3996" t="b">
        <v>0</v>
      </c>
      <c r="L3996">
        <v>7</v>
      </c>
      <c r="M3996" t="b">
        <v>0</v>
      </c>
      <c r="N3996" t="s">
        <v>8268</v>
      </c>
      <c r="O3996">
        <f t="shared" si="310"/>
        <v>0</v>
      </c>
      <c r="P3996">
        <f t="shared" si="311"/>
        <v>0</v>
      </c>
      <c r="Q3996" s="11" t="s">
        <v>8307</v>
      </c>
      <c r="R3996" t="s">
        <v>8308</v>
      </c>
      <c r="S3996" s="15">
        <f t="shared" si="312"/>
        <v>42089.901574074072</v>
      </c>
      <c r="T3996" s="15">
        <f t="shared" si="313"/>
        <v>42149.901574074072</v>
      </c>
      <c r="U3996">
        <f t="shared" si="314"/>
        <v>2015</v>
      </c>
    </row>
    <row r="3997" spans="1:21" ht="48" x14ac:dyDescent="0.2">
      <c r="A3997">
        <v>3736</v>
      </c>
      <c r="B3997" s="9" t="s">
        <v>3732</v>
      </c>
      <c r="C3997" s="3" t="s">
        <v>7845</v>
      </c>
      <c r="D3997" s="5">
        <v>1500</v>
      </c>
      <c r="E3997" s="7">
        <v>0</v>
      </c>
      <c r="F3997" t="s">
        <v>8219</v>
      </c>
      <c r="G3997" t="s">
        <v>8223</v>
      </c>
      <c r="H3997" t="s">
        <v>8245</v>
      </c>
      <c r="I3997">
        <v>1427133600</v>
      </c>
      <c r="J3997">
        <v>1423847093</v>
      </c>
      <c r="K3997" t="b">
        <v>0</v>
      </c>
      <c r="L3997">
        <v>1</v>
      </c>
      <c r="M3997" t="b">
        <v>0</v>
      </c>
      <c r="N3997" t="s">
        <v>8268</v>
      </c>
      <c r="O3997">
        <f t="shared" si="310"/>
        <v>0</v>
      </c>
      <c r="P3997">
        <f t="shared" si="311"/>
        <v>0</v>
      </c>
      <c r="Q3997" s="11" t="s">
        <v>8307</v>
      </c>
      <c r="R3997" t="s">
        <v>8308</v>
      </c>
      <c r="S3997" s="15">
        <f t="shared" si="312"/>
        <v>42048.711724537032</v>
      </c>
      <c r="T3997" s="15">
        <f t="shared" si="313"/>
        <v>42086.75</v>
      </c>
      <c r="U3997">
        <f t="shared" si="314"/>
        <v>2015</v>
      </c>
    </row>
    <row r="3998" spans="1:21" ht="32" x14ac:dyDescent="0.2">
      <c r="A3998">
        <v>3738</v>
      </c>
      <c r="B3998" s="9" t="s">
        <v>3734</v>
      </c>
      <c r="C3998" s="3" t="s">
        <v>7847</v>
      </c>
      <c r="D3998" s="5">
        <v>1500</v>
      </c>
      <c r="E3998" s="7">
        <v>0</v>
      </c>
      <c r="F3998" t="s">
        <v>8219</v>
      </c>
      <c r="G3998" t="s">
        <v>8223</v>
      </c>
      <c r="H3998" t="s">
        <v>8245</v>
      </c>
      <c r="I3998">
        <v>1405461600</v>
      </c>
      <c r="J3998">
        <v>1403562705</v>
      </c>
      <c r="K3998" t="b">
        <v>0</v>
      </c>
      <c r="L3998">
        <v>6</v>
      </c>
      <c r="M3998" t="b">
        <v>0</v>
      </c>
      <c r="N3998" t="s">
        <v>8268</v>
      </c>
      <c r="O3998">
        <f t="shared" si="310"/>
        <v>0</v>
      </c>
      <c r="P3998">
        <f t="shared" si="311"/>
        <v>0</v>
      </c>
      <c r="Q3998" s="11" t="s">
        <v>8307</v>
      </c>
      <c r="R3998" t="s">
        <v>8308</v>
      </c>
      <c r="S3998" s="15">
        <f t="shared" si="312"/>
        <v>41813.938715277778</v>
      </c>
      <c r="T3998" s="15">
        <f t="shared" si="313"/>
        <v>41835.916666666664</v>
      </c>
      <c r="U3998">
        <f t="shared" si="314"/>
        <v>2014</v>
      </c>
    </row>
    <row r="3999" spans="1:21" ht="32" x14ac:dyDescent="0.2">
      <c r="A3999">
        <v>3758</v>
      </c>
      <c r="B3999" s="9" t="s">
        <v>3754</v>
      </c>
      <c r="C3999" s="3" t="s">
        <v>7867</v>
      </c>
      <c r="D3999" s="5">
        <v>1500</v>
      </c>
      <c r="E3999" s="7">
        <v>0</v>
      </c>
      <c r="F3999" t="s">
        <v>8217</v>
      </c>
      <c r="G3999" t="s">
        <v>8222</v>
      </c>
      <c r="H3999" t="s">
        <v>8244</v>
      </c>
      <c r="I3999">
        <v>1400475600</v>
      </c>
      <c r="J3999">
        <v>1397819938</v>
      </c>
      <c r="K3999" t="b">
        <v>0</v>
      </c>
      <c r="L3999">
        <v>26</v>
      </c>
      <c r="M3999" t="b">
        <v>1</v>
      </c>
      <c r="N3999" t="s">
        <v>8302</v>
      </c>
      <c r="O3999">
        <f t="shared" si="310"/>
        <v>0</v>
      </c>
      <c r="P3999">
        <f t="shared" si="311"/>
        <v>0</v>
      </c>
      <c r="Q3999" s="11" t="s">
        <v>8307</v>
      </c>
      <c r="R3999" t="s">
        <v>8310</v>
      </c>
      <c r="S3999" s="15">
        <f t="shared" si="312"/>
        <v>41747.471504629626</v>
      </c>
      <c r="T3999" s="15">
        <f t="shared" si="313"/>
        <v>41778.208333333336</v>
      </c>
      <c r="U3999">
        <f t="shared" si="314"/>
        <v>2014</v>
      </c>
    </row>
    <row r="4000" spans="1:21" ht="48" x14ac:dyDescent="0.2">
      <c r="A4000">
        <v>3764</v>
      </c>
      <c r="B4000" s="9" t="s">
        <v>3760</v>
      </c>
      <c r="C4000" s="3" t="s">
        <v>7873</v>
      </c>
      <c r="D4000" s="5">
        <v>1500</v>
      </c>
      <c r="E4000" s="7">
        <v>0</v>
      </c>
      <c r="F4000" t="s">
        <v>8217</v>
      </c>
      <c r="G4000" t="s">
        <v>8222</v>
      </c>
      <c r="H4000" t="s">
        <v>8244</v>
      </c>
      <c r="I4000">
        <v>1464482160</v>
      </c>
      <c r="J4000">
        <v>1462824832</v>
      </c>
      <c r="K4000" t="b">
        <v>0</v>
      </c>
      <c r="L4000">
        <v>27</v>
      </c>
      <c r="M4000" t="b">
        <v>1</v>
      </c>
      <c r="N4000" t="s">
        <v>8302</v>
      </c>
      <c r="O4000">
        <f t="shared" si="310"/>
        <v>0</v>
      </c>
      <c r="P4000">
        <f t="shared" si="311"/>
        <v>0</v>
      </c>
      <c r="Q4000" s="11" t="s">
        <v>8307</v>
      </c>
      <c r="R4000" t="s">
        <v>8310</v>
      </c>
      <c r="S4000" s="15">
        <f t="shared" si="312"/>
        <v>42499.842962962968</v>
      </c>
      <c r="T4000" s="15">
        <f t="shared" si="313"/>
        <v>42519.024999999994</v>
      </c>
      <c r="U4000">
        <f t="shared" si="314"/>
        <v>2016</v>
      </c>
    </row>
    <row r="4001" spans="1:21" ht="32" x14ac:dyDescent="0.2">
      <c r="A4001">
        <v>3791</v>
      </c>
      <c r="B4001" s="9" t="s">
        <v>3787</v>
      </c>
      <c r="C4001" s="3" t="s">
        <v>7900</v>
      </c>
      <c r="D4001" s="5">
        <v>1500</v>
      </c>
      <c r="E4001" s="7">
        <v>0</v>
      </c>
      <c r="F4001" t="s">
        <v>8219</v>
      </c>
      <c r="G4001" t="s">
        <v>8222</v>
      </c>
      <c r="H4001" t="s">
        <v>8244</v>
      </c>
      <c r="I4001">
        <v>1404664592</v>
      </c>
      <c r="J4001">
        <v>1399480592</v>
      </c>
      <c r="K4001" t="b">
        <v>0</v>
      </c>
      <c r="L4001">
        <v>0</v>
      </c>
      <c r="M4001" t="b">
        <v>0</v>
      </c>
      <c r="N4001" t="s">
        <v>8302</v>
      </c>
      <c r="O4001">
        <f t="shared" si="310"/>
        <v>0</v>
      </c>
      <c r="P4001">
        <f t="shared" si="311"/>
        <v>0</v>
      </c>
      <c r="Q4001" s="11" t="s">
        <v>8307</v>
      </c>
      <c r="R4001" t="s">
        <v>8310</v>
      </c>
      <c r="S4001" s="15">
        <f t="shared" si="312"/>
        <v>41766.692037037035</v>
      </c>
      <c r="T4001" s="15">
        <f t="shared" si="313"/>
        <v>41826.692037037035</v>
      </c>
      <c r="U4001">
        <f t="shared" si="314"/>
        <v>2014</v>
      </c>
    </row>
    <row r="4002" spans="1:21" ht="48" x14ac:dyDescent="0.2">
      <c r="A4002">
        <v>3807</v>
      </c>
      <c r="B4002" s="9" t="s">
        <v>3803</v>
      </c>
      <c r="C4002" s="3" t="s">
        <v>7916</v>
      </c>
      <c r="D4002" s="5">
        <v>1500</v>
      </c>
      <c r="E4002" s="7">
        <v>0</v>
      </c>
      <c r="F4002" t="s">
        <v>8219</v>
      </c>
      <c r="G4002" t="s">
        <v>8222</v>
      </c>
      <c r="H4002" t="s">
        <v>8244</v>
      </c>
      <c r="I4002">
        <v>1428097739</v>
      </c>
      <c r="J4002">
        <v>1427492939</v>
      </c>
      <c r="K4002" t="b">
        <v>0</v>
      </c>
      <c r="L4002">
        <v>9</v>
      </c>
      <c r="M4002" t="b">
        <v>0</v>
      </c>
      <c r="N4002" t="s">
        <v>8302</v>
      </c>
      <c r="O4002">
        <f t="shared" si="310"/>
        <v>0</v>
      </c>
      <c r="P4002">
        <f t="shared" si="311"/>
        <v>0</v>
      </c>
      <c r="Q4002" s="11" t="s">
        <v>8307</v>
      </c>
      <c r="R4002" t="s">
        <v>8310</v>
      </c>
      <c r="S4002" s="15">
        <f t="shared" si="312"/>
        <v>42090.909016203703</v>
      </c>
      <c r="T4002" s="15">
        <f t="shared" si="313"/>
        <v>42097.909016203703</v>
      </c>
      <c r="U4002">
        <f t="shared" si="314"/>
        <v>2015</v>
      </c>
    </row>
    <row r="4003" spans="1:21" ht="48" x14ac:dyDescent="0.2">
      <c r="A4003">
        <v>3810</v>
      </c>
      <c r="B4003" s="9" t="s">
        <v>3806</v>
      </c>
      <c r="C4003" s="3" t="s">
        <v>7919</v>
      </c>
      <c r="D4003" s="5">
        <v>1500</v>
      </c>
      <c r="E4003" s="7">
        <v>0</v>
      </c>
      <c r="F4003" t="s">
        <v>8217</v>
      </c>
      <c r="G4003" t="s">
        <v>8222</v>
      </c>
      <c r="H4003" t="s">
        <v>8244</v>
      </c>
      <c r="I4003">
        <v>1426965758</v>
      </c>
      <c r="J4003">
        <v>1424377358</v>
      </c>
      <c r="K4003" t="b">
        <v>0</v>
      </c>
      <c r="L4003">
        <v>26</v>
      </c>
      <c r="M4003" t="b">
        <v>1</v>
      </c>
      <c r="N4003" t="s">
        <v>8268</v>
      </c>
      <c r="O4003">
        <f t="shared" si="310"/>
        <v>0</v>
      </c>
      <c r="P4003">
        <f t="shared" si="311"/>
        <v>0</v>
      </c>
      <c r="Q4003" s="11" t="s">
        <v>8307</v>
      </c>
      <c r="R4003" t="s">
        <v>8308</v>
      </c>
      <c r="S4003" s="15">
        <f t="shared" si="312"/>
        <v>42054.849050925928</v>
      </c>
      <c r="T4003" s="15">
        <f t="shared" si="313"/>
        <v>42084.807384259257</v>
      </c>
      <c r="U4003">
        <f t="shared" si="314"/>
        <v>2015</v>
      </c>
    </row>
    <row r="4004" spans="1:21" ht="48" x14ac:dyDescent="0.2">
      <c r="A4004">
        <v>3814</v>
      </c>
      <c r="B4004" s="9" t="s">
        <v>3810</v>
      </c>
      <c r="C4004" s="3" t="s">
        <v>7923</v>
      </c>
      <c r="D4004" s="5">
        <v>1500</v>
      </c>
      <c r="E4004" s="7">
        <v>0</v>
      </c>
      <c r="F4004" t="s">
        <v>8217</v>
      </c>
      <c r="G4004" t="s">
        <v>8222</v>
      </c>
      <c r="H4004" t="s">
        <v>8244</v>
      </c>
      <c r="I4004">
        <v>1427860740</v>
      </c>
      <c r="J4004">
        <v>1424727712</v>
      </c>
      <c r="K4004" t="b">
        <v>0</v>
      </c>
      <c r="L4004">
        <v>34</v>
      </c>
      <c r="M4004" t="b">
        <v>1</v>
      </c>
      <c r="N4004" t="s">
        <v>8268</v>
      </c>
      <c r="O4004">
        <f t="shared" si="310"/>
        <v>0</v>
      </c>
      <c r="P4004">
        <f t="shared" si="311"/>
        <v>0</v>
      </c>
      <c r="Q4004" s="11" t="s">
        <v>8307</v>
      </c>
      <c r="R4004" t="s">
        <v>8308</v>
      </c>
      <c r="S4004" s="15">
        <f t="shared" si="312"/>
        <v>42058.904074074075</v>
      </c>
      <c r="T4004" s="15">
        <f t="shared" si="313"/>
        <v>42095.165972222225</v>
      </c>
      <c r="U4004">
        <f t="shared" si="314"/>
        <v>2015</v>
      </c>
    </row>
    <row r="4005" spans="1:21" ht="64" x14ac:dyDescent="0.2">
      <c r="A4005">
        <v>3816</v>
      </c>
      <c r="B4005" s="9" t="s">
        <v>3812</v>
      </c>
      <c r="C4005" s="3" t="s">
        <v>7925</v>
      </c>
      <c r="D4005" s="5">
        <v>1500</v>
      </c>
      <c r="E4005" s="7">
        <v>0</v>
      </c>
      <c r="F4005" t="s">
        <v>8217</v>
      </c>
      <c r="G4005" t="s">
        <v>8222</v>
      </c>
      <c r="H4005" t="s">
        <v>8244</v>
      </c>
      <c r="I4005">
        <v>1405614823</v>
      </c>
      <c r="J4005">
        <v>1403022823</v>
      </c>
      <c r="K4005" t="b">
        <v>0</v>
      </c>
      <c r="L4005">
        <v>37</v>
      </c>
      <c r="M4005" t="b">
        <v>1</v>
      </c>
      <c r="N4005" t="s">
        <v>8268</v>
      </c>
      <c r="O4005">
        <f t="shared" si="310"/>
        <v>0</v>
      </c>
      <c r="P4005">
        <f t="shared" si="311"/>
        <v>0</v>
      </c>
      <c r="Q4005" s="11" t="s">
        <v>8307</v>
      </c>
      <c r="R4005" t="s">
        <v>8308</v>
      </c>
      <c r="S4005" s="15">
        <f t="shared" si="312"/>
        <v>41807.690081018518</v>
      </c>
      <c r="T4005" s="15">
        <f t="shared" si="313"/>
        <v>41837.690081018518</v>
      </c>
      <c r="U4005">
        <f t="shared" si="314"/>
        <v>2014</v>
      </c>
    </row>
    <row r="4006" spans="1:21" ht="32" x14ac:dyDescent="0.2">
      <c r="A4006">
        <v>3871</v>
      </c>
      <c r="B4006" s="9" t="s">
        <v>3867</v>
      </c>
      <c r="C4006" s="3" t="s">
        <v>7979</v>
      </c>
      <c r="D4006" s="5">
        <v>1500</v>
      </c>
      <c r="E4006" s="7">
        <v>0</v>
      </c>
      <c r="F4006" t="s">
        <v>8218</v>
      </c>
      <c r="G4006" t="s">
        <v>8222</v>
      </c>
      <c r="H4006" t="s">
        <v>8244</v>
      </c>
      <c r="I4006">
        <v>1490809450</v>
      </c>
      <c r="J4006">
        <v>1485629050</v>
      </c>
      <c r="K4006" t="b">
        <v>0</v>
      </c>
      <c r="L4006">
        <v>3</v>
      </c>
      <c r="M4006" t="b">
        <v>0</v>
      </c>
      <c r="N4006" t="s">
        <v>8302</v>
      </c>
      <c r="O4006">
        <f t="shared" si="310"/>
        <v>0</v>
      </c>
      <c r="P4006">
        <f t="shared" si="311"/>
        <v>0</v>
      </c>
      <c r="Q4006" s="11" t="s">
        <v>8307</v>
      </c>
      <c r="R4006" t="s">
        <v>8310</v>
      </c>
      <c r="S4006" s="15">
        <f t="shared" si="312"/>
        <v>42763.780671296292</v>
      </c>
      <c r="T4006" s="15">
        <f t="shared" si="313"/>
        <v>42823.739004629635</v>
      </c>
      <c r="U4006">
        <f t="shared" si="314"/>
        <v>2017</v>
      </c>
    </row>
    <row r="4007" spans="1:21" ht="48" x14ac:dyDescent="0.2">
      <c r="A4007">
        <v>3903</v>
      </c>
      <c r="B4007" s="9" t="s">
        <v>3899</v>
      </c>
      <c r="C4007" s="3" t="s">
        <v>8010</v>
      </c>
      <c r="D4007" s="5">
        <v>1500</v>
      </c>
      <c r="E4007" s="7">
        <v>0</v>
      </c>
      <c r="F4007" t="s">
        <v>8219</v>
      </c>
      <c r="G4007" t="s">
        <v>8222</v>
      </c>
      <c r="H4007" t="s">
        <v>8244</v>
      </c>
      <c r="I4007">
        <v>1439581080</v>
      </c>
      <c r="J4007">
        <v>1435709765</v>
      </c>
      <c r="K4007" t="b">
        <v>0</v>
      </c>
      <c r="L4007">
        <v>0</v>
      </c>
      <c r="M4007" t="b">
        <v>0</v>
      </c>
      <c r="N4007" t="s">
        <v>8268</v>
      </c>
      <c r="O4007">
        <f t="shared" si="310"/>
        <v>0</v>
      </c>
      <c r="P4007">
        <f t="shared" si="311"/>
        <v>0</v>
      </c>
      <c r="Q4007" s="11" t="s">
        <v>8307</v>
      </c>
      <c r="R4007" t="s">
        <v>8308</v>
      </c>
      <c r="S4007" s="15">
        <f t="shared" si="312"/>
        <v>42186.01116898148</v>
      </c>
      <c r="T4007" s="15">
        <f t="shared" si="313"/>
        <v>42230.818055555559</v>
      </c>
      <c r="U4007">
        <f t="shared" si="314"/>
        <v>2015</v>
      </c>
    </row>
    <row r="4008" spans="1:21" ht="48" x14ac:dyDescent="0.2">
      <c r="A4008">
        <v>3905</v>
      </c>
      <c r="B4008" s="9" t="s">
        <v>3901</v>
      </c>
      <c r="C4008" s="3" t="s">
        <v>8012</v>
      </c>
      <c r="D4008" s="5">
        <v>1500</v>
      </c>
      <c r="E4008" s="7">
        <v>0</v>
      </c>
      <c r="F4008" t="s">
        <v>8219</v>
      </c>
      <c r="G4008" t="s">
        <v>8223</v>
      </c>
      <c r="H4008" t="s">
        <v>8245</v>
      </c>
      <c r="I4008">
        <v>1434063600</v>
      </c>
      <c r="J4008">
        <v>1430405903</v>
      </c>
      <c r="K4008" t="b">
        <v>0</v>
      </c>
      <c r="L4008">
        <v>7</v>
      </c>
      <c r="M4008" t="b">
        <v>0</v>
      </c>
      <c r="N4008" t="s">
        <v>8268</v>
      </c>
      <c r="O4008">
        <f t="shared" si="310"/>
        <v>0</v>
      </c>
      <c r="P4008">
        <f t="shared" si="311"/>
        <v>0</v>
      </c>
      <c r="Q4008" s="11" t="s">
        <v>8307</v>
      </c>
      <c r="R4008" t="s">
        <v>8308</v>
      </c>
      <c r="S4008" s="15">
        <f t="shared" si="312"/>
        <v>42124.623877314814</v>
      </c>
      <c r="T4008" s="15">
        <f t="shared" si="313"/>
        <v>42166.958333333328</v>
      </c>
      <c r="U4008">
        <f t="shared" si="314"/>
        <v>2015</v>
      </c>
    </row>
    <row r="4009" spans="1:21" ht="48" x14ac:dyDescent="0.2">
      <c r="A4009">
        <v>3906</v>
      </c>
      <c r="B4009" s="9" t="s">
        <v>3902</v>
      </c>
      <c r="C4009" s="3" t="s">
        <v>8013</v>
      </c>
      <c r="D4009" s="5">
        <v>1500</v>
      </c>
      <c r="E4009" s="7">
        <v>0</v>
      </c>
      <c r="F4009" t="s">
        <v>8219</v>
      </c>
      <c r="G4009" t="s">
        <v>8223</v>
      </c>
      <c r="H4009" t="s">
        <v>8245</v>
      </c>
      <c r="I4009">
        <v>1435325100</v>
      </c>
      <c r="J4009">
        <v>1432072893</v>
      </c>
      <c r="K4009" t="b">
        <v>0</v>
      </c>
      <c r="L4009">
        <v>16</v>
      </c>
      <c r="M4009" t="b">
        <v>0</v>
      </c>
      <c r="N4009" t="s">
        <v>8268</v>
      </c>
      <c r="O4009">
        <f t="shared" si="310"/>
        <v>0</v>
      </c>
      <c r="P4009">
        <f t="shared" si="311"/>
        <v>0</v>
      </c>
      <c r="Q4009" s="11" t="s">
        <v>8307</v>
      </c>
      <c r="R4009" t="s">
        <v>8308</v>
      </c>
      <c r="S4009" s="15">
        <f t="shared" si="312"/>
        <v>42143.917743055557</v>
      </c>
      <c r="T4009" s="15">
        <f t="shared" si="313"/>
        <v>42181.559027777781</v>
      </c>
      <c r="U4009">
        <f t="shared" si="314"/>
        <v>2015</v>
      </c>
    </row>
    <row r="4010" spans="1:21" ht="48" x14ac:dyDescent="0.2">
      <c r="A4010">
        <v>3915</v>
      </c>
      <c r="B4010" s="9" t="s">
        <v>3911</v>
      </c>
      <c r="C4010" s="3" t="s">
        <v>8022</v>
      </c>
      <c r="D4010" s="5">
        <v>1500</v>
      </c>
      <c r="E4010" s="7">
        <v>0</v>
      </c>
      <c r="F4010" t="s">
        <v>8219</v>
      </c>
      <c r="G4010" t="s">
        <v>8223</v>
      </c>
      <c r="H4010" t="s">
        <v>8245</v>
      </c>
      <c r="I4010">
        <v>1464824309</v>
      </c>
      <c r="J4010">
        <v>1462232309</v>
      </c>
      <c r="K4010" t="b">
        <v>0</v>
      </c>
      <c r="L4010">
        <v>1</v>
      </c>
      <c r="M4010" t="b">
        <v>0</v>
      </c>
      <c r="N4010" t="s">
        <v>8268</v>
      </c>
      <c r="O4010">
        <f t="shared" si="310"/>
        <v>0</v>
      </c>
      <c r="P4010">
        <f t="shared" si="311"/>
        <v>0</v>
      </c>
      <c r="Q4010" s="11" t="s">
        <v>8307</v>
      </c>
      <c r="R4010" t="s">
        <v>8308</v>
      </c>
      <c r="S4010" s="15">
        <f t="shared" si="312"/>
        <v>42492.98505787037</v>
      </c>
      <c r="T4010" s="15">
        <f t="shared" si="313"/>
        <v>42522.98505787037</v>
      </c>
      <c r="U4010">
        <f t="shared" si="314"/>
        <v>2016</v>
      </c>
    </row>
    <row r="4011" spans="1:21" ht="48" x14ac:dyDescent="0.2">
      <c r="A4011">
        <v>3984</v>
      </c>
      <c r="B4011" s="9" t="s">
        <v>3979</v>
      </c>
      <c r="C4011" s="3" t="s">
        <v>8089</v>
      </c>
      <c r="D4011" s="5">
        <v>1500</v>
      </c>
      <c r="E4011" s="7">
        <v>0</v>
      </c>
      <c r="F4011" t="s">
        <v>8219</v>
      </c>
      <c r="G4011" t="s">
        <v>8223</v>
      </c>
      <c r="H4011" t="s">
        <v>8245</v>
      </c>
      <c r="I4011">
        <v>1415404800</v>
      </c>
      <c r="J4011">
        <v>1412809644</v>
      </c>
      <c r="K4011" t="b">
        <v>0</v>
      </c>
      <c r="L4011">
        <v>10</v>
      </c>
      <c r="M4011" t="b">
        <v>0</v>
      </c>
      <c r="N4011" t="s">
        <v>8268</v>
      </c>
      <c r="O4011">
        <f t="shared" si="310"/>
        <v>0</v>
      </c>
      <c r="P4011">
        <f t="shared" si="311"/>
        <v>0</v>
      </c>
      <c r="Q4011" s="11" t="s">
        <v>8307</v>
      </c>
      <c r="R4011" t="s">
        <v>8308</v>
      </c>
      <c r="S4011" s="15">
        <f t="shared" si="312"/>
        <v>41920.963472222218</v>
      </c>
      <c r="T4011" s="15">
        <f t="shared" si="313"/>
        <v>41951</v>
      </c>
      <c r="U4011">
        <f t="shared" si="314"/>
        <v>2014</v>
      </c>
    </row>
    <row r="4012" spans="1:21" ht="32" x14ac:dyDescent="0.2">
      <c r="A4012">
        <v>3988</v>
      </c>
      <c r="B4012" s="9" t="s">
        <v>3983</v>
      </c>
      <c r="C4012" s="3" t="s">
        <v>8093</v>
      </c>
      <c r="D4012" s="5">
        <v>1500</v>
      </c>
      <c r="E4012" s="7">
        <v>0</v>
      </c>
      <c r="F4012" t="s">
        <v>8219</v>
      </c>
      <c r="G4012" t="s">
        <v>8222</v>
      </c>
      <c r="H4012" t="s">
        <v>8244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t="s">
        <v>8268</v>
      </c>
      <c r="O4012">
        <f t="shared" si="310"/>
        <v>0</v>
      </c>
      <c r="P4012">
        <f t="shared" si="311"/>
        <v>0</v>
      </c>
      <c r="Q4012" s="11" t="s">
        <v>8307</v>
      </c>
      <c r="R4012" t="s">
        <v>8308</v>
      </c>
      <c r="S4012" s="15">
        <f t="shared" si="312"/>
        <v>42230.08116898148</v>
      </c>
      <c r="T4012" s="15">
        <f t="shared" si="313"/>
        <v>42245.08116898148</v>
      </c>
      <c r="U4012">
        <f t="shared" si="314"/>
        <v>2015</v>
      </c>
    </row>
    <row r="4013" spans="1:21" ht="32" x14ac:dyDescent="0.2">
      <c r="A4013">
        <v>4018</v>
      </c>
      <c r="B4013" s="9" t="s">
        <v>4013</v>
      </c>
      <c r="C4013" s="3" t="s">
        <v>8122</v>
      </c>
      <c r="D4013" s="5">
        <v>1500</v>
      </c>
      <c r="E4013" s="7">
        <v>0</v>
      </c>
      <c r="F4013" t="s">
        <v>8219</v>
      </c>
      <c r="G4013" t="s">
        <v>8223</v>
      </c>
      <c r="H4013" t="s">
        <v>8245</v>
      </c>
      <c r="I4013">
        <v>1475877108</v>
      </c>
      <c r="J4013">
        <v>1473285108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8308</v>
      </c>
      <c r="S4013" s="15">
        <f t="shared" si="312"/>
        <v>42620.91097222222</v>
      </c>
      <c r="T4013" s="15">
        <f t="shared" si="313"/>
        <v>42650.91097222222</v>
      </c>
      <c r="U4013">
        <f t="shared" si="314"/>
        <v>2016</v>
      </c>
    </row>
    <row r="4014" spans="1:21" ht="48" x14ac:dyDescent="0.2">
      <c r="A4014">
        <v>4050</v>
      </c>
      <c r="B4014" s="9" t="s">
        <v>4045</v>
      </c>
      <c r="C4014" s="3" t="s">
        <v>8153</v>
      </c>
      <c r="D4014" s="5">
        <v>1500</v>
      </c>
      <c r="E4014" s="7">
        <v>0</v>
      </c>
      <c r="F4014" t="s">
        <v>8219</v>
      </c>
      <c r="G4014" t="s">
        <v>8222</v>
      </c>
      <c r="H4014" t="s">
        <v>8244</v>
      </c>
      <c r="I4014">
        <v>1414077391</v>
      </c>
      <c r="J4014">
        <v>1411485391</v>
      </c>
      <c r="K4014" t="b">
        <v>0</v>
      </c>
      <c r="L4014">
        <v>1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8307</v>
      </c>
      <c r="R4014" t="s">
        <v>8308</v>
      </c>
      <c r="S4014" s="15">
        <f t="shared" si="312"/>
        <v>41905.636469907404</v>
      </c>
      <c r="T4014" s="15">
        <f t="shared" si="313"/>
        <v>41935.636469907404</v>
      </c>
      <c r="U4014">
        <f t="shared" si="314"/>
        <v>2014</v>
      </c>
    </row>
    <row r="4015" spans="1:21" ht="48" x14ac:dyDescent="0.2">
      <c r="A4015">
        <v>4056</v>
      </c>
      <c r="B4015" s="9" t="s">
        <v>4051</v>
      </c>
      <c r="C4015" s="3" t="s">
        <v>8159</v>
      </c>
      <c r="D4015" s="5">
        <v>1500</v>
      </c>
      <c r="E4015" s="7">
        <v>0</v>
      </c>
      <c r="F4015" t="s">
        <v>8219</v>
      </c>
      <c r="G4015" t="s">
        <v>8222</v>
      </c>
      <c r="H4015" t="s">
        <v>8244</v>
      </c>
      <c r="I4015">
        <v>1467575940</v>
      </c>
      <c r="J4015">
        <v>1465856639</v>
      </c>
      <c r="K4015" t="b">
        <v>0</v>
      </c>
      <c r="L4015">
        <v>9</v>
      </c>
      <c r="M4015" t="b">
        <v>0</v>
      </c>
      <c r="N4015" t="s">
        <v>8268</v>
      </c>
      <c r="O4015">
        <f t="shared" si="310"/>
        <v>0</v>
      </c>
      <c r="P4015">
        <f t="shared" si="311"/>
        <v>0</v>
      </c>
      <c r="Q4015" s="11" t="s">
        <v>8307</v>
      </c>
      <c r="R4015" t="s">
        <v>8308</v>
      </c>
      <c r="S4015" s="15">
        <f t="shared" si="312"/>
        <v>42534.933321759265</v>
      </c>
      <c r="T4015" s="15">
        <f t="shared" si="313"/>
        <v>42554.832638888889</v>
      </c>
      <c r="U4015">
        <f t="shared" si="314"/>
        <v>2016</v>
      </c>
    </row>
    <row r="4016" spans="1:21" ht="48" x14ac:dyDescent="0.2">
      <c r="A4016">
        <v>4113</v>
      </c>
      <c r="B4016" s="9" t="s">
        <v>4108</v>
      </c>
      <c r="C4016" s="3" t="s">
        <v>8214</v>
      </c>
      <c r="D4016" s="5">
        <v>1500</v>
      </c>
      <c r="E4016" s="7">
        <v>0</v>
      </c>
      <c r="F4016" t="s">
        <v>8219</v>
      </c>
      <c r="G4016" t="s">
        <v>8222</v>
      </c>
      <c r="H4016" t="s">
        <v>8244</v>
      </c>
      <c r="I4016">
        <v>1452234840</v>
      </c>
      <c r="J4016">
        <v>1450619123</v>
      </c>
      <c r="K4016" t="b">
        <v>0</v>
      </c>
      <c r="L4016">
        <v>3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8307</v>
      </c>
      <c r="R4016" t="s">
        <v>8308</v>
      </c>
      <c r="S4016" s="15">
        <f t="shared" si="312"/>
        <v>42358.573182870372</v>
      </c>
      <c r="T4016" s="15">
        <f t="shared" si="313"/>
        <v>42377.273611111115</v>
      </c>
      <c r="U4016">
        <f t="shared" si="314"/>
        <v>2015</v>
      </c>
    </row>
    <row r="4017" spans="1:21" ht="48" x14ac:dyDescent="0.2">
      <c r="A4017">
        <v>3962</v>
      </c>
      <c r="B4017" s="9" t="s">
        <v>3958</v>
      </c>
      <c r="C4017" s="3" t="s">
        <v>8068</v>
      </c>
      <c r="D4017" s="5">
        <v>1400</v>
      </c>
      <c r="E4017" s="7">
        <v>0</v>
      </c>
      <c r="F4017" t="s">
        <v>8219</v>
      </c>
      <c r="G4017" t="s">
        <v>8223</v>
      </c>
      <c r="H4017" t="s">
        <v>8245</v>
      </c>
      <c r="I4017">
        <v>1448722494</v>
      </c>
      <c r="J4017">
        <v>1446562494</v>
      </c>
      <c r="K4017" t="b">
        <v>0</v>
      </c>
      <c r="L4017">
        <v>3</v>
      </c>
      <c r="M4017" t="b">
        <v>0</v>
      </c>
      <c r="N4017" t="s">
        <v>8268</v>
      </c>
      <c r="O4017">
        <f t="shared" si="310"/>
        <v>0</v>
      </c>
      <c r="P4017">
        <f t="shared" si="311"/>
        <v>0</v>
      </c>
      <c r="Q4017" s="11" t="s">
        <v>8307</v>
      </c>
      <c r="R4017" t="s">
        <v>8308</v>
      </c>
      <c r="S4017" s="15">
        <f t="shared" si="312"/>
        <v>42311.621458333335</v>
      </c>
      <c r="T4017" s="15">
        <f t="shared" si="313"/>
        <v>42336.621458333335</v>
      </c>
      <c r="U4017">
        <f t="shared" si="314"/>
        <v>2015</v>
      </c>
    </row>
    <row r="4018" spans="1:21" ht="32" x14ac:dyDescent="0.2">
      <c r="A4018">
        <v>3710</v>
      </c>
      <c r="B4018" s="9" t="s">
        <v>3706</v>
      </c>
      <c r="C4018" s="3" t="s">
        <v>7819</v>
      </c>
      <c r="D4018" s="5">
        <v>1300</v>
      </c>
      <c r="E4018" s="7">
        <v>0</v>
      </c>
      <c r="F4018" t="s">
        <v>8217</v>
      </c>
      <c r="G4018" t="s">
        <v>8222</v>
      </c>
      <c r="H4018" t="s">
        <v>8244</v>
      </c>
      <c r="I4018">
        <v>1428068988</v>
      </c>
      <c r="J4018">
        <v>1425908988</v>
      </c>
      <c r="K4018" t="b">
        <v>0</v>
      </c>
      <c r="L4018">
        <v>27</v>
      </c>
      <c r="M4018" t="b">
        <v>1</v>
      </c>
      <c r="N4018" t="s">
        <v>8268</v>
      </c>
      <c r="O4018">
        <f t="shared" si="310"/>
        <v>0</v>
      </c>
      <c r="P4018">
        <f t="shared" si="311"/>
        <v>0</v>
      </c>
      <c r="Q4018" s="11" t="s">
        <v>8307</v>
      </c>
      <c r="R4018" t="s">
        <v>8308</v>
      </c>
      <c r="S4018" s="15">
        <f t="shared" si="312"/>
        <v>42072.576249999998</v>
      </c>
      <c r="T4018" s="15">
        <f t="shared" si="313"/>
        <v>42097.576249999998</v>
      </c>
      <c r="U4018">
        <f t="shared" si="314"/>
        <v>2015</v>
      </c>
    </row>
    <row r="4019" spans="1:21" ht="48" x14ac:dyDescent="0.2">
      <c r="A4019">
        <v>3976</v>
      </c>
      <c r="B4019" s="9" t="s">
        <v>3972</v>
      </c>
      <c r="C4019" s="3" t="s">
        <v>8082</v>
      </c>
      <c r="D4019" s="5">
        <v>1300</v>
      </c>
      <c r="E4019" s="7">
        <v>0</v>
      </c>
      <c r="F4019" t="s">
        <v>8219</v>
      </c>
      <c r="G4019" t="s">
        <v>8222</v>
      </c>
      <c r="H4019" t="s">
        <v>8244</v>
      </c>
      <c r="I4019">
        <v>1406876400</v>
      </c>
      <c r="J4019">
        <v>1405024561</v>
      </c>
      <c r="K4019" t="b">
        <v>0</v>
      </c>
      <c r="L4019">
        <v>10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8307</v>
      </c>
      <c r="R4019" t="s">
        <v>8308</v>
      </c>
      <c r="S4019" s="15">
        <f t="shared" si="312"/>
        <v>41830.858344907407</v>
      </c>
      <c r="T4019" s="15">
        <f t="shared" si="313"/>
        <v>41852.291666666664</v>
      </c>
      <c r="U4019">
        <f t="shared" si="314"/>
        <v>2014</v>
      </c>
    </row>
    <row r="4020" spans="1:21" ht="48" x14ac:dyDescent="0.2">
      <c r="A4020">
        <v>3762</v>
      </c>
      <c r="B4020" s="9" t="s">
        <v>3758</v>
      </c>
      <c r="C4020" s="3" t="s">
        <v>7871</v>
      </c>
      <c r="D4020" s="5">
        <v>1250</v>
      </c>
      <c r="E4020" s="7">
        <v>0</v>
      </c>
      <c r="F4020" t="s">
        <v>8217</v>
      </c>
      <c r="G4020" t="s">
        <v>8223</v>
      </c>
      <c r="H4020" t="s">
        <v>8245</v>
      </c>
      <c r="I4020">
        <v>1438543889</v>
      </c>
      <c r="J4020">
        <v>1436383889</v>
      </c>
      <c r="K4020" t="b">
        <v>0</v>
      </c>
      <c r="L4020">
        <v>28</v>
      </c>
      <c r="M4020" t="b">
        <v>1</v>
      </c>
      <c r="N4020" t="s">
        <v>8302</v>
      </c>
      <c r="O4020">
        <f t="shared" si="310"/>
        <v>0</v>
      </c>
      <c r="P4020">
        <f t="shared" si="311"/>
        <v>0</v>
      </c>
      <c r="Q4020" s="11" t="s">
        <v>8307</v>
      </c>
      <c r="R4020" t="s">
        <v>8310</v>
      </c>
      <c r="S4020" s="15">
        <f t="shared" si="312"/>
        <v>42193.813530092593</v>
      </c>
      <c r="T4020" s="15">
        <f t="shared" si="313"/>
        <v>42218.813530092593</v>
      </c>
      <c r="U4020">
        <f t="shared" si="314"/>
        <v>2015</v>
      </c>
    </row>
    <row r="4021" spans="1:21" ht="48" x14ac:dyDescent="0.2">
      <c r="A4021">
        <v>3998</v>
      </c>
      <c r="B4021" s="9" t="s">
        <v>3993</v>
      </c>
      <c r="C4021" s="3" t="s">
        <v>8103</v>
      </c>
      <c r="D4021" s="5">
        <v>1250</v>
      </c>
      <c r="E4021" s="7">
        <v>0</v>
      </c>
      <c r="F4021" t="s">
        <v>8219</v>
      </c>
      <c r="G4021" t="s">
        <v>8222</v>
      </c>
      <c r="H4021" t="s">
        <v>8244</v>
      </c>
      <c r="I4021">
        <v>1427580426</v>
      </c>
      <c r="J4021">
        <v>1424992026</v>
      </c>
      <c r="K4021" t="b">
        <v>0</v>
      </c>
      <c r="L4021">
        <v>12</v>
      </c>
      <c r="M4021" t="b">
        <v>0</v>
      </c>
      <c r="N4021" t="s">
        <v>8268</v>
      </c>
      <c r="O4021">
        <f t="shared" si="310"/>
        <v>0</v>
      </c>
      <c r="P4021">
        <f t="shared" si="311"/>
        <v>0</v>
      </c>
      <c r="Q4021" s="11" t="s">
        <v>8307</v>
      </c>
      <c r="R4021" t="s">
        <v>8308</v>
      </c>
      <c r="S4021" s="15">
        <f t="shared" si="312"/>
        <v>42061.963263888887</v>
      </c>
      <c r="T4021" s="15">
        <f t="shared" si="313"/>
        <v>42091.921597222223</v>
      </c>
      <c r="U4021">
        <f t="shared" si="314"/>
        <v>2015</v>
      </c>
    </row>
    <row r="4022" spans="1:21" ht="48" x14ac:dyDescent="0.2">
      <c r="A4022">
        <v>4002</v>
      </c>
      <c r="B4022" s="9" t="s">
        <v>3997</v>
      </c>
      <c r="C4022" s="3" t="s">
        <v>8107</v>
      </c>
      <c r="D4022" s="5">
        <v>1250</v>
      </c>
      <c r="E4022" s="7">
        <v>0</v>
      </c>
      <c r="F4022" t="s">
        <v>8219</v>
      </c>
      <c r="G4022" t="s">
        <v>8222</v>
      </c>
      <c r="H4022" t="s">
        <v>8244</v>
      </c>
      <c r="I4022">
        <v>1411779761</v>
      </c>
      <c r="J4022">
        <v>1409187761</v>
      </c>
      <c r="K4022" t="b">
        <v>0</v>
      </c>
      <c r="L4022">
        <v>4</v>
      </c>
      <c r="M4022" t="b">
        <v>0</v>
      </c>
      <c r="N4022" t="s">
        <v>8268</v>
      </c>
      <c r="O4022">
        <f t="shared" si="310"/>
        <v>0</v>
      </c>
      <c r="P4022">
        <f t="shared" si="311"/>
        <v>0</v>
      </c>
      <c r="Q4022" s="11" t="s">
        <v>8307</v>
      </c>
      <c r="R4022" t="s">
        <v>8308</v>
      </c>
      <c r="S4022" s="15">
        <f t="shared" si="312"/>
        <v>41879.043530092589</v>
      </c>
      <c r="T4022" s="15">
        <f t="shared" si="313"/>
        <v>41909.043530092589</v>
      </c>
      <c r="U4022">
        <f t="shared" si="314"/>
        <v>2014</v>
      </c>
    </row>
    <row r="4023" spans="1:21" ht="48" x14ac:dyDescent="0.2">
      <c r="A4023">
        <v>4069</v>
      </c>
      <c r="B4023" s="9" t="s">
        <v>4064</v>
      </c>
      <c r="C4023" s="3" t="s">
        <v>8171</v>
      </c>
      <c r="D4023" s="5">
        <v>1250</v>
      </c>
      <c r="E4023" s="7">
        <v>0</v>
      </c>
      <c r="F4023" t="s">
        <v>8219</v>
      </c>
      <c r="G4023" t="s">
        <v>8223</v>
      </c>
      <c r="H4023" t="s">
        <v>8245</v>
      </c>
      <c r="I4023">
        <v>1425124800</v>
      </c>
      <c r="J4023">
        <v>1421596356</v>
      </c>
      <c r="K4023" t="b">
        <v>0</v>
      </c>
      <c r="L4023">
        <v>13</v>
      </c>
      <c r="M4023" t="b">
        <v>0</v>
      </c>
      <c r="N4023" t="s">
        <v>8268</v>
      </c>
      <c r="O4023">
        <f t="shared" si="310"/>
        <v>0</v>
      </c>
      <c r="P4023">
        <f t="shared" si="311"/>
        <v>0</v>
      </c>
      <c r="Q4023" s="11" t="s">
        <v>8307</v>
      </c>
      <c r="R4023" t="s">
        <v>8308</v>
      </c>
      <c r="S4023" s="15">
        <f t="shared" si="312"/>
        <v>42022.661527777775</v>
      </c>
      <c r="T4023" s="15">
        <f t="shared" si="313"/>
        <v>42063.5</v>
      </c>
      <c r="U4023">
        <f t="shared" si="314"/>
        <v>2015</v>
      </c>
    </row>
    <row r="4024" spans="1:21" ht="48" x14ac:dyDescent="0.2">
      <c r="A4024">
        <v>3744</v>
      </c>
      <c r="B4024" s="9" t="s">
        <v>3740</v>
      </c>
      <c r="C4024" s="3" t="s">
        <v>7853</v>
      </c>
      <c r="D4024" s="5">
        <v>1200</v>
      </c>
      <c r="E4024" s="7">
        <v>0</v>
      </c>
      <c r="F4024" t="s">
        <v>8219</v>
      </c>
      <c r="G4024" t="s">
        <v>8222</v>
      </c>
      <c r="H4024" t="s">
        <v>8244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t="s">
        <v>8268</v>
      </c>
      <c r="O4024">
        <f t="shared" si="310"/>
        <v>0</v>
      </c>
      <c r="P4024">
        <f t="shared" si="311"/>
        <v>0</v>
      </c>
      <c r="Q4024" s="11" t="s">
        <v>8307</v>
      </c>
      <c r="R4024" t="s">
        <v>8308</v>
      </c>
      <c r="S4024" s="15">
        <f t="shared" si="312"/>
        <v>41793.814259259263</v>
      </c>
      <c r="T4024" s="15">
        <f t="shared" si="313"/>
        <v>41825.165972222225</v>
      </c>
      <c r="U4024">
        <f t="shared" si="314"/>
        <v>2014</v>
      </c>
    </row>
    <row r="4025" spans="1:21" ht="48" x14ac:dyDescent="0.2">
      <c r="A4025">
        <v>3783</v>
      </c>
      <c r="B4025" s="9" t="s">
        <v>3779</v>
      </c>
      <c r="C4025" s="3" t="s">
        <v>7892</v>
      </c>
      <c r="D4025" s="5">
        <v>1200</v>
      </c>
      <c r="E4025" s="7">
        <v>0</v>
      </c>
      <c r="F4025" t="s">
        <v>8217</v>
      </c>
      <c r="G4025" t="s">
        <v>8222</v>
      </c>
      <c r="H4025" t="s">
        <v>8244</v>
      </c>
      <c r="I4025">
        <v>1458057600</v>
      </c>
      <c r="J4025">
        <v>1455938520</v>
      </c>
      <c r="K4025" t="b">
        <v>0</v>
      </c>
      <c r="L4025">
        <v>24</v>
      </c>
      <c r="M4025" t="b">
        <v>1</v>
      </c>
      <c r="N4025" t="s">
        <v>8302</v>
      </c>
      <c r="O4025">
        <f t="shared" si="310"/>
        <v>0</v>
      </c>
      <c r="P4025">
        <f t="shared" si="311"/>
        <v>0</v>
      </c>
      <c r="Q4025" s="11" t="s">
        <v>8307</v>
      </c>
      <c r="R4025" t="s">
        <v>8310</v>
      </c>
      <c r="S4025" s="15">
        <f t="shared" si="312"/>
        <v>42420.140277777777</v>
      </c>
      <c r="T4025" s="15">
        <f t="shared" si="313"/>
        <v>42444.666666666672</v>
      </c>
      <c r="U4025">
        <f t="shared" si="314"/>
        <v>2016</v>
      </c>
    </row>
    <row r="4026" spans="1:21" ht="48" x14ac:dyDescent="0.2">
      <c r="A4026">
        <v>3832</v>
      </c>
      <c r="B4026" s="9" t="s">
        <v>3828</v>
      </c>
      <c r="C4026" s="3" t="s">
        <v>7940</v>
      </c>
      <c r="D4026" s="5">
        <v>1200</v>
      </c>
      <c r="E4026" s="7">
        <v>0</v>
      </c>
      <c r="F4026" t="s">
        <v>8217</v>
      </c>
      <c r="G4026" t="s">
        <v>8222</v>
      </c>
      <c r="H4026" t="s">
        <v>8244</v>
      </c>
      <c r="I4026">
        <v>1455936335</v>
      </c>
      <c r="J4026">
        <v>1452048335</v>
      </c>
      <c r="K4026" t="b">
        <v>0</v>
      </c>
      <c r="L4026">
        <v>9</v>
      </c>
      <c r="M4026" t="b">
        <v>1</v>
      </c>
      <c r="N4026" t="s">
        <v>8268</v>
      </c>
      <c r="O4026">
        <f t="shared" si="310"/>
        <v>0</v>
      </c>
      <c r="P4026">
        <f t="shared" si="311"/>
        <v>0</v>
      </c>
      <c r="Q4026" s="11" t="s">
        <v>8307</v>
      </c>
      <c r="R4026" t="s">
        <v>8308</v>
      </c>
      <c r="S4026" s="15">
        <f t="shared" si="312"/>
        <v>42375.114988425921</v>
      </c>
      <c r="T4026" s="15">
        <f t="shared" si="313"/>
        <v>42420.114988425921</v>
      </c>
      <c r="U4026">
        <f t="shared" si="314"/>
        <v>2016</v>
      </c>
    </row>
    <row r="4027" spans="1:21" ht="48" x14ac:dyDescent="0.2">
      <c r="A4027">
        <v>3833</v>
      </c>
      <c r="B4027" s="9" t="s">
        <v>3829</v>
      </c>
      <c r="C4027" s="3" t="s">
        <v>7941</v>
      </c>
      <c r="D4027" s="5">
        <v>1200</v>
      </c>
      <c r="E4027" s="7">
        <v>0</v>
      </c>
      <c r="F4027" t="s">
        <v>8217</v>
      </c>
      <c r="G4027" t="s">
        <v>8227</v>
      </c>
      <c r="H4027" t="s">
        <v>8249</v>
      </c>
      <c r="I4027">
        <v>1417460940</v>
      </c>
      <c r="J4027">
        <v>1416516972</v>
      </c>
      <c r="K4027" t="b">
        <v>0</v>
      </c>
      <c r="L4027">
        <v>20</v>
      </c>
      <c r="M4027" t="b">
        <v>1</v>
      </c>
      <c r="N4027" t="s">
        <v>8268</v>
      </c>
      <c r="O4027">
        <f t="shared" si="310"/>
        <v>0</v>
      </c>
      <c r="P4027">
        <f t="shared" si="311"/>
        <v>0</v>
      </c>
      <c r="Q4027" s="11" t="s">
        <v>8307</v>
      </c>
      <c r="R4027" t="s">
        <v>8308</v>
      </c>
      <c r="S4027" s="15">
        <f t="shared" si="312"/>
        <v>41963.872361111105</v>
      </c>
      <c r="T4027" s="15">
        <f t="shared" si="313"/>
        <v>41974.797916666663</v>
      </c>
      <c r="U4027">
        <f t="shared" si="314"/>
        <v>2014</v>
      </c>
    </row>
    <row r="4028" spans="1:21" ht="48" x14ac:dyDescent="0.2">
      <c r="A4028">
        <v>3942</v>
      </c>
      <c r="B4028" s="9" t="s">
        <v>3938</v>
      </c>
      <c r="C4028" s="3" t="s">
        <v>8049</v>
      </c>
      <c r="D4028" s="5">
        <v>1200</v>
      </c>
      <c r="E4028" s="7">
        <v>0</v>
      </c>
      <c r="F4028" t="s">
        <v>8219</v>
      </c>
      <c r="G4028" t="s">
        <v>8222</v>
      </c>
      <c r="H4028" t="s">
        <v>8244</v>
      </c>
      <c r="I4028">
        <v>1434490914</v>
      </c>
      <c r="J4028">
        <v>1429306914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1" t="s">
        <v>8307</v>
      </c>
      <c r="R4028" t="s">
        <v>8308</v>
      </c>
      <c r="S4028" s="15">
        <f t="shared" si="312"/>
        <v>42111.904097222221</v>
      </c>
      <c r="T4028" s="15">
        <f t="shared" si="313"/>
        <v>42171.904097222221</v>
      </c>
      <c r="U4028">
        <f t="shared" si="314"/>
        <v>2015</v>
      </c>
    </row>
    <row r="4029" spans="1:21" ht="48" x14ac:dyDescent="0.2">
      <c r="A4029">
        <v>3959</v>
      </c>
      <c r="B4029" s="9" t="s">
        <v>3955</v>
      </c>
      <c r="C4029" s="3" t="s">
        <v>8065</v>
      </c>
      <c r="D4029" s="5">
        <v>1200</v>
      </c>
      <c r="E4029" s="7">
        <v>0</v>
      </c>
      <c r="F4029" t="s">
        <v>8219</v>
      </c>
      <c r="G4029" t="s">
        <v>8222</v>
      </c>
      <c r="H4029" t="s">
        <v>8244</v>
      </c>
      <c r="I4029">
        <v>1411930556</v>
      </c>
      <c r="J4029">
        <v>1409338556</v>
      </c>
      <c r="K4029" t="b">
        <v>0</v>
      </c>
      <c r="L4029">
        <v>12</v>
      </c>
      <c r="M4029" t="b">
        <v>0</v>
      </c>
      <c r="N4029" t="s">
        <v>8268</v>
      </c>
      <c r="O4029">
        <f t="shared" si="310"/>
        <v>0</v>
      </c>
      <c r="P4029">
        <f t="shared" si="311"/>
        <v>0</v>
      </c>
      <c r="Q4029" s="11" t="s">
        <v>8307</v>
      </c>
      <c r="R4029" t="s">
        <v>8308</v>
      </c>
      <c r="S4029" s="15">
        <f t="shared" si="312"/>
        <v>41880.788842592592</v>
      </c>
      <c r="T4029" s="15">
        <f t="shared" si="313"/>
        <v>41910.788842592592</v>
      </c>
      <c r="U4029">
        <f t="shared" si="314"/>
        <v>2014</v>
      </c>
    </row>
    <row r="4030" spans="1:21" ht="48" x14ac:dyDescent="0.2">
      <c r="A4030">
        <v>4001</v>
      </c>
      <c r="B4030" s="9" t="s">
        <v>3996</v>
      </c>
      <c r="C4030" s="3" t="s">
        <v>8106</v>
      </c>
      <c r="D4030" s="5">
        <v>1200</v>
      </c>
      <c r="E4030" s="7">
        <v>0</v>
      </c>
      <c r="F4030" t="s">
        <v>8219</v>
      </c>
      <c r="G4030" t="s">
        <v>8223</v>
      </c>
      <c r="H4030" t="s">
        <v>8245</v>
      </c>
      <c r="I4030">
        <v>1488394800</v>
      </c>
      <c r="J4030">
        <v>1486681708</v>
      </c>
      <c r="K4030" t="b">
        <v>0</v>
      </c>
      <c r="L4030">
        <v>14</v>
      </c>
      <c r="M4030" t="b">
        <v>0</v>
      </c>
      <c r="N4030" t="s">
        <v>8268</v>
      </c>
      <c r="O4030">
        <f t="shared" si="310"/>
        <v>0</v>
      </c>
      <c r="P4030">
        <f t="shared" si="311"/>
        <v>0</v>
      </c>
      <c r="Q4030" s="11" t="s">
        <v>8307</v>
      </c>
      <c r="R4030" t="s">
        <v>8308</v>
      </c>
      <c r="S4030" s="15">
        <f t="shared" si="312"/>
        <v>42775.964212962965</v>
      </c>
      <c r="T4030" s="15">
        <f t="shared" si="313"/>
        <v>42795.791666666672</v>
      </c>
      <c r="U4030">
        <f t="shared" si="314"/>
        <v>2017</v>
      </c>
    </row>
    <row r="4031" spans="1:21" ht="48" x14ac:dyDescent="0.2">
      <c r="A4031">
        <v>3769</v>
      </c>
      <c r="B4031" s="9" t="s">
        <v>3765</v>
      </c>
      <c r="C4031" s="3" t="s">
        <v>7878</v>
      </c>
      <c r="D4031" s="5">
        <v>1100</v>
      </c>
      <c r="E4031" s="7">
        <v>0</v>
      </c>
      <c r="F4031" t="s">
        <v>8217</v>
      </c>
      <c r="G4031" t="s">
        <v>8222</v>
      </c>
      <c r="H4031" t="s">
        <v>8244</v>
      </c>
      <c r="I4031">
        <v>1460730079</v>
      </c>
      <c r="J4031">
        <v>1458138079</v>
      </c>
      <c r="K4031" t="b">
        <v>0</v>
      </c>
      <c r="L4031">
        <v>15</v>
      </c>
      <c r="M4031" t="b">
        <v>1</v>
      </c>
      <c r="N4031" t="s">
        <v>8302</v>
      </c>
      <c r="O4031">
        <f t="shared" si="310"/>
        <v>0</v>
      </c>
      <c r="P4031">
        <f t="shared" si="311"/>
        <v>0</v>
      </c>
      <c r="Q4031" s="11" t="s">
        <v>8307</v>
      </c>
      <c r="R4031" t="s">
        <v>8310</v>
      </c>
      <c r="S4031" s="15">
        <f t="shared" si="312"/>
        <v>42445.598136574074</v>
      </c>
      <c r="T4031" s="15">
        <f t="shared" si="313"/>
        <v>42475.598136574074</v>
      </c>
      <c r="U4031">
        <f t="shared" si="314"/>
        <v>2016</v>
      </c>
    </row>
    <row r="4032" spans="1:21" ht="32" x14ac:dyDescent="0.2">
      <c r="A4032">
        <v>3707</v>
      </c>
      <c r="B4032" s="9" t="s">
        <v>3703</v>
      </c>
      <c r="C4032" s="3" t="s">
        <v>7816</v>
      </c>
      <c r="D4032" s="5">
        <v>1000</v>
      </c>
      <c r="E4032" s="7">
        <v>0</v>
      </c>
      <c r="F4032" t="s">
        <v>8217</v>
      </c>
      <c r="G4032" t="s">
        <v>8222</v>
      </c>
      <c r="H4032" t="s">
        <v>8244</v>
      </c>
      <c r="I4032">
        <v>1469165160</v>
      </c>
      <c r="J4032">
        <v>1467335378</v>
      </c>
      <c r="K4032" t="b">
        <v>0</v>
      </c>
      <c r="L4032">
        <v>23</v>
      </c>
      <c r="M4032" t="b">
        <v>1</v>
      </c>
      <c r="N4032" t="s">
        <v>8268</v>
      </c>
      <c r="O4032">
        <f t="shared" si="310"/>
        <v>0</v>
      </c>
      <c r="P4032">
        <f t="shared" si="311"/>
        <v>0</v>
      </c>
      <c r="Q4032" s="11" t="s">
        <v>8307</v>
      </c>
      <c r="R4032" t="s">
        <v>8308</v>
      </c>
      <c r="S4032" s="15">
        <f t="shared" si="312"/>
        <v>42552.048356481479</v>
      </c>
      <c r="T4032" s="15">
        <f t="shared" si="313"/>
        <v>42573.226388888885</v>
      </c>
      <c r="U4032">
        <f t="shared" si="314"/>
        <v>2016</v>
      </c>
    </row>
    <row r="4033" spans="1:21" ht="48" x14ac:dyDescent="0.2">
      <c r="A4033">
        <v>3709</v>
      </c>
      <c r="B4033" s="9" t="s">
        <v>3705</v>
      </c>
      <c r="C4033" s="3" t="s">
        <v>7818</v>
      </c>
      <c r="D4033" s="5">
        <v>1000</v>
      </c>
      <c r="E4033" s="7">
        <v>0</v>
      </c>
      <c r="F4033" t="s">
        <v>8217</v>
      </c>
      <c r="G4033" t="s">
        <v>8223</v>
      </c>
      <c r="H4033" t="s">
        <v>8245</v>
      </c>
      <c r="I4033">
        <v>1403715546</v>
      </c>
      <c r="J4033">
        <v>1401123546</v>
      </c>
      <c r="K4033" t="b">
        <v>0</v>
      </c>
      <c r="L4033">
        <v>35</v>
      </c>
      <c r="M4033" t="b">
        <v>1</v>
      </c>
      <c r="N4033" t="s">
        <v>8268</v>
      </c>
      <c r="O4033">
        <f t="shared" si="310"/>
        <v>0</v>
      </c>
      <c r="P4033">
        <f t="shared" si="311"/>
        <v>0</v>
      </c>
      <c r="Q4033" s="11" t="s">
        <v>8307</v>
      </c>
      <c r="R4033" t="s">
        <v>8308</v>
      </c>
      <c r="S4033" s="15">
        <f t="shared" si="312"/>
        <v>41785.707708333335</v>
      </c>
      <c r="T4033" s="15">
        <f t="shared" si="313"/>
        <v>41815.707708333335</v>
      </c>
      <c r="U4033">
        <f t="shared" si="314"/>
        <v>2014</v>
      </c>
    </row>
    <row r="4034" spans="1:21" ht="48" x14ac:dyDescent="0.2">
      <c r="A4034">
        <v>3730</v>
      </c>
      <c r="B4034" s="9" t="s">
        <v>3726</v>
      </c>
      <c r="C4034" s="3" t="s">
        <v>7839</v>
      </c>
      <c r="D4034" s="5">
        <v>1000</v>
      </c>
      <c r="E4034" s="7">
        <v>0</v>
      </c>
      <c r="F4034" t="s">
        <v>8219</v>
      </c>
      <c r="G4034" t="s">
        <v>8222</v>
      </c>
      <c r="H4034" t="s">
        <v>8244</v>
      </c>
      <c r="I4034">
        <v>1439828159</v>
      </c>
      <c r="J4034">
        <v>1437236159</v>
      </c>
      <c r="K4034" t="b">
        <v>0</v>
      </c>
      <c r="L4034">
        <v>1</v>
      </c>
      <c r="M4034" t="b">
        <v>0</v>
      </c>
      <c r="N4034" t="s">
        <v>8268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1" t="s">
        <v>8307</v>
      </c>
      <c r="R4034" t="s">
        <v>8308</v>
      </c>
      <c r="S4034" s="15">
        <f t="shared" ref="S4034:S4097" si="317">(((J4034/60)/60)/24)+DATE(1970,1,1)</f>
        <v>42203.677766203706</v>
      </c>
      <c r="T4034" s="15">
        <f t="shared" ref="T4034:T4097" si="318">(((I4034/60)/60)/24)+DATE(1970,1,1)</f>
        <v>42233.677766203706</v>
      </c>
      <c r="U4034">
        <f t="shared" si="314"/>
        <v>2015</v>
      </c>
    </row>
    <row r="4035" spans="1:21" ht="48" x14ac:dyDescent="0.2">
      <c r="A4035">
        <v>3751</v>
      </c>
      <c r="B4035" s="9" t="s">
        <v>3747</v>
      </c>
      <c r="C4035" s="3" t="s">
        <v>7860</v>
      </c>
      <c r="D4035" s="5">
        <v>1000</v>
      </c>
      <c r="E4035" s="7">
        <v>0</v>
      </c>
      <c r="F4035" t="s">
        <v>8217</v>
      </c>
      <c r="G4035" t="s">
        <v>8222</v>
      </c>
      <c r="H4035" t="s">
        <v>8244</v>
      </c>
      <c r="I4035">
        <v>1459641073</v>
      </c>
      <c r="J4035">
        <v>1454460673</v>
      </c>
      <c r="K4035" t="b">
        <v>0</v>
      </c>
      <c r="L4035">
        <v>11</v>
      </c>
      <c r="M4035" t="b">
        <v>1</v>
      </c>
      <c r="N4035" t="s">
        <v>8302</v>
      </c>
      <c r="O4035">
        <f t="shared" si="315"/>
        <v>0</v>
      </c>
      <c r="P4035">
        <f t="shared" si="316"/>
        <v>0</v>
      </c>
      <c r="Q4035" s="11" t="s">
        <v>8307</v>
      </c>
      <c r="R4035" t="s">
        <v>8310</v>
      </c>
      <c r="S4035" s="15">
        <f t="shared" si="317"/>
        <v>42403.035567129627</v>
      </c>
      <c r="T4035" s="15">
        <f t="shared" si="318"/>
        <v>42462.993900462956</v>
      </c>
      <c r="U4035">
        <f t="shared" ref="U4035:U4098" si="319">YEAR(S4035)</f>
        <v>2016</v>
      </c>
    </row>
    <row r="4036" spans="1:21" ht="32" x14ac:dyDescent="0.2">
      <c r="A4036">
        <v>3771</v>
      </c>
      <c r="B4036" s="9" t="s">
        <v>3767</v>
      </c>
      <c r="C4036" s="3" t="s">
        <v>7880</v>
      </c>
      <c r="D4036" s="5">
        <v>1000</v>
      </c>
      <c r="E4036" s="7">
        <v>0</v>
      </c>
      <c r="F4036" t="s">
        <v>8217</v>
      </c>
      <c r="G4036" t="s">
        <v>8222</v>
      </c>
      <c r="H4036" t="s">
        <v>8244</v>
      </c>
      <c r="I4036">
        <v>1463529600</v>
      </c>
      <c r="J4036">
        <v>1462307652</v>
      </c>
      <c r="K4036" t="b">
        <v>0</v>
      </c>
      <c r="L4036">
        <v>38</v>
      </c>
      <c r="M4036" t="b">
        <v>1</v>
      </c>
      <c r="N4036" t="s">
        <v>8302</v>
      </c>
      <c r="O4036">
        <f t="shared" si="315"/>
        <v>0</v>
      </c>
      <c r="P4036">
        <f t="shared" si="316"/>
        <v>0</v>
      </c>
      <c r="Q4036" s="11" t="s">
        <v>8307</v>
      </c>
      <c r="R4036" t="s">
        <v>8310</v>
      </c>
      <c r="S4036" s="15">
        <f t="shared" si="317"/>
        <v>42493.857083333336</v>
      </c>
      <c r="T4036" s="15">
        <f t="shared" si="318"/>
        <v>42508</v>
      </c>
      <c r="U4036">
        <f t="shared" si="319"/>
        <v>2016</v>
      </c>
    </row>
    <row r="4037" spans="1:21" ht="48" x14ac:dyDescent="0.2">
      <c r="A4037">
        <v>3784</v>
      </c>
      <c r="B4037" s="9" t="s">
        <v>3780</v>
      </c>
      <c r="C4037" s="3" t="s">
        <v>7893</v>
      </c>
      <c r="D4037" s="5">
        <v>1000</v>
      </c>
      <c r="E4037" s="7">
        <v>0</v>
      </c>
      <c r="F4037" t="s">
        <v>8217</v>
      </c>
      <c r="G4037" t="s">
        <v>8227</v>
      </c>
      <c r="H4037" t="s">
        <v>8249</v>
      </c>
      <c r="I4037">
        <v>1468193532</v>
      </c>
      <c r="J4037">
        <v>1465601532</v>
      </c>
      <c r="K4037" t="b">
        <v>0</v>
      </c>
      <c r="L4037">
        <v>10</v>
      </c>
      <c r="M4037" t="b">
        <v>1</v>
      </c>
      <c r="N4037" t="s">
        <v>8302</v>
      </c>
      <c r="O4037">
        <f t="shared" si="315"/>
        <v>0</v>
      </c>
      <c r="P4037">
        <f t="shared" si="316"/>
        <v>0</v>
      </c>
      <c r="Q4037" s="11" t="s">
        <v>8307</v>
      </c>
      <c r="R4037" t="s">
        <v>8310</v>
      </c>
      <c r="S4037" s="15">
        <f t="shared" si="317"/>
        <v>42531.980694444443</v>
      </c>
      <c r="T4037" s="15">
        <f t="shared" si="318"/>
        <v>42561.980694444443</v>
      </c>
      <c r="U4037">
        <f t="shared" si="319"/>
        <v>2016</v>
      </c>
    </row>
    <row r="4038" spans="1:21" ht="48" x14ac:dyDescent="0.2">
      <c r="A4038">
        <v>3808</v>
      </c>
      <c r="B4038" s="9" t="s">
        <v>3804</v>
      </c>
      <c r="C4038" s="3" t="s">
        <v>7917</v>
      </c>
      <c r="D4038" s="5">
        <v>1000</v>
      </c>
      <c r="E4038" s="7">
        <v>0</v>
      </c>
      <c r="F4038" t="s">
        <v>8217</v>
      </c>
      <c r="G4038" t="s">
        <v>8223</v>
      </c>
      <c r="H4038" t="s">
        <v>8245</v>
      </c>
      <c r="I4038">
        <v>1429955619</v>
      </c>
      <c r="J4038">
        <v>1424775219</v>
      </c>
      <c r="K4038" t="b">
        <v>0</v>
      </c>
      <c r="L4038">
        <v>24</v>
      </c>
      <c r="M4038" t="b">
        <v>1</v>
      </c>
      <c r="N4038" t="s">
        <v>8268</v>
      </c>
      <c r="O4038">
        <f t="shared" si="315"/>
        <v>0</v>
      </c>
      <c r="P4038">
        <f t="shared" si="316"/>
        <v>0</v>
      </c>
      <c r="Q4038" s="11" t="s">
        <v>8307</v>
      </c>
      <c r="R4038" t="s">
        <v>8308</v>
      </c>
      <c r="S4038" s="15">
        <f t="shared" si="317"/>
        <v>42059.453923611116</v>
      </c>
      <c r="T4038" s="15">
        <f t="shared" si="318"/>
        <v>42119.412256944444</v>
      </c>
      <c r="U4038">
        <f t="shared" si="319"/>
        <v>2015</v>
      </c>
    </row>
    <row r="4039" spans="1:21" ht="32" x14ac:dyDescent="0.2">
      <c r="A4039">
        <v>3815</v>
      </c>
      <c r="B4039" s="9" t="s">
        <v>3811</v>
      </c>
      <c r="C4039" s="3" t="s">
        <v>7924</v>
      </c>
      <c r="D4039" s="5">
        <v>1000</v>
      </c>
      <c r="E4039" s="7">
        <v>0</v>
      </c>
      <c r="F4039" t="s">
        <v>8217</v>
      </c>
      <c r="G4039" t="s">
        <v>8223</v>
      </c>
      <c r="H4039" t="s">
        <v>8245</v>
      </c>
      <c r="I4039">
        <v>1440111600</v>
      </c>
      <c r="J4039">
        <v>1437545657</v>
      </c>
      <c r="K4039" t="b">
        <v>0</v>
      </c>
      <c r="L4039">
        <v>20</v>
      </c>
      <c r="M4039" t="b">
        <v>1</v>
      </c>
      <c r="N4039" t="s">
        <v>8268</v>
      </c>
      <c r="O4039">
        <f t="shared" si="315"/>
        <v>0</v>
      </c>
      <c r="P4039">
        <f t="shared" si="316"/>
        <v>0</v>
      </c>
      <c r="Q4039" s="11" t="s">
        <v>8307</v>
      </c>
      <c r="R4039" t="s">
        <v>8308</v>
      </c>
      <c r="S4039" s="15">
        <f t="shared" si="317"/>
        <v>42207.259918981479</v>
      </c>
      <c r="T4039" s="15">
        <f t="shared" si="318"/>
        <v>42236.958333333328</v>
      </c>
      <c r="U4039">
        <f t="shared" si="319"/>
        <v>2015</v>
      </c>
    </row>
    <row r="4040" spans="1:21" ht="32" x14ac:dyDescent="0.2">
      <c r="A4040">
        <v>3819</v>
      </c>
      <c r="B4040" s="9" t="s">
        <v>3815</v>
      </c>
      <c r="C4040" s="3" t="s">
        <v>7816</v>
      </c>
      <c r="D4040" s="5">
        <v>1000</v>
      </c>
      <c r="E4040" s="7">
        <v>0</v>
      </c>
      <c r="F4040" t="s">
        <v>8217</v>
      </c>
      <c r="G4040" t="s">
        <v>8222</v>
      </c>
      <c r="H4040" t="s">
        <v>8244</v>
      </c>
      <c r="I4040">
        <v>1437166920</v>
      </c>
      <c r="J4040">
        <v>1435554104</v>
      </c>
      <c r="K4040" t="b">
        <v>0</v>
      </c>
      <c r="L4040">
        <v>26</v>
      </c>
      <c r="M4040" t="b">
        <v>1</v>
      </c>
      <c r="N4040" t="s">
        <v>8268</v>
      </c>
      <c r="O4040">
        <f t="shared" si="315"/>
        <v>0</v>
      </c>
      <c r="P4040">
        <f t="shared" si="316"/>
        <v>0</v>
      </c>
      <c r="Q4040" s="11" t="s">
        <v>8307</v>
      </c>
      <c r="R4040" t="s">
        <v>8308</v>
      </c>
      <c r="S4040" s="15">
        <f t="shared" si="317"/>
        <v>42184.209537037037</v>
      </c>
      <c r="T4040" s="15">
        <f t="shared" si="318"/>
        <v>42202.876388888893</v>
      </c>
      <c r="U4040">
        <f t="shared" si="319"/>
        <v>2015</v>
      </c>
    </row>
    <row r="4041" spans="1:21" ht="32" x14ac:dyDescent="0.2">
      <c r="A4041">
        <v>3850</v>
      </c>
      <c r="B4041" s="9" t="s">
        <v>3846</v>
      </c>
      <c r="C4041" s="3" t="s">
        <v>7958</v>
      </c>
      <c r="D4041" s="5">
        <v>1000</v>
      </c>
      <c r="E4041" s="7">
        <v>0</v>
      </c>
      <c r="F4041" t="s">
        <v>8219</v>
      </c>
      <c r="G4041" t="s">
        <v>8222</v>
      </c>
      <c r="H4041" t="s">
        <v>8244</v>
      </c>
      <c r="I4041">
        <v>1420081143</v>
      </c>
      <c r="J4041">
        <v>1417489143</v>
      </c>
      <c r="K4041" t="b">
        <v>1</v>
      </c>
      <c r="L4041">
        <v>4</v>
      </c>
      <c r="M4041" t="b">
        <v>0</v>
      </c>
      <c r="N4041" t="s">
        <v>8268</v>
      </c>
      <c r="O4041">
        <f t="shared" si="315"/>
        <v>0</v>
      </c>
      <c r="P4041">
        <f t="shared" si="316"/>
        <v>0</v>
      </c>
      <c r="Q4041" s="11" t="s">
        <v>8307</v>
      </c>
      <c r="R4041" t="s">
        <v>8308</v>
      </c>
      <c r="S4041" s="15">
        <f t="shared" si="317"/>
        <v>41975.124340277776</v>
      </c>
      <c r="T4041" s="15">
        <f t="shared" si="318"/>
        <v>42005.124340277776</v>
      </c>
      <c r="U4041">
        <f t="shared" si="319"/>
        <v>2014</v>
      </c>
    </row>
    <row r="4042" spans="1:21" ht="48" x14ac:dyDescent="0.2">
      <c r="A4042">
        <v>3855</v>
      </c>
      <c r="B4042" s="9" t="s">
        <v>3851</v>
      </c>
      <c r="C4042" s="3" t="s">
        <v>7963</v>
      </c>
      <c r="D4042" s="5">
        <v>1000</v>
      </c>
      <c r="E4042" s="7">
        <v>0</v>
      </c>
      <c r="F4042" t="s">
        <v>8219</v>
      </c>
      <c r="G4042" t="s">
        <v>8222</v>
      </c>
      <c r="H4042" t="s">
        <v>8244</v>
      </c>
      <c r="I4042">
        <v>1427408271</v>
      </c>
      <c r="J4042">
        <v>1424819871</v>
      </c>
      <c r="K4042" t="b">
        <v>0</v>
      </c>
      <c r="L4042">
        <v>1</v>
      </c>
      <c r="M4042" t="b">
        <v>0</v>
      </c>
      <c r="N4042" t="s">
        <v>8268</v>
      </c>
      <c r="O4042">
        <f t="shared" si="315"/>
        <v>0</v>
      </c>
      <c r="P4042">
        <f t="shared" si="316"/>
        <v>0</v>
      </c>
      <c r="Q4042" s="11" t="s">
        <v>8307</v>
      </c>
      <c r="R4042" t="s">
        <v>8308</v>
      </c>
      <c r="S4042" s="15">
        <f t="shared" si="317"/>
        <v>42059.970729166671</v>
      </c>
      <c r="T4042" s="15">
        <f t="shared" si="318"/>
        <v>42089.929062499999</v>
      </c>
      <c r="U4042">
        <f t="shared" si="319"/>
        <v>2015</v>
      </c>
    </row>
    <row r="4043" spans="1:21" ht="48" x14ac:dyDescent="0.2">
      <c r="A4043">
        <v>3892</v>
      </c>
      <c r="B4043" s="9" t="s">
        <v>3888</v>
      </c>
      <c r="C4043" s="3" t="s">
        <v>7999</v>
      </c>
      <c r="D4043" s="5">
        <v>1000</v>
      </c>
      <c r="E4043" s="7">
        <v>0</v>
      </c>
      <c r="F4043" t="s">
        <v>8219</v>
      </c>
      <c r="G4043" t="s">
        <v>8222</v>
      </c>
      <c r="H4043" t="s">
        <v>8244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8268</v>
      </c>
      <c r="O4043">
        <f t="shared" si="315"/>
        <v>0</v>
      </c>
      <c r="P4043">
        <f t="shared" si="316"/>
        <v>0</v>
      </c>
      <c r="Q4043" s="11" t="s">
        <v>8307</v>
      </c>
      <c r="R4043" t="s">
        <v>8308</v>
      </c>
      <c r="S4043" s="15">
        <f t="shared" si="317"/>
        <v>41867.652280092596</v>
      </c>
      <c r="T4043" s="15">
        <f t="shared" si="318"/>
        <v>41875.291666666664</v>
      </c>
      <c r="U4043">
        <f t="shared" si="319"/>
        <v>2014</v>
      </c>
    </row>
    <row r="4044" spans="1:21" ht="48" x14ac:dyDescent="0.2">
      <c r="A4044">
        <v>3895</v>
      </c>
      <c r="B4044" s="9" t="s">
        <v>3891</v>
      </c>
      <c r="C4044" s="3" t="s">
        <v>8002</v>
      </c>
      <c r="D4044" s="5">
        <v>1000</v>
      </c>
      <c r="E4044" s="7">
        <v>0</v>
      </c>
      <c r="F4044" t="s">
        <v>8219</v>
      </c>
      <c r="G4044" t="s">
        <v>8222</v>
      </c>
      <c r="H4044" t="s">
        <v>8244</v>
      </c>
      <c r="I4044">
        <v>1425103218</v>
      </c>
      <c r="J4044">
        <v>1422424818</v>
      </c>
      <c r="K4044" t="b">
        <v>0</v>
      </c>
      <c r="L4044">
        <v>1</v>
      </c>
      <c r="M4044" t="b">
        <v>0</v>
      </c>
      <c r="N4044" t="s">
        <v>8268</v>
      </c>
      <c r="O4044">
        <f t="shared" si="315"/>
        <v>0</v>
      </c>
      <c r="P4044">
        <f t="shared" si="316"/>
        <v>0</v>
      </c>
      <c r="Q4044" s="11" t="s">
        <v>8307</v>
      </c>
      <c r="R4044" t="s">
        <v>8308</v>
      </c>
      <c r="S4044" s="15">
        <f t="shared" si="317"/>
        <v>42032.250208333338</v>
      </c>
      <c r="T4044" s="15">
        <f t="shared" si="318"/>
        <v>42063.250208333338</v>
      </c>
      <c r="U4044">
        <f t="shared" si="319"/>
        <v>2015</v>
      </c>
    </row>
    <row r="4045" spans="1:21" ht="32" x14ac:dyDescent="0.2">
      <c r="A4045">
        <v>3907</v>
      </c>
      <c r="B4045" s="9" t="s">
        <v>3903</v>
      </c>
      <c r="C4045" s="3" t="s">
        <v>8014</v>
      </c>
      <c r="D4045" s="5">
        <v>1000</v>
      </c>
      <c r="E4045" s="7">
        <v>0</v>
      </c>
      <c r="F4045" t="s">
        <v>8219</v>
      </c>
      <c r="G4045" t="s">
        <v>8222</v>
      </c>
      <c r="H4045" t="s">
        <v>8244</v>
      </c>
      <c r="I4045">
        <v>1414354080</v>
      </c>
      <c r="J4045">
        <v>1411587606</v>
      </c>
      <c r="K4045" t="b">
        <v>0</v>
      </c>
      <c r="L4045">
        <v>4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1" t="s">
        <v>8307</v>
      </c>
      <c r="R4045" t="s">
        <v>8308</v>
      </c>
      <c r="S4045" s="15">
        <f t="shared" si="317"/>
        <v>41906.819513888891</v>
      </c>
      <c r="T4045" s="15">
        <f t="shared" si="318"/>
        <v>41938.838888888888</v>
      </c>
      <c r="U4045">
        <f t="shared" si="319"/>
        <v>2014</v>
      </c>
    </row>
    <row r="4046" spans="1:21" ht="32" x14ac:dyDescent="0.2">
      <c r="A4046">
        <v>3972</v>
      </c>
      <c r="B4046" s="9" t="s">
        <v>3968</v>
      </c>
      <c r="C4046" s="3" t="s">
        <v>8078</v>
      </c>
      <c r="D4046" s="5">
        <v>1000</v>
      </c>
      <c r="E4046" s="7">
        <v>0</v>
      </c>
      <c r="F4046" t="s">
        <v>8219</v>
      </c>
      <c r="G4046" t="s">
        <v>8222</v>
      </c>
      <c r="H4046" t="s">
        <v>8244</v>
      </c>
      <c r="I4046">
        <v>1423186634</v>
      </c>
      <c r="J4046">
        <v>1418002634</v>
      </c>
      <c r="K4046" t="b">
        <v>0</v>
      </c>
      <c r="L4046">
        <v>8</v>
      </c>
      <c r="M4046" t="b">
        <v>0</v>
      </c>
      <c r="N4046" t="s">
        <v>8268</v>
      </c>
      <c r="O4046">
        <f t="shared" si="315"/>
        <v>0</v>
      </c>
      <c r="P4046">
        <f t="shared" si="316"/>
        <v>0</v>
      </c>
      <c r="Q4046" s="11" t="s">
        <v>8307</v>
      </c>
      <c r="R4046" t="s">
        <v>8308</v>
      </c>
      <c r="S4046" s="15">
        <f t="shared" si="317"/>
        <v>41981.067523148144</v>
      </c>
      <c r="T4046" s="15">
        <f t="shared" si="318"/>
        <v>42041.067523148144</v>
      </c>
      <c r="U4046">
        <f t="shared" si="319"/>
        <v>2014</v>
      </c>
    </row>
    <row r="4047" spans="1:21" ht="48" x14ac:dyDescent="0.2">
      <c r="A4047">
        <v>3974</v>
      </c>
      <c r="B4047" s="9" t="s">
        <v>3970</v>
      </c>
      <c r="C4047" s="3" t="s">
        <v>8080</v>
      </c>
      <c r="D4047" s="5">
        <v>1000</v>
      </c>
      <c r="E4047" s="7">
        <v>0</v>
      </c>
      <c r="F4047" t="s">
        <v>8219</v>
      </c>
      <c r="G4047" t="s">
        <v>8223</v>
      </c>
      <c r="H4047" t="s">
        <v>8245</v>
      </c>
      <c r="I4047">
        <v>1464872848</v>
      </c>
      <c r="J4047">
        <v>1462280848</v>
      </c>
      <c r="K4047" t="b">
        <v>0</v>
      </c>
      <c r="L4047">
        <v>11</v>
      </c>
      <c r="M4047" t="b">
        <v>0</v>
      </c>
      <c r="N4047" t="s">
        <v>8268</v>
      </c>
      <c r="O4047">
        <f t="shared" si="315"/>
        <v>0</v>
      </c>
      <c r="P4047">
        <f t="shared" si="316"/>
        <v>0</v>
      </c>
      <c r="Q4047" s="11" t="s">
        <v>8307</v>
      </c>
      <c r="R4047" t="s">
        <v>8308</v>
      </c>
      <c r="S4047" s="15">
        <f t="shared" si="317"/>
        <v>42493.546851851846</v>
      </c>
      <c r="T4047" s="15">
        <f t="shared" si="318"/>
        <v>42523.546851851846</v>
      </c>
      <c r="U4047">
        <f t="shared" si="319"/>
        <v>2016</v>
      </c>
    </row>
    <row r="4048" spans="1:21" ht="48" x14ac:dyDescent="0.2">
      <c r="A4048">
        <v>4008</v>
      </c>
      <c r="B4048" s="9" t="s">
        <v>4003</v>
      </c>
      <c r="C4048" s="3" t="s">
        <v>8112</v>
      </c>
      <c r="D4048" s="5">
        <v>1000</v>
      </c>
      <c r="E4048" s="7">
        <v>0</v>
      </c>
      <c r="F4048" t="s">
        <v>8219</v>
      </c>
      <c r="G4048" t="s">
        <v>8223</v>
      </c>
      <c r="H4048" t="s">
        <v>8245</v>
      </c>
      <c r="I4048">
        <v>1437606507</v>
      </c>
      <c r="J4048">
        <v>1435014507</v>
      </c>
      <c r="K4048" t="b">
        <v>0</v>
      </c>
      <c r="L4048">
        <v>4</v>
      </c>
      <c r="M4048" t="b">
        <v>0</v>
      </c>
      <c r="N4048" t="s">
        <v>8268</v>
      </c>
      <c r="O4048">
        <f t="shared" si="315"/>
        <v>0</v>
      </c>
      <c r="P4048">
        <f t="shared" si="316"/>
        <v>0</v>
      </c>
      <c r="Q4048" s="11" t="s">
        <v>8307</v>
      </c>
      <c r="R4048" t="s">
        <v>8308</v>
      </c>
      <c r="S4048" s="15">
        <f t="shared" si="317"/>
        <v>42177.964201388888</v>
      </c>
      <c r="T4048" s="15">
        <f t="shared" si="318"/>
        <v>42207.964201388888</v>
      </c>
      <c r="U4048">
        <f t="shared" si="319"/>
        <v>2015</v>
      </c>
    </row>
    <row r="4049" spans="1:21" ht="32" x14ac:dyDescent="0.2">
      <c r="A4049">
        <v>4070</v>
      </c>
      <c r="B4049" s="9" t="s">
        <v>4065</v>
      </c>
      <c r="C4049" s="3" t="s">
        <v>8172</v>
      </c>
      <c r="D4049" s="5">
        <v>1000</v>
      </c>
      <c r="E4049" s="7">
        <v>0</v>
      </c>
      <c r="F4049" t="s">
        <v>8219</v>
      </c>
      <c r="G4049" t="s">
        <v>8222</v>
      </c>
      <c r="H4049" t="s">
        <v>8244</v>
      </c>
      <c r="I4049">
        <v>1425178800</v>
      </c>
      <c r="J4049">
        <v>1422374420</v>
      </c>
      <c r="K4049" t="b">
        <v>0</v>
      </c>
      <c r="L4049">
        <v>6</v>
      </c>
      <c r="M4049" t="b">
        <v>0</v>
      </c>
      <c r="N4049" t="s">
        <v>8268</v>
      </c>
      <c r="O4049">
        <f t="shared" si="315"/>
        <v>0</v>
      </c>
      <c r="P4049">
        <f t="shared" si="316"/>
        <v>0</v>
      </c>
      <c r="Q4049" s="11" t="s">
        <v>8307</v>
      </c>
      <c r="R4049" t="s">
        <v>8308</v>
      </c>
      <c r="S4049" s="15">
        <f t="shared" si="317"/>
        <v>42031.666898148149</v>
      </c>
      <c r="T4049" s="15">
        <f t="shared" si="318"/>
        <v>42064.125</v>
      </c>
      <c r="U4049">
        <f t="shared" si="319"/>
        <v>2015</v>
      </c>
    </row>
    <row r="4050" spans="1:21" ht="48" x14ac:dyDescent="0.2">
      <c r="A4050">
        <v>4072</v>
      </c>
      <c r="B4050" s="9" t="s">
        <v>4067</v>
      </c>
      <c r="C4050" s="3" t="s">
        <v>8174</v>
      </c>
      <c r="D4050" s="5">
        <v>1000</v>
      </c>
      <c r="E4050" s="7">
        <v>0</v>
      </c>
      <c r="F4050" t="s">
        <v>8219</v>
      </c>
      <c r="G4050" t="s">
        <v>8223</v>
      </c>
      <c r="H4050" t="s">
        <v>8245</v>
      </c>
      <c r="I4050">
        <v>1408646111</v>
      </c>
      <c r="J4050">
        <v>1403462111</v>
      </c>
      <c r="K4050" t="b">
        <v>0</v>
      </c>
      <c r="L4050">
        <v>2</v>
      </c>
      <c r="M4050" t="b">
        <v>0</v>
      </c>
      <c r="N4050" t="s">
        <v>8268</v>
      </c>
      <c r="O4050">
        <f t="shared" si="315"/>
        <v>0</v>
      </c>
      <c r="P4050">
        <f t="shared" si="316"/>
        <v>0</v>
      </c>
      <c r="Q4050" s="11" t="s">
        <v>8307</v>
      </c>
      <c r="R4050" t="s">
        <v>8308</v>
      </c>
      <c r="S4050" s="15">
        <f t="shared" si="317"/>
        <v>41812.77443287037</v>
      </c>
      <c r="T4050" s="15">
        <f t="shared" si="318"/>
        <v>41872.77443287037</v>
      </c>
      <c r="U4050">
        <f t="shared" si="319"/>
        <v>2014</v>
      </c>
    </row>
    <row r="4051" spans="1:21" ht="48" x14ac:dyDescent="0.2">
      <c r="A4051">
        <v>4086</v>
      </c>
      <c r="B4051" s="9" t="s">
        <v>4081</v>
      </c>
      <c r="C4051" s="3" t="s">
        <v>8188</v>
      </c>
      <c r="D4051" s="5">
        <v>1000</v>
      </c>
      <c r="E4051" s="7">
        <v>0</v>
      </c>
      <c r="F4051" t="s">
        <v>8219</v>
      </c>
      <c r="G4051" t="s">
        <v>8222</v>
      </c>
      <c r="H4051" t="s">
        <v>8244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t="s">
        <v>8268</v>
      </c>
      <c r="O4051">
        <f t="shared" si="315"/>
        <v>0</v>
      </c>
      <c r="P4051">
        <f t="shared" si="316"/>
        <v>0</v>
      </c>
      <c r="Q4051" s="11" t="s">
        <v>8307</v>
      </c>
      <c r="R4051" t="s">
        <v>8308</v>
      </c>
      <c r="S4051" s="15">
        <f t="shared" si="317"/>
        <v>42304.940960648149</v>
      </c>
      <c r="T4051" s="15">
        <f t="shared" si="318"/>
        <v>42329.166666666672</v>
      </c>
      <c r="U4051">
        <f t="shared" si="319"/>
        <v>2015</v>
      </c>
    </row>
    <row r="4052" spans="1:21" ht="48" x14ac:dyDescent="0.2">
      <c r="A4052">
        <v>4090</v>
      </c>
      <c r="B4052" s="9" t="s">
        <v>4085</v>
      </c>
      <c r="C4052" s="3" t="s">
        <v>8192</v>
      </c>
      <c r="D4052" s="5">
        <v>1000</v>
      </c>
      <c r="E4052" s="7">
        <v>0</v>
      </c>
      <c r="F4052" t="s">
        <v>8219</v>
      </c>
      <c r="G4052" t="s">
        <v>8222</v>
      </c>
      <c r="H4052" t="s">
        <v>8244</v>
      </c>
      <c r="I4052">
        <v>1438959600</v>
      </c>
      <c r="J4052">
        <v>1437754137</v>
      </c>
      <c r="K4052" t="b">
        <v>0</v>
      </c>
      <c r="L4052">
        <v>3</v>
      </c>
      <c r="M4052" t="b">
        <v>0</v>
      </c>
      <c r="N4052" t="s">
        <v>8268</v>
      </c>
      <c r="O4052">
        <f t="shared" si="315"/>
        <v>0</v>
      </c>
      <c r="P4052">
        <f t="shared" si="316"/>
        <v>0</v>
      </c>
      <c r="Q4052" s="11" t="s">
        <v>8307</v>
      </c>
      <c r="R4052" t="s">
        <v>8308</v>
      </c>
      <c r="S4052" s="15">
        <f t="shared" si="317"/>
        <v>42209.67288194444</v>
      </c>
      <c r="T4052" s="15">
        <f t="shared" si="318"/>
        <v>42223.625</v>
      </c>
      <c r="U4052">
        <f t="shared" si="319"/>
        <v>2015</v>
      </c>
    </row>
    <row r="4053" spans="1:21" ht="48" x14ac:dyDescent="0.2">
      <c r="A4053">
        <v>4103</v>
      </c>
      <c r="B4053" s="9" t="s">
        <v>4098</v>
      </c>
      <c r="C4053" s="3" t="s">
        <v>8205</v>
      </c>
      <c r="D4053" s="5">
        <v>1000</v>
      </c>
      <c r="E4053" s="7">
        <v>0</v>
      </c>
      <c r="F4053" t="s">
        <v>8219</v>
      </c>
      <c r="G4053" t="s">
        <v>8222</v>
      </c>
      <c r="H4053" t="s">
        <v>8244</v>
      </c>
      <c r="I4053">
        <v>1440613920</v>
      </c>
      <c r="J4053">
        <v>1435953566</v>
      </c>
      <c r="K4053" t="b">
        <v>0</v>
      </c>
      <c r="L4053">
        <v>6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1" t="s">
        <v>8307</v>
      </c>
      <c r="R4053" t="s">
        <v>8308</v>
      </c>
      <c r="S4053" s="15">
        <f t="shared" si="317"/>
        <v>42188.83293981482</v>
      </c>
      <c r="T4053" s="15">
        <f t="shared" si="318"/>
        <v>42242.772222222222</v>
      </c>
      <c r="U4053">
        <f t="shared" si="319"/>
        <v>2015</v>
      </c>
    </row>
    <row r="4054" spans="1:21" ht="48" x14ac:dyDescent="0.2">
      <c r="A4054">
        <v>3726</v>
      </c>
      <c r="B4054" s="9" t="s">
        <v>3722</v>
      </c>
      <c r="C4054" s="3" t="s">
        <v>7835</v>
      </c>
      <c r="D4054" s="5">
        <v>850</v>
      </c>
      <c r="E4054" s="7">
        <v>0</v>
      </c>
      <c r="F4054" t="s">
        <v>8217</v>
      </c>
      <c r="G4054" t="s">
        <v>8222</v>
      </c>
      <c r="H4054" t="s">
        <v>8244</v>
      </c>
      <c r="I4054">
        <v>1461963600</v>
      </c>
      <c r="J4054">
        <v>1459567371</v>
      </c>
      <c r="K4054" t="b">
        <v>0</v>
      </c>
      <c r="L4054">
        <v>46</v>
      </c>
      <c r="M4054" t="b">
        <v>1</v>
      </c>
      <c r="N4054" t="s">
        <v>8268</v>
      </c>
      <c r="O4054">
        <f t="shared" si="315"/>
        <v>0</v>
      </c>
      <c r="P4054">
        <f t="shared" si="316"/>
        <v>0</v>
      </c>
      <c r="Q4054" s="11" t="s">
        <v>8307</v>
      </c>
      <c r="R4054" t="s">
        <v>8308</v>
      </c>
      <c r="S4054" s="15">
        <f t="shared" si="317"/>
        <v>42462.140868055561</v>
      </c>
      <c r="T4054" s="15">
        <f t="shared" si="318"/>
        <v>42489.875</v>
      </c>
      <c r="U4054">
        <f t="shared" si="319"/>
        <v>2016</v>
      </c>
    </row>
    <row r="4055" spans="1:21" ht="32" x14ac:dyDescent="0.2">
      <c r="A4055">
        <v>3732</v>
      </c>
      <c r="B4055" s="9" t="s">
        <v>3728</v>
      </c>
      <c r="C4055" s="3" t="s">
        <v>7841</v>
      </c>
      <c r="D4055" s="5">
        <v>850</v>
      </c>
      <c r="E4055" s="7">
        <v>0</v>
      </c>
      <c r="F4055" t="s">
        <v>8219</v>
      </c>
      <c r="G4055" t="s">
        <v>8231</v>
      </c>
      <c r="H4055" t="s">
        <v>8247</v>
      </c>
      <c r="I4055">
        <v>1422100800</v>
      </c>
      <c r="J4055">
        <v>1416932133</v>
      </c>
      <c r="K4055" t="b">
        <v>0</v>
      </c>
      <c r="L4055">
        <v>4</v>
      </c>
      <c r="M4055" t="b">
        <v>0</v>
      </c>
      <c r="N4055" t="s">
        <v>8268</v>
      </c>
      <c r="O4055">
        <f t="shared" si="315"/>
        <v>0</v>
      </c>
      <c r="P4055">
        <f t="shared" si="316"/>
        <v>0</v>
      </c>
      <c r="Q4055" s="11" t="s">
        <v>8307</v>
      </c>
      <c r="R4055" t="s">
        <v>8308</v>
      </c>
      <c r="S4055" s="15">
        <f t="shared" si="317"/>
        <v>41968.677465277782</v>
      </c>
      <c r="T4055" s="15">
        <f t="shared" si="318"/>
        <v>42028.5</v>
      </c>
      <c r="U4055">
        <f t="shared" si="319"/>
        <v>2014</v>
      </c>
    </row>
    <row r="4056" spans="1:21" ht="64" x14ac:dyDescent="0.2">
      <c r="A4056">
        <v>3982</v>
      </c>
      <c r="B4056" s="9" t="s">
        <v>3977</v>
      </c>
      <c r="C4056" s="3" t="s">
        <v>8087</v>
      </c>
      <c r="D4056" s="5">
        <v>850</v>
      </c>
      <c r="E4056" s="7">
        <v>0</v>
      </c>
      <c r="F4056" t="s">
        <v>8219</v>
      </c>
      <c r="G4056" t="s">
        <v>8223</v>
      </c>
      <c r="H4056" t="s">
        <v>8245</v>
      </c>
      <c r="I4056">
        <v>1436297180</v>
      </c>
      <c r="J4056">
        <v>1431113180</v>
      </c>
      <c r="K4056" t="b">
        <v>0</v>
      </c>
      <c r="L4056">
        <v>5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1" t="s">
        <v>8307</v>
      </c>
      <c r="R4056" t="s">
        <v>8308</v>
      </c>
      <c r="S4056" s="15">
        <f t="shared" si="317"/>
        <v>42132.809953703705</v>
      </c>
      <c r="T4056" s="15">
        <f t="shared" si="318"/>
        <v>42192.809953703705</v>
      </c>
      <c r="U4056">
        <f t="shared" si="319"/>
        <v>2015</v>
      </c>
    </row>
    <row r="4057" spans="1:21" ht="48" x14ac:dyDescent="0.2">
      <c r="A4057">
        <v>3716</v>
      </c>
      <c r="B4057" s="9" t="s">
        <v>3712</v>
      </c>
      <c r="C4057" s="3" t="s">
        <v>7825</v>
      </c>
      <c r="D4057" s="5">
        <v>800</v>
      </c>
      <c r="E4057" s="7">
        <v>0</v>
      </c>
      <c r="F4057" t="s">
        <v>8217</v>
      </c>
      <c r="G4057" t="s">
        <v>8222</v>
      </c>
      <c r="H4057" t="s">
        <v>8244</v>
      </c>
      <c r="I4057">
        <v>1453411109</v>
      </c>
      <c r="J4057">
        <v>1450819109</v>
      </c>
      <c r="K4057" t="b">
        <v>0</v>
      </c>
      <c r="L4057">
        <v>24</v>
      </c>
      <c r="M4057" t="b">
        <v>1</v>
      </c>
      <c r="N4057" t="s">
        <v>8268</v>
      </c>
      <c r="O4057">
        <f t="shared" si="315"/>
        <v>0</v>
      </c>
      <c r="P4057">
        <f t="shared" si="316"/>
        <v>0</v>
      </c>
      <c r="Q4057" s="11" t="s">
        <v>8307</v>
      </c>
      <c r="R4057" t="s">
        <v>8308</v>
      </c>
      <c r="S4057" s="15">
        <f t="shared" si="317"/>
        <v>42360.887835648144</v>
      </c>
      <c r="T4057" s="15">
        <f t="shared" si="318"/>
        <v>42390.887835648144</v>
      </c>
      <c r="U4057">
        <f t="shared" si="319"/>
        <v>2015</v>
      </c>
    </row>
    <row r="4058" spans="1:21" ht="48" x14ac:dyDescent="0.2">
      <c r="A4058">
        <v>3836</v>
      </c>
      <c r="B4058" s="9" t="s">
        <v>3832</v>
      </c>
      <c r="C4058" s="3" t="s">
        <v>7944</v>
      </c>
      <c r="D4058" s="5">
        <v>800</v>
      </c>
      <c r="E4058" s="7">
        <v>0</v>
      </c>
      <c r="F4058" t="s">
        <v>8217</v>
      </c>
      <c r="G4058" t="s">
        <v>8222</v>
      </c>
      <c r="H4058" t="s">
        <v>8244</v>
      </c>
      <c r="I4058">
        <v>1470197340</v>
      </c>
      <c r="J4058">
        <v>1467497652</v>
      </c>
      <c r="K4058" t="b">
        <v>0</v>
      </c>
      <c r="L4058">
        <v>14</v>
      </c>
      <c r="M4058" t="b">
        <v>1</v>
      </c>
      <c r="N4058" t="s">
        <v>8268</v>
      </c>
      <c r="O4058">
        <f t="shared" si="315"/>
        <v>0</v>
      </c>
      <c r="P4058">
        <f t="shared" si="316"/>
        <v>0</v>
      </c>
      <c r="Q4058" s="11" t="s">
        <v>8307</v>
      </c>
      <c r="R4058" t="s">
        <v>8308</v>
      </c>
      <c r="S4058" s="15">
        <f t="shared" si="317"/>
        <v>42553.926527777774</v>
      </c>
      <c r="T4058" s="15">
        <f t="shared" si="318"/>
        <v>42585.172916666663</v>
      </c>
      <c r="U4058">
        <f t="shared" si="319"/>
        <v>2016</v>
      </c>
    </row>
    <row r="4059" spans="1:21" ht="32" x14ac:dyDescent="0.2">
      <c r="A4059">
        <v>3891</v>
      </c>
      <c r="B4059" s="9" t="s">
        <v>3887</v>
      </c>
      <c r="C4059" s="3" t="s">
        <v>7998</v>
      </c>
      <c r="D4059" s="5">
        <v>800</v>
      </c>
      <c r="E4059" s="7">
        <v>0</v>
      </c>
      <c r="F4059" t="s">
        <v>8219</v>
      </c>
      <c r="G4059" t="s">
        <v>8222</v>
      </c>
      <c r="H4059" t="s">
        <v>8244</v>
      </c>
      <c r="I4059">
        <v>1427086740</v>
      </c>
      <c r="J4059">
        <v>1424488244</v>
      </c>
      <c r="K4059" t="b">
        <v>0</v>
      </c>
      <c r="L4059">
        <v>7</v>
      </c>
      <c r="M4059" t="b">
        <v>0</v>
      </c>
      <c r="N4059" t="s">
        <v>8268</v>
      </c>
      <c r="O4059">
        <f t="shared" si="315"/>
        <v>0</v>
      </c>
      <c r="P4059">
        <f t="shared" si="316"/>
        <v>0</v>
      </c>
      <c r="Q4059" s="11" t="s">
        <v>8307</v>
      </c>
      <c r="R4059" t="s">
        <v>8308</v>
      </c>
      <c r="S4059" s="15">
        <f t="shared" si="317"/>
        <v>42056.1324537037</v>
      </c>
      <c r="T4059" s="15">
        <f t="shared" si="318"/>
        <v>42086.207638888889</v>
      </c>
      <c r="U4059">
        <f t="shared" si="319"/>
        <v>2015</v>
      </c>
    </row>
    <row r="4060" spans="1:21" ht="48" x14ac:dyDescent="0.2">
      <c r="A4060">
        <v>4024</v>
      </c>
      <c r="B4060" s="9" t="s">
        <v>4019</v>
      </c>
      <c r="C4060" s="3" t="s">
        <v>8128</v>
      </c>
      <c r="D4060" s="5">
        <v>800</v>
      </c>
      <c r="E4060" s="7">
        <v>0</v>
      </c>
      <c r="F4060" t="s">
        <v>8219</v>
      </c>
      <c r="G4060" t="s">
        <v>8222</v>
      </c>
      <c r="H4060" t="s">
        <v>8244</v>
      </c>
      <c r="I4060">
        <v>1441037097</v>
      </c>
      <c r="J4060">
        <v>1438445097</v>
      </c>
      <c r="K4060" t="b">
        <v>0</v>
      </c>
      <c r="L4060">
        <v>1</v>
      </c>
      <c r="M4060" t="b">
        <v>0</v>
      </c>
      <c r="N4060" t="s">
        <v>8268</v>
      </c>
      <c r="O4060">
        <f t="shared" si="315"/>
        <v>0</v>
      </c>
      <c r="P4060">
        <f t="shared" si="316"/>
        <v>0</v>
      </c>
      <c r="Q4060" s="11" t="s">
        <v>8307</v>
      </c>
      <c r="R4060" t="s">
        <v>8308</v>
      </c>
      <c r="S4060" s="15">
        <f t="shared" si="317"/>
        <v>42217.670104166667</v>
      </c>
      <c r="T4060" s="15">
        <f t="shared" si="318"/>
        <v>42247.670104166667</v>
      </c>
      <c r="U4060">
        <f t="shared" si="319"/>
        <v>2015</v>
      </c>
    </row>
    <row r="4061" spans="1:21" ht="48" x14ac:dyDescent="0.2">
      <c r="A4061">
        <v>3908</v>
      </c>
      <c r="B4061" s="9" t="s">
        <v>3904</v>
      </c>
      <c r="C4061" s="3" t="s">
        <v>8015</v>
      </c>
      <c r="D4061" s="5">
        <v>750</v>
      </c>
      <c r="E4061" s="7">
        <v>0</v>
      </c>
      <c r="F4061" t="s">
        <v>8219</v>
      </c>
      <c r="G4061" t="s">
        <v>8222</v>
      </c>
      <c r="H4061" t="s">
        <v>8244</v>
      </c>
      <c r="I4061">
        <v>1406603696</v>
      </c>
      <c r="J4061">
        <v>1405307696</v>
      </c>
      <c r="K4061" t="b">
        <v>0</v>
      </c>
      <c r="L4061">
        <v>4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8307</v>
      </c>
      <c r="R4061" t="s">
        <v>8308</v>
      </c>
      <c r="S4061" s="15">
        <f t="shared" si="317"/>
        <v>41834.135370370372</v>
      </c>
      <c r="T4061" s="15">
        <f t="shared" si="318"/>
        <v>41849.135370370372</v>
      </c>
      <c r="U4061">
        <f t="shared" si="319"/>
        <v>2014</v>
      </c>
    </row>
    <row r="4062" spans="1:21" ht="48" x14ac:dyDescent="0.2">
      <c r="A4062">
        <v>3922</v>
      </c>
      <c r="B4062" s="9" t="s">
        <v>3918</v>
      </c>
      <c r="C4062" s="3" t="s">
        <v>8029</v>
      </c>
      <c r="D4062" s="5">
        <v>750</v>
      </c>
      <c r="E4062" s="7">
        <v>0</v>
      </c>
      <c r="F4062" t="s">
        <v>8219</v>
      </c>
      <c r="G4062" t="s">
        <v>8222</v>
      </c>
      <c r="H4062" t="s">
        <v>8244</v>
      </c>
      <c r="I4062">
        <v>1425337200</v>
      </c>
      <c r="J4062">
        <v>1421432810</v>
      </c>
      <c r="K4062" t="b">
        <v>0</v>
      </c>
      <c r="L4062">
        <v>6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8307</v>
      </c>
      <c r="R4062" t="s">
        <v>8308</v>
      </c>
      <c r="S4062" s="15">
        <f t="shared" si="317"/>
        <v>42020.768634259264</v>
      </c>
      <c r="T4062" s="15">
        <f t="shared" si="318"/>
        <v>42065.958333333328</v>
      </c>
      <c r="U4062">
        <f t="shared" si="319"/>
        <v>2015</v>
      </c>
    </row>
    <row r="4063" spans="1:21" ht="48" x14ac:dyDescent="0.2">
      <c r="A4063">
        <v>3708</v>
      </c>
      <c r="B4063" s="9" t="s">
        <v>3704</v>
      </c>
      <c r="C4063" s="3" t="s">
        <v>7817</v>
      </c>
      <c r="D4063" s="5">
        <v>700</v>
      </c>
      <c r="E4063" s="7">
        <v>0</v>
      </c>
      <c r="F4063" t="s">
        <v>8217</v>
      </c>
      <c r="G4063" t="s">
        <v>8222</v>
      </c>
      <c r="H4063" t="s">
        <v>8244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8307</v>
      </c>
      <c r="R4063" t="s">
        <v>8308</v>
      </c>
      <c r="S4063" s="15">
        <f t="shared" si="317"/>
        <v>41810.142199074071</v>
      </c>
      <c r="T4063" s="15">
        <f t="shared" si="318"/>
        <v>41824.142199074071</v>
      </c>
      <c r="U4063">
        <f t="shared" si="319"/>
        <v>2014</v>
      </c>
    </row>
    <row r="4064" spans="1:21" ht="32" x14ac:dyDescent="0.2">
      <c r="A4064">
        <v>3737</v>
      </c>
      <c r="B4064" s="9" t="s">
        <v>3733</v>
      </c>
      <c r="C4064" s="3" t="s">
        <v>7846</v>
      </c>
      <c r="D4064" s="5">
        <v>700</v>
      </c>
      <c r="E4064" s="7">
        <v>0</v>
      </c>
      <c r="F4064" t="s">
        <v>8219</v>
      </c>
      <c r="G4064" t="s">
        <v>8222</v>
      </c>
      <c r="H4064" t="s">
        <v>8244</v>
      </c>
      <c r="I4064">
        <v>1447311540</v>
      </c>
      <c r="J4064">
        <v>1445358903</v>
      </c>
      <c r="K4064" t="b">
        <v>0</v>
      </c>
      <c r="L4064">
        <v>4</v>
      </c>
      <c r="M4064" t="b">
        <v>0</v>
      </c>
      <c r="N4064" t="s">
        <v>8268</v>
      </c>
      <c r="O4064">
        <f t="shared" si="315"/>
        <v>0</v>
      </c>
      <c r="P4064">
        <f t="shared" si="316"/>
        <v>0</v>
      </c>
      <c r="Q4064" s="11" t="s">
        <v>8307</v>
      </c>
      <c r="R4064" t="s">
        <v>8308</v>
      </c>
      <c r="S4064" s="15">
        <f t="shared" si="317"/>
        <v>42297.691006944442</v>
      </c>
      <c r="T4064" s="15">
        <f t="shared" si="318"/>
        <v>42320.290972222225</v>
      </c>
      <c r="U4064">
        <f t="shared" si="319"/>
        <v>2015</v>
      </c>
    </row>
    <row r="4065" spans="1:21" ht="48" x14ac:dyDescent="0.2">
      <c r="A4065">
        <v>4037</v>
      </c>
      <c r="B4065" s="9" t="s">
        <v>4032</v>
      </c>
      <c r="C4065" s="3" t="s">
        <v>8140</v>
      </c>
      <c r="D4065" s="5">
        <v>700</v>
      </c>
      <c r="E4065" s="7">
        <v>0</v>
      </c>
      <c r="F4065" t="s">
        <v>8219</v>
      </c>
      <c r="G4065" t="s">
        <v>8222</v>
      </c>
      <c r="H4065" t="s">
        <v>8244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t="s">
        <v>8268</v>
      </c>
      <c r="O4065">
        <f t="shared" si="315"/>
        <v>0</v>
      </c>
      <c r="P4065">
        <f t="shared" si="316"/>
        <v>0</v>
      </c>
      <c r="Q4065" s="11" t="s">
        <v>8307</v>
      </c>
      <c r="R4065" t="s">
        <v>8308</v>
      </c>
      <c r="S4065" s="15">
        <f t="shared" si="317"/>
        <v>42497.070775462969</v>
      </c>
      <c r="T4065" s="15">
        <f t="shared" si="318"/>
        <v>42514.600694444445</v>
      </c>
      <c r="U4065">
        <f t="shared" si="319"/>
        <v>2016</v>
      </c>
    </row>
    <row r="4066" spans="1:21" ht="48" x14ac:dyDescent="0.2">
      <c r="A4066">
        <v>4076</v>
      </c>
      <c r="B4066" s="9" t="s">
        <v>4071</v>
      </c>
      <c r="C4066" s="3" t="s">
        <v>8178</v>
      </c>
      <c r="D4066" s="5">
        <v>700</v>
      </c>
      <c r="E4066" s="7">
        <v>0</v>
      </c>
      <c r="F4066" t="s">
        <v>8219</v>
      </c>
      <c r="G4066" t="s">
        <v>8222</v>
      </c>
      <c r="H4066" t="s">
        <v>8244</v>
      </c>
      <c r="I4066">
        <v>1413921060</v>
      </c>
      <c r="J4066">
        <v>1411499149</v>
      </c>
      <c r="K4066" t="b">
        <v>0</v>
      </c>
      <c r="L4066">
        <v>0</v>
      </c>
      <c r="M4066" t="b">
        <v>0</v>
      </c>
      <c r="N4066" t="s">
        <v>8268</v>
      </c>
      <c r="O4066">
        <f t="shared" si="315"/>
        <v>0</v>
      </c>
      <c r="P4066">
        <f t="shared" si="316"/>
        <v>0</v>
      </c>
      <c r="Q4066" s="11" t="s">
        <v>8307</v>
      </c>
      <c r="R4066" t="s">
        <v>8308</v>
      </c>
      <c r="S4066" s="15">
        <f t="shared" si="317"/>
        <v>41905.795706018522</v>
      </c>
      <c r="T4066" s="15">
        <f t="shared" si="318"/>
        <v>41933.82708333333</v>
      </c>
      <c r="U4066">
        <f t="shared" si="319"/>
        <v>2014</v>
      </c>
    </row>
    <row r="4067" spans="1:21" ht="48" x14ac:dyDescent="0.2">
      <c r="A4067">
        <v>3975</v>
      </c>
      <c r="B4067" s="9" t="s">
        <v>3971</v>
      </c>
      <c r="C4067" s="3" t="s">
        <v>8081</v>
      </c>
      <c r="D4067" s="5">
        <v>678</v>
      </c>
      <c r="E4067" s="7">
        <v>0</v>
      </c>
      <c r="F4067" t="s">
        <v>8219</v>
      </c>
      <c r="G4067" t="s">
        <v>8222</v>
      </c>
      <c r="H4067" t="s">
        <v>8244</v>
      </c>
      <c r="I4067">
        <v>1468442898</v>
      </c>
      <c r="J4067">
        <v>1465850898</v>
      </c>
      <c r="K4067" t="b">
        <v>0</v>
      </c>
      <c r="L4067">
        <v>0</v>
      </c>
      <c r="M4067" t="b">
        <v>0</v>
      </c>
      <c r="N4067" t="s">
        <v>8268</v>
      </c>
      <c r="O4067">
        <f t="shared" si="315"/>
        <v>0</v>
      </c>
      <c r="P4067">
        <f t="shared" si="316"/>
        <v>0</v>
      </c>
      <c r="Q4067" s="11" t="s">
        <v>8307</v>
      </c>
      <c r="R4067" t="s">
        <v>8308</v>
      </c>
      <c r="S4067" s="15">
        <f t="shared" si="317"/>
        <v>42534.866875</v>
      </c>
      <c r="T4067" s="15">
        <f t="shared" si="318"/>
        <v>42564.866875</v>
      </c>
      <c r="U4067">
        <f t="shared" si="319"/>
        <v>2016</v>
      </c>
    </row>
    <row r="4068" spans="1:21" ht="48" x14ac:dyDescent="0.2">
      <c r="A4068">
        <v>3874</v>
      </c>
      <c r="B4068" s="9" t="s">
        <v>3870</v>
      </c>
      <c r="C4068" s="3" t="s">
        <v>7982</v>
      </c>
      <c r="D4068" s="5">
        <v>620</v>
      </c>
      <c r="E4068" s="7">
        <v>0</v>
      </c>
      <c r="F4068" t="s">
        <v>8218</v>
      </c>
      <c r="G4068" t="s">
        <v>8226</v>
      </c>
      <c r="H4068" t="s">
        <v>8248</v>
      </c>
      <c r="I4068">
        <v>1422061200</v>
      </c>
      <c r="J4068">
        <v>1420244622</v>
      </c>
      <c r="K4068" t="b">
        <v>0</v>
      </c>
      <c r="L4068">
        <v>0</v>
      </c>
      <c r="M4068" t="b">
        <v>0</v>
      </c>
      <c r="N4068" t="s">
        <v>8302</v>
      </c>
      <c r="O4068">
        <f t="shared" si="315"/>
        <v>0</v>
      </c>
      <c r="P4068">
        <f t="shared" si="316"/>
        <v>0</v>
      </c>
      <c r="Q4068" s="11" t="s">
        <v>8307</v>
      </c>
      <c r="R4068" t="s">
        <v>8310</v>
      </c>
      <c r="S4068" s="15">
        <f t="shared" si="317"/>
        <v>42007.016458333332</v>
      </c>
      <c r="T4068" s="15">
        <f t="shared" si="318"/>
        <v>42028.041666666672</v>
      </c>
      <c r="U4068">
        <f t="shared" si="319"/>
        <v>2015</v>
      </c>
    </row>
    <row r="4069" spans="1:21" ht="48" x14ac:dyDescent="0.2">
      <c r="A4069">
        <v>3795</v>
      </c>
      <c r="B4069" s="9" t="s">
        <v>3791</v>
      </c>
      <c r="C4069" s="3" t="s">
        <v>7904</v>
      </c>
      <c r="D4069" s="5">
        <v>600</v>
      </c>
      <c r="E4069" s="7">
        <v>0</v>
      </c>
      <c r="F4069" t="s">
        <v>8219</v>
      </c>
      <c r="G4069" t="s">
        <v>8223</v>
      </c>
      <c r="H4069" t="s">
        <v>8245</v>
      </c>
      <c r="I4069">
        <v>1440801000</v>
      </c>
      <c r="J4069">
        <v>1437042490</v>
      </c>
      <c r="K4069" t="b">
        <v>0</v>
      </c>
      <c r="L4069">
        <v>2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1" t="s">
        <v>8307</v>
      </c>
      <c r="R4069" t="s">
        <v>8310</v>
      </c>
      <c r="S4069" s="15">
        <f t="shared" si="317"/>
        <v>42201.436226851853</v>
      </c>
      <c r="T4069" s="15">
        <f t="shared" si="318"/>
        <v>42244.9375</v>
      </c>
      <c r="U4069">
        <f t="shared" si="319"/>
        <v>2015</v>
      </c>
    </row>
    <row r="4070" spans="1:21" ht="32" x14ac:dyDescent="0.2">
      <c r="A4070">
        <v>3826</v>
      </c>
      <c r="B4070" s="9" t="s">
        <v>3822</v>
      </c>
      <c r="C4070" s="3" t="s">
        <v>7934</v>
      </c>
      <c r="D4070" s="5">
        <v>600</v>
      </c>
      <c r="E4070" s="7">
        <v>0</v>
      </c>
      <c r="F4070" t="s">
        <v>8217</v>
      </c>
      <c r="G4070" t="s">
        <v>8223</v>
      </c>
      <c r="H4070" t="s">
        <v>8245</v>
      </c>
      <c r="I4070">
        <v>1430993394</v>
      </c>
      <c r="J4070">
        <v>1428401394</v>
      </c>
      <c r="K4070" t="b">
        <v>0</v>
      </c>
      <c r="L4070">
        <v>26</v>
      </c>
      <c r="M4070" t="b">
        <v>1</v>
      </c>
      <c r="N4070" t="s">
        <v>8268</v>
      </c>
      <c r="O4070">
        <f t="shared" si="315"/>
        <v>0</v>
      </c>
      <c r="P4070">
        <f t="shared" si="316"/>
        <v>0</v>
      </c>
      <c r="Q4070" s="11" t="s">
        <v>8307</v>
      </c>
      <c r="R4070" t="s">
        <v>8308</v>
      </c>
      <c r="S4070" s="15">
        <f t="shared" si="317"/>
        <v>42101.423541666663</v>
      </c>
      <c r="T4070" s="15">
        <f t="shared" si="318"/>
        <v>42131.423541666663</v>
      </c>
      <c r="U4070">
        <f t="shared" si="319"/>
        <v>2015</v>
      </c>
    </row>
    <row r="4071" spans="1:21" ht="48" x14ac:dyDescent="0.2">
      <c r="A4071">
        <v>4020</v>
      </c>
      <c r="B4071" s="9" t="s">
        <v>4015</v>
      </c>
      <c r="C4071" s="3" t="s">
        <v>8124</v>
      </c>
      <c r="D4071" s="5">
        <v>600</v>
      </c>
      <c r="E4071" s="7">
        <v>0</v>
      </c>
      <c r="F4071" t="s">
        <v>8219</v>
      </c>
      <c r="G4071" t="s">
        <v>8222</v>
      </c>
      <c r="H4071" t="s">
        <v>8244</v>
      </c>
      <c r="I4071">
        <v>1427168099</v>
      </c>
      <c r="J4071">
        <v>1424579699</v>
      </c>
      <c r="K4071" t="b">
        <v>0</v>
      </c>
      <c r="L4071">
        <v>3</v>
      </c>
      <c r="M4071" t="b">
        <v>0</v>
      </c>
      <c r="N4071" t="s">
        <v>8268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8308</v>
      </c>
      <c r="S4071" s="15">
        <f t="shared" si="317"/>
        <v>42057.190960648149</v>
      </c>
      <c r="T4071" s="15">
        <f t="shared" si="318"/>
        <v>42087.149293981478</v>
      </c>
      <c r="U4071">
        <f t="shared" si="319"/>
        <v>2015</v>
      </c>
    </row>
    <row r="4072" spans="1:21" ht="48" x14ac:dyDescent="0.2">
      <c r="A4072">
        <v>4044</v>
      </c>
      <c r="B4072" s="9" t="s">
        <v>4039</v>
      </c>
      <c r="C4072" s="3" t="s">
        <v>8147</v>
      </c>
      <c r="D4072" s="5">
        <v>600</v>
      </c>
      <c r="E4072" s="7">
        <v>0</v>
      </c>
      <c r="F4072" t="s">
        <v>8219</v>
      </c>
      <c r="G4072" t="s">
        <v>8222</v>
      </c>
      <c r="H4072" t="s">
        <v>8244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8268</v>
      </c>
      <c r="O4072">
        <f t="shared" si="315"/>
        <v>0</v>
      </c>
      <c r="P4072">
        <f t="shared" si="316"/>
        <v>0</v>
      </c>
      <c r="Q4072" s="11" t="s">
        <v>8307</v>
      </c>
      <c r="R4072" t="s">
        <v>8308</v>
      </c>
      <c r="S4072" s="15">
        <f t="shared" si="317"/>
        <v>42074.219699074078</v>
      </c>
      <c r="T4072" s="15">
        <f t="shared" si="318"/>
        <v>42104.208333333328</v>
      </c>
      <c r="U4072">
        <f t="shared" si="319"/>
        <v>2015</v>
      </c>
    </row>
    <row r="4073" spans="1:21" ht="48" x14ac:dyDescent="0.2">
      <c r="A4073">
        <v>4101</v>
      </c>
      <c r="B4073" s="9" t="s">
        <v>4096</v>
      </c>
      <c r="C4073" s="3" t="s">
        <v>8203</v>
      </c>
      <c r="D4073" s="5">
        <v>600</v>
      </c>
      <c r="E4073" s="7">
        <v>0</v>
      </c>
      <c r="F4073" t="s">
        <v>8219</v>
      </c>
      <c r="G4073" t="s">
        <v>8222</v>
      </c>
      <c r="H4073" t="s">
        <v>8244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8307</v>
      </c>
      <c r="R4073" t="s">
        <v>8308</v>
      </c>
      <c r="S4073" s="15">
        <f t="shared" si="317"/>
        <v>42730.903726851851</v>
      </c>
      <c r="T4073" s="15">
        <f t="shared" si="318"/>
        <v>42760.903726851851</v>
      </c>
      <c r="U4073">
        <f t="shared" si="319"/>
        <v>2016</v>
      </c>
    </row>
    <row r="4074" spans="1:21" ht="48" x14ac:dyDescent="0.2">
      <c r="A4074">
        <v>4012</v>
      </c>
      <c r="B4074" s="9" t="s">
        <v>4007</v>
      </c>
      <c r="C4074" s="3" t="s">
        <v>8116</v>
      </c>
      <c r="D4074" s="5">
        <v>575</v>
      </c>
      <c r="E4074" s="7">
        <v>0</v>
      </c>
      <c r="F4074" t="s">
        <v>8219</v>
      </c>
      <c r="G4074" t="s">
        <v>8223</v>
      </c>
      <c r="H4074" t="s">
        <v>8245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t="s">
        <v>8268</v>
      </c>
      <c r="O4074">
        <f t="shared" si="315"/>
        <v>0</v>
      </c>
      <c r="P4074">
        <f t="shared" si="316"/>
        <v>0</v>
      </c>
      <c r="Q4074" s="11" t="s">
        <v>8307</v>
      </c>
      <c r="R4074" t="s">
        <v>8308</v>
      </c>
      <c r="S4074" s="15">
        <f t="shared" si="317"/>
        <v>42096.544548611113</v>
      </c>
      <c r="T4074" s="15">
        <f t="shared" si="318"/>
        <v>42126.544548611113</v>
      </c>
      <c r="U4074">
        <f t="shared" si="319"/>
        <v>2015</v>
      </c>
    </row>
    <row r="4075" spans="1:21" ht="48" x14ac:dyDescent="0.2">
      <c r="A4075">
        <v>3755</v>
      </c>
      <c r="B4075" s="9" t="s">
        <v>3751</v>
      </c>
      <c r="C4075" s="3" t="s">
        <v>7864</v>
      </c>
      <c r="D4075" s="5">
        <v>550</v>
      </c>
      <c r="E4075" s="7">
        <v>0</v>
      </c>
      <c r="F4075" t="s">
        <v>8217</v>
      </c>
      <c r="G4075" t="s">
        <v>8223</v>
      </c>
      <c r="H4075" t="s">
        <v>8245</v>
      </c>
      <c r="I4075">
        <v>1460753307</v>
      </c>
      <c r="J4075">
        <v>1458161307</v>
      </c>
      <c r="K4075" t="b">
        <v>0</v>
      </c>
      <c r="L4075">
        <v>28</v>
      </c>
      <c r="M4075" t="b">
        <v>1</v>
      </c>
      <c r="N4075" t="s">
        <v>8302</v>
      </c>
      <c r="O4075">
        <f t="shared" si="315"/>
        <v>0</v>
      </c>
      <c r="P4075">
        <f t="shared" si="316"/>
        <v>0</v>
      </c>
      <c r="Q4075" s="11" t="s">
        <v>8307</v>
      </c>
      <c r="R4075" t="s">
        <v>8310</v>
      </c>
      <c r="S4075" s="15">
        <f t="shared" si="317"/>
        <v>42445.866979166662</v>
      </c>
      <c r="T4075" s="15">
        <f t="shared" si="318"/>
        <v>42475.866979166662</v>
      </c>
      <c r="U4075">
        <f t="shared" si="319"/>
        <v>2016</v>
      </c>
    </row>
    <row r="4076" spans="1:21" ht="32" x14ac:dyDescent="0.2">
      <c r="A4076">
        <v>4061</v>
      </c>
      <c r="B4076" s="9" t="s">
        <v>4056</v>
      </c>
      <c r="C4076" s="3" t="s">
        <v>8164</v>
      </c>
      <c r="D4076" s="5">
        <v>525</v>
      </c>
      <c r="E4076" s="7">
        <v>0</v>
      </c>
      <c r="F4076" t="s">
        <v>8219</v>
      </c>
      <c r="G4076" t="s">
        <v>8222</v>
      </c>
      <c r="H4076" t="s">
        <v>8244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t="s">
        <v>8268</v>
      </c>
      <c r="O4076">
        <f t="shared" si="315"/>
        <v>0</v>
      </c>
      <c r="P4076">
        <f t="shared" si="316"/>
        <v>0</v>
      </c>
      <c r="Q4076" s="11" t="s">
        <v>8307</v>
      </c>
      <c r="R4076" t="s">
        <v>8308</v>
      </c>
      <c r="S4076" s="15">
        <f t="shared" si="317"/>
        <v>42421.141469907408</v>
      </c>
      <c r="T4076" s="15">
        <f t="shared" si="318"/>
        <v>42481.099803240737</v>
      </c>
      <c r="U4076">
        <f t="shared" si="319"/>
        <v>2016</v>
      </c>
    </row>
    <row r="4077" spans="1:21" ht="32" x14ac:dyDescent="0.2">
      <c r="A4077">
        <v>3711</v>
      </c>
      <c r="B4077" s="9" t="s">
        <v>3707</v>
      </c>
      <c r="C4077" s="3" t="s">
        <v>7820</v>
      </c>
      <c r="D4077" s="5">
        <v>500</v>
      </c>
      <c r="E4077" s="7">
        <v>0</v>
      </c>
      <c r="F4077" t="s">
        <v>8217</v>
      </c>
      <c r="G4077" t="s">
        <v>8222</v>
      </c>
      <c r="H4077" t="s">
        <v>8244</v>
      </c>
      <c r="I4077">
        <v>1402848000</v>
      </c>
      <c r="J4077">
        <v>1400606573</v>
      </c>
      <c r="K4077" t="b">
        <v>0</v>
      </c>
      <c r="L4077">
        <v>21</v>
      </c>
      <c r="M4077" t="b">
        <v>1</v>
      </c>
      <c r="N4077" t="s">
        <v>8268</v>
      </c>
      <c r="O4077">
        <f t="shared" si="315"/>
        <v>0</v>
      </c>
      <c r="P4077">
        <f t="shared" si="316"/>
        <v>0</v>
      </c>
      <c r="Q4077" s="11" t="s">
        <v>8307</v>
      </c>
      <c r="R4077" t="s">
        <v>8308</v>
      </c>
      <c r="S4077" s="15">
        <f t="shared" si="317"/>
        <v>41779.724224537036</v>
      </c>
      <c r="T4077" s="15">
        <f t="shared" si="318"/>
        <v>41805.666666666664</v>
      </c>
      <c r="U4077">
        <f t="shared" si="319"/>
        <v>2014</v>
      </c>
    </row>
    <row r="4078" spans="1:21" ht="48" x14ac:dyDescent="0.2">
      <c r="A4078">
        <v>3718</v>
      </c>
      <c r="B4078" s="9" t="s">
        <v>3714</v>
      </c>
      <c r="C4078" s="3" t="s">
        <v>7827</v>
      </c>
      <c r="D4078" s="5">
        <v>500</v>
      </c>
      <c r="E4078" s="7">
        <v>0</v>
      </c>
      <c r="F4078" t="s">
        <v>8217</v>
      </c>
      <c r="G4078" t="s">
        <v>8223</v>
      </c>
      <c r="H4078" t="s">
        <v>8245</v>
      </c>
      <c r="I4078">
        <v>1425057075</v>
      </c>
      <c r="J4078">
        <v>1422465075</v>
      </c>
      <c r="K4078" t="b">
        <v>0</v>
      </c>
      <c r="L4078">
        <v>46</v>
      </c>
      <c r="M4078" t="b">
        <v>1</v>
      </c>
      <c r="N4078" t="s">
        <v>8268</v>
      </c>
      <c r="O4078">
        <f t="shared" si="315"/>
        <v>0</v>
      </c>
      <c r="P4078">
        <f t="shared" si="316"/>
        <v>0</v>
      </c>
      <c r="Q4078" s="11" t="s">
        <v>8307</v>
      </c>
      <c r="R4078" t="s">
        <v>8308</v>
      </c>
      <c r="S4078" s="15">
        <f t="shared" si="317"/>
        <v>42032.716145833328</v>
      </c>
      <c r="T4078" s="15">
        <f t="shared" si="318"/>
        <v>42062.716145833328</v>
      </c>
      <c r="U4078">
        <f t="shared" si="319"/>
        <v>2015</v>
      </c>
    </row>
    <row r="4079" spans="1:21" ht="48" x14ac:dyDescent="0.2">
      <c r="A4079">
        <v>3749</v>
      </c>
      <c r="B4079" s="9" t="s">
        <v>3745</v>
      </c>
      <c r="C4079" s="3" t="s">
        <v>7858</v>
      </c>
      <c r="D4079" s="5">
        <v>500</v>
      </c>
      <c r="E4079" s="7">
        <v>0</v>
      </c>
      <c r="F4079" t="s">
        <v>8217</v>
      </c>
      <c r="G4079" t="s">
        <v>8222</v>
      </c>
      <c r="H4079" t="s">
        <v>8244</v>
      </c>
      <c r="I4079">
        <v>1461902340</v>
      </c>
      <c r="J4079">
        <v>1459220588</v>
      </c>
      <c r="K4079" t="b">
        <v>0</v>
      </c>
      <c r="L4079">
        <v>7</v>
      </c>
      <c r="M4079" t="b">
        <v>1</v>
      </c>
      <c r="N4079" t="s">
        <v>8302</v>
      </c>
      <c r="O4079">
        <f t="shared" si="315"/>
        <v>0</v>
      </c>
      <c r="P4079">
        <f t="shared" si="316"/>
        <v>0</v>
      </c>
      <c r="Q4079" s="11" t="s">
        <v>8307</v>
      </c>
      <c r="R4079" t="s">
        <v>8310</v>
      </c>
      <c r="S4079" s="15">
        <f t="shared" si="317"/>
        <v>42458.127175925925</v>
      </c>
      <c r="T4079" s="15">
        <f t="shared" si="318"/>
        <v>42489.165972222225</v>
      </c>
      <c r="U4079">
        <f t="shared" si="319"/>
        <v>2016</v>
      </c>
    </row>
    <row r="4080" spans="1:21" ht="64" x14ac:dyDescent="0.2">
      <c r="A4080">
        <v>3752</v>
      </c>
      <c r="B4080" s="9" t="s">
        <v>3748</v>
      </c>
      <c r="C4080" s="3" t="s">
        <v>7861</v>
      </c>
      <c r="D4080" s="5">
        <v>500</v>
      </c>
      <c r="E4080" s="7">
        <v>0</v>
      </c>
      <c r="F4080" t="s">
        <v>8217</v>
      </c>
      <c r="G4080" t="s">
        <v>8223</v>
      </c>
      <c r="H4080" t="s">
        <v>8245</v>
      </c>
      <c r="I4080">
        <v>1476651600</v>
      </c>
      <c r="J4080">
        <v>1473189335</v>
      </c>
      <c r="K4080" t="b">
        <v>0</v>
      </c>
      <c r="L4080">
        <v>15</v>
      </c>
      <c r="M4080" t="b">
        <v>1</v>
      </c>
      <c r="N4080" t="s">
        <v>8302</v>
      </c>
      <c r="O4080">
        <f t="shared" si="315"/>
        <v>0</v>
      </c>
      <c r="P4080">
        <f t="shared" si="316"/>
        <v>0</v>
      </c>
      <c r="Q4080" s="11" t="s">
        <v>8307</v>
      </c>
      <c r="R4080" t="s">
        <v>8310</v>
      </c>
      <c r="S4080" s="15">
        <f t="shared" si="317"/>
        <v>42619.802488425921</v>
      </c>
      <c r="T4080" s="15">
        <f t="shared" si="318"/>
        <v>42659.875</v>
      </c>
      <c r="U4080">
        <f t="shared" si="319"/>
        <v>2016</v>
      </c>
    </row>
    <row r="4081" spans="1:21" ht="48" x14ac:dyDescent="0.2">
      <c r="A4081">
        <v>3761</v>
      </c>
      <c r="B4081" s="9" t="s">
        <v>3757</v>
      </c>
      <c r="C4081" s="3" t="s">
        <v>7870</v>
      </c>
      <c r="D4081" s="5">
        <v>500</v>
      </c>
      <c r="E4081" s="7">
        <v>0</v>
      </c>
      <c r="F4081" t="s">
        <v>8217</v>
      </c>
      <c r="G4081" t="s">
        <v>8223</v>
      </c>
      <c r="H4081" t="s">
        <v>8245</v>
      </c>
      <c r="I4081">
        <v>1439247600</v>
      </c>
      <c r="J4081">
        <v>1434625937</v>
      </c>
      <c r="K4081" t="b">
        <v>0</v>
      </c>
      <c r="L4081">
        <v>3</v>
      </c>
      <c r="M4081" t="b">
        <v>1</v>
      </c>
      <c r="N4081" t="s">
        <v>8302</v>
      </c>
      <c r="O4081">
        <f t="shared" si="315"/>
        <v>0</v>
      </c>
      <c r="P4081">
        <f t="shared" si="316"/>
        <v>0</v>
      </c>
      <c r="Q4081" s="11" t="s">
        <v>8307</v>
      </c>
      <c r="R4081" t="s">
        <v>8310</v>
      </c>
      <c r="S4081" s="15">
        <f t="shared" si="317"/>
        <v>42173.466863425929</v>
      </c>
      <c r="T4081" s="15">
        <f t="shared" si="318"/>
        <v>42226.958333333328</v>
      </c>
      <c r="U4081">
        <f t="shared" si="319"/>
        <v>2015</v>
      </c>
    </row>
    <row r="4082" spans="1:21" ht="48" x14ac:dyDescent="0.2">
      <c r="A4082">
        <v>3829</v>
      </c>
      <c r="B4082" s="9" t="s">
        <v>3825</v>
      </c>
      <c r="C4082" s="3" t="s">
        <v>7937</v>
      </c>
      <c r="D4082" s="5">
        <v>500</v>
      </c>
      <c r="E4082" s="7">
        <v>0</v>
      </c>
      <c r="F4082" t="s">
        <v>8217</v>
      </c>
      <c r="G4082" t="s">
        <v>8222</v>
      </c>
      <c r="H4082" t="s">
        <v>8244</v>
      </c>
      <c r="I4082">
        <v>1472676371</v>
      </c>
      <c r="J4082">
        <v>1470948371</v>
      </c>
      <c r="K4082" t="b">
        <v>0</v>
      </c>
      <c r="L4082">
        <v>8</v>
      </c>
      <c r="M4082" t="b">
        <v>1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42593.865405092598</v>
      </c>
      <c r="T4082" s="15">
        <f t="shared" si="318"/>
        <v>42613.865405092598</v>
      </c>
      <c r="U4082">
        <f t="shared" si="319"/>
        <v>2016</v>
      </c>
    </row>
    <row r="4083" spans="1:21" ht="48" x14ac:dyDescent="0.2">
      <c r="A4083">
        <v>3831</v>
      </c>
      <c r="B4083" s="9" t="s">
        <v>3827</v>
      </c>
      <c r="C4083" s="3" t="s">
        <v>7939</v>
      </c>
      <c r="D4083" s="5">
        <v>500</v>
      </c>
      <c r="E4083" s="7">
        <v>0</v>
      </c>
      <c r="F4083" t="s">
        <v>8217</v>
      </c>
      <c r="G4083" t="s">
        <v>8222</v>
      </c>
      <c r="H4083" t="s">
        <v>8244</v>
      </c>
      <c r="I4083">
        <v>1415222545</v>
      </c>
      <c r="J4083">
        <v>1413404545</v>
      </c>
      <c r="K4083" t="b">
        <v>0</v>
      </c>
      <c r="L4083">
        <v>9</v>
      </c>
      <c r="M4083" t="b">
        <v>1</v>
      </c>
      <c r="N4083" t="s">
        <v>8268</v>
      </c>
      <c r="O4083">
        <f t="shared" si="315"/>
        <v>0</v>
      </c>
      <c r="P4083">
        <f t="shared" si="316"/>
        <v>0</v>
      </c>
      <c r="Q4083" s="11" t="s">
        <v>8307</v>
      </c>
      <c r="R4083" t="s">
        <v>8308</v>
      </c>
      <c r="S4083" s="15">
        <f t="shared" si="317"/>
        <v>41927.848900462966</v>
      </c>
      <c r="T4083" s="15">
        <f t="shared" si="318"/>
        <v>41948.890567129631</v>
      </c>
      <c r="U4083">
        <f t="shared" si="319"/>
        <v>2014</v>
      </c>
    </row>
    <row r="4084" spans="1:21" ht="48" x14ac:dyDescent="0.2">
      <c r="A4084">
        <v>3858</v>
      </c>
      <c r="B4084" s="9" t="s">
        <v>3854</v>
      </c>
      <c r="C4084" s="3" t="s">
        <v>7966</v>
      </c>
      <c r="D4084" s="5">
        <v>500</v>
      </c>
      <c r="E4084" s="7">
        <v>0</v>
      </c>
      <c r="F4084" t="s">
        <v>8219</v>
      </c>
      <c r="G4084" t="s">
        <v>8223</v>
      </c>
      <c r="H4084" t="s">
        <v>8245</v>
      </c>
      <c r="I4084">
        <v>1432328400</v>
      </c>
      <c r="J4084">
        <v>1430734844</v>
      </c>
      <c r="K4084" t="b">
        <v>0</v>
      </c>
      <c r="L4084">
        <v>1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8308</v>
      </c>
      <c r="S4084" s="15">
        <f t="shared" si="317"/>
        <v>42128.431064814817</v>
      </c>
      <c r="T4084" s="15">
        <f t="shared" si="318"/>
        <v>42146.875</v>
      </c>
      <c r="U4084">
        <f t="shared" si="319"/>
        <v>2015</v>
      </c>
    </row>
    <row r="4085" spans="1:21" ht="32" x14ac:dyDescent="0.2">
      <c r="A4085">
        <v>3881</v>
      </c>
      <c r="B4085" s="9" t="s">
        <v>3877</v>
      </c>
      <c r="C4085" s="3" t="s">
        <v>7989</v>
      </c>
      <c r="D4085" s="5">
        <v>500</v>
      </c>
      <c r="E4085" s="7">
        <v>0</v>
      </c>
      <c r="F4085" t="s">
        <v>8218</v>
      </c>
      <c r="G4085" t="s">
        <v>8222</v>
      </c>
      <c r="H4085" t="s">
        <v>8244</v>
      </c>
      <c r="I4085">
        <v>1487550399</v>
      </c>
      <c r="J4085">
        <v>1484958399</v>
      </c>
      <c r="K4085" t="b">
        <v>0</v>
      </c>
      <c r="L4085">
        <v>1</v>
      </c>
      <c r="M4085" t="b">
        <v>0</v>
      </c>
      <c r="N4085" t="s">
        <v>8302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8310</v>
      </c>
      <c r="S4085" s="15">
        <f t="shared" si="317"/>
        <v>42756.018506944441</v>
      </c>
      <c r="T4085" s="15">
        <f t="shared" si="318"/>
        <v>42786.018506944441</v>
      </c>
      <c r="U4085">
        <f t="shared" si="319"/>
        <v>2017</v>
      </c>
    </row>
    <row r="4086" spans="1:21" ht="32" x14ac:dyDescent="0.2">
      <c r="A4086">
        <v>3991</v>
      </c>
      <c r="B4086" s="9" t="s">
        <v>3986</v>
      </c>
      <c r="C4086" s="3" t="s">
        <v>8096</v>
      </c>
      <c r="D4086" s="5">
        <v>500</v>
      </c>
      <c r="E4086" s="7">
        <v>0</v>
      </c>
      <c r="F4086" t="s">
        <v>8219</v>
      </c>
      <c r="G4086" t="s">
        <v>8222</v>
      </c>
      <c r="H4086" t="s">
        <v>8244</v>
      </c>
      <c r="I4086">
        <v>1433086082</v>
      </c>
      <c r="J4086">
        <v>1430494082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0</v>
      </c>
      <c r="Q4086" s="11" t="s">
        <v>8307</v>
      </c>
      <c r="R4086" t="s">
        <v>8308</v>
      </c>
      <c r="S4086" s="15">
        <f t="shared" si="317"/>
        <v>42125.644467592589</v>
      </c>
      <c r="T4086" s="15">
        <f t="shared" si="318"/>
        <v>42155.644467592589</v>
      </c>
      <c r="U4086">
        <f t="shared" si="319"/>
        <v>2015</v>
      </c>
    </row>
    <row r="4087" spans="1:21" ht="16" x14ac:dyDescent="0.2">
      <c r="A4087">
        <v>4004</v>
      </c>
      <c r="B4087" s="9" t="s">
        <v>3999</v>
      </c>
      <c r="C4087" s="3" t="s">
        <v>8108</v>
      </c>
      <c r="D4087" s="5">
        <v>500</v>
      </c>
      <c r="E4087" s="7">
        <v>0</v>
      </c>
      <c r="F4087" t="s">
        <v>8219</v>
      </c>
      <c r="G4087" t="s">
        <v>8222</v>
      </c>
      <c r="H4087" t="s">
        <v>8244</v>
      </c>
      <c r="I4087">
        <v>1412740457</v>
      </c>
      <c r="J4087">
        <v>1410148457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0</v>
      </c>
      <c r="Q4087" s="11" t="s">
        <v>8307</v>
      </c>
      <c r="R4087" t="s">
        <v>8308</v>
      </c>
      <c r="S4087" s="15">
        <f t="shared" si="317"/>
        <v>41890.16269675926</v>
      </c>
      <c r="T4087" s="15">
        <f t="shared" si="318"/>
        <v>41920.16269675926</v>
      </c>
      <c r="U4087">
        <f t="shared" si="319"/>
        <v>2014</v>
      </c>
    </row>
    <row r="4088" spans="1:21" ht="48" x14ac:dyDescent="0.2">
      <c r="A4088">
        <v>4016</v>
      </c>
      <c r="B4088" s="9" t="s">
        <v>4011</v>
      </c>
      <c r="C4088" s="3" t="s">
        <v>8120</v>
      </c>
      <c r="D4088" s="5">
        <v>500</v>
      </c>
      <c r="E4088" s="7">
        <v>0</v>
      </c>
      <c r="F4088" t="s">
        <v>8219</v>
      </c>
      <c r="G4088" t="s">
        <v>8223</v>
      </c>
      <c r="H4088" t="s">
        <v>8245</v>
      </c>
      <c r="I4088">
        <v>1410987400</v>
      </c>
      <c r="J4088">
        <v>1408395400</v>
      </c>
      <c r="K4088" t="b">
        <v>0</v>
      </c>
      <c r="L4088">
        <v>7</v>
      </c>
      <c r="M4088" t="b">
        <v>0</v>
      </c>
      <c r="N4088" t="s">
        <v>8268</v>
      </c>
      <c r="O4088">
        <f t="shared" si="315"/>
        <v>0</v>
      </c>
      <c r="P4088">
        <f t="shared" si="316"/>
        <v>0</v>
      </c>
      <c r="Q4088" s="11" t="s">
        <v>8307</v>
      </c>
      <c r="R4088" t="s">
        <v>8308</v>
      </c>
      <c r="S4088" s="15">
        <f t="shared" si="317"/>
        <v>41869.872685185182</v>
      </c>
      <c r="T4088" s="15">
        <f t="shared" si="318"/>
        <v>41899.872685185182</v>
      </c>
      <c r="U4088">
        <f t="shared" si="319"/>
        <v>2014</v>
      </c>
    </row>
    <row r="4089" spans="1:21" ht="32" x14ac:dyDescent="0.2">
      <c r="A4089">
        <v>4039</v>
      </c>
      <c r="B4089" s="9" t="s">
        <v>4034</v>
      </c>
      <c r="C4089" s="3" t="s">
        <v>8142</v>
      </c>
      <c r="D4089" s="5">
        <v>500</v>
      </c>
      <c r="E4089" s="7">
        <v>0</v>
      </c>
      <c r="F4089" t="s">
        <v>8219</v>
      </c>
      <c r="G4089" t="s">
        <v>8222</v>
      </c>
      <c r="H4089" t="s">
        <v>8244</v>
      </c>
      <c r="I4089">
        <v>1448949540</v>
      </c>
      <c r="J4089">
        <v>1446048367</v>
      </c>
      <c r="K4089" t="b">
        <v>0</v>
      </c>
      <c r="L4089">
        <v>5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1" t="s">
        <v>8307</v>
      </c>
      <c r="R4089" t="s">
        <v>8308</v>
      </c>
      <c r="S4089" s="15">
        <f t="shared" si="317"/>
        <v>42305.670914351853</v>
      </c>
      <c r="T4089" s="15">
        <f t="shared" si="318"/>
        <v>42339.249305555553</v>
      </c>
      <c r="U4089">
        <f t="shared" si="319"/>
        <v>2015</v>
      </c>
    </row>
    <row r="4090" spans="1:21" ht="48" x14ac:dyDescent="0.2">
      <c r="A4090">
        <v>4051</v>
      </c>
      <c r="B4090" s="9" t="s">
        <v>4046</v>
      </c>
      <c r="C4090" s="3" t="s">
        <v>8154</v>
      </c>
      <c r="D4090" s="5">
        <v>500</v>
      </c>
      <c r="E4090" s="7">
        <v>0</v>
      </c>
      <c r="F4090" t="s">
        <v>8219</v>
      </c>
      <c r="G4090" t="s">
        <v>8222</v>
      </c>
      <c r="H4090" t="s">
        <v>8244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t="s">
        <v>8268</v>
      </c>
      <c r="O4090">
        <f t="shared" si="315"/>
        <v>0</v>
      </c>
      <c r="P4090">
        <f t="shared" si="316"/>
        <v>0</v>
      </c>
      <c r="Q4090" s="11" t="s">
        <v>8307</v>
      </c>
      <c r="R4090" t="s">
        <v>8308</v>
      </c>
      <c r="S4090" s="15">
        <f t="shared" si="317"/>
        <v>41761.810150462967</v>
      </c>
      <c r="T4090" s="15">
        <f t="shared" si="318"/>
        <v>41768.286805555559</v>
      </c>
      <c r="U4090">
        <f t="shared" si="319"/>
        <v>2014</v>
      </c>
    </row>
    <row r="4091" spans="1:21" ht="48" x14ac:dyDescent="0.2">
      <c r="A4091">
        <v>4053</v>
      </c>
      <c r="B4091" s="9" t="s">
        <v>4048</v>
      </c>
      <c r="C4091" s="3" t="s">
        <v>8156</v>
      </c>
      <c r="D4091" s="5">
        <v>500</v>
      </c>
      <c r="E4091" s="7">
        <v>0</v>
      </c>
      <c r="F4091" t="s">
        <v>8219</v>
      </c>
      <c r="G4091" t="s">
        <v>8223</v>
      </c>
      <c r="H4091" t="s">
        <v>8245</v>
      </c>
      <c r="I4091">
        <v>1416081600</v>
      </c>
      <c r="J4091">
        <v>1413477228</v>
      </c>
      <c r="K4091" t="b">
        <v>0</v>
      </c>
      <c r="L4091">
        <v>2</v>
      </c>
      <c r="M4091" t="b">
        <v>0</v>
      </c>
      <c r="N4091" t="s">
        <v>8268</v>
      </c>
      <c r="O4091">
        <f t="shared" si="315"/>
        <v>0</v>
      </c>
      <c r="P4091">
        <f t="shared" si="316"/>
        <v>0</v>
      </c>
      <c r="Q4091" s="11" t="s">
        <v>8307</v>
      </c>
      <c r="R4091" t="s">
        <v>8308</v>
      </c>
      <c r="S4091" s="15">
        <f t="shared" si="317"/>
        <v>41928.690138888887</v>
      </c>
      <c r="T4091" s="15">
        <f t="shared" si="318"/>
        <v>41958.833333333328</v>
      </c>
      <c r="U4091">
        <f t="shared" si="319"/>
        <v>2014</v>
      </c>
    </row>
    <row r="4092" spans="1:21" ht="48" x14ac:dyDescent="0.2">
      <c r="A4092">
        <v>4102</v>
      </c>
      <c r="B4092" s="9" t="s">
        <v>4097</v>
      </c>
      <c r="C4092" s="3" t="s">
        <v>8204</v>
      </c>
      <c r="D4092" s="5">
        <v>500</v>
      </c>
      <c r="E4092" s="7">
        <v>0</v>
      </c>
      <c r="F4092" t="s">
        <v>8219</v>
      </c>
      <c r="G4092" t="s">
        <v>8222</v>
      </c>
      <c r="H4092" t="s">
        <v>8244</v>
      </c>
      <c r="I4092">
        <v>1463343673</v>
      </c>
      <c r="J4092">
        <v>1460751673</v>
      </c>
      <c r="K4092" t="b">
        <v>0</v>
      </c>
      <c r="L4092">
        <v>6</v>
      </c>
      <c r="M4092" t="b">
        <v>0</v>
      </c>
      <c r="N4092" t="s">
        <v>8268</v>
      </c>
      <c r="O4092">
        <f t="shared" si="315"/>
        <v>0</v>
      </c>
      <c r="P4092">
        <f t="shared" si="316"/>
        <v>0</v>
      </c>
      <c r="Q4092" s="11" t="s">
        <v>8307</v>
      </c>
      <c r="R4092" t="s">
        <v>8308</v>
      </c>
      <c r="S4092" s="15">
        <f t="shared" si="317"/>
        <v>42475.848067129627</v>
      </c>
      <c r="T4092" s="15">
        <f t="shared" si="318"/>
        <v>42505.848067129627</v>
      </c>
      <c r="U4092">
        <f t="shared" si="319"/>
        <v>2016</v>
      </c>
    </row>
    <row r="4093" spans="1:21" ht="48" x14ac:dyDescent="0.2">
      <c r="A4093">
        <v>4109</v>
      </c>
      <c r="B4093" s="9" t="s">
        <v>4104</v>
      </c>
      <c r="C4093" s="3" t="s">
        <v>8211</v>
      </c>
      <c r="D4093" s="5">
        <v>500</v>
      </c>
      <c r="E4093" s="7">
        <v>0</v>
      </c>
      <c r="F4093" t="s">
        <v>8219</v>
      </c>
      <c r="G4093" t="s">
        <v>8223</v>
      </c>
      <c r="H4093" t="s">
        <v>8245</v>
      </c>
      <c r="I4093">
        <v>1448805404</v>
      </c>
      <c r="J4093">
        <v>1446209804</v>
      </c>
      <c r="K4093" t="b">
        <v>0</v>
      </c>
      <c r="L4093">
        <v>0</v>
      </c>
      <c r="M4093" t="b">
        <v>0</v>
      </c>
      <c r="N4093" t="s">
        <v>8268</v>
      </c>
      <c r="O4093">
        <f t="shared" si="315"/>
        <v>0</v>
      </c>
      <c r="P4093">
        <f t="shared" si="316"/>
        <v>0</v>
      </c>
      <c r="Q4093" s="11" t="s">
        <v>8307</v>
      </c>
      <c r="R4093" t="s">
        <v>8308</v>
      </c>
      <c r="S4093" s="15">
        <f t="shared" si="317"/>
        <v>42307.539398148147</v>
      </c>
      <c r="T4093" s="15">
        <f t="shared" si="318"/>
        <v>42337.581064814818</v>
      </c>
      <c r="U4093">
        <f t="shared" si="319"/>
        <v>2015</v>
      </c>
    </row>
    <row r="4094" spans="1:21" ht="48" x14ac:dyDescent="0.2">
      <c r="A4094">
        <v>3987</v>
      </c>
      <c r="B4094" s="9" t="s">
        <v>3982</v>
      </c>
      <c r="C4094" s="3" t="s">
        <v>8092</v>
      </c>
      <c r="D4094" s="5">
        <v>400</v>
      </c>
      <c r="E4094" s="7">
        <v>0</v>
      </c>
      <c r="F4094" t="s">
        <v>8219</v>
      </c>
      <c r="G4094" t="s">
        <v>8223</v>
      </c>
      <c r="H4094" t="s">
        <v>8245</v>
      </c>
      <c r="I4094">
        <v>1400278290</v>
      </c>
      <c r="J4094">
        <v>1399414290</v>
      </c>
      <c r="K4094" t="b">
        <v>0</v>
      </c>
      <c r="L4094">
        <v>13</v>
      </c>
      <c r="M4094" t="b">
        <v>0</v>
      </c>
      <c r="N4094" t="s">
        <v>8268</v>
      </c>
      <c r="O4094">
        <f t="shared" si="315"/>
        <v>0</v>
      </c>
      <c r="P4094">
        <f t="shared" si="316"/>
        <v>0</v>
      </c>
      <c r="Q4094" s="11" t="s">
        <v>8307</v>
      </c>
      <c r="R4094" t="s">
        <v>8308</v>
      </c>
      <c r="S4094" s="15">
        <f t="shared" si="317"/>
        <v>41765.92465277778</v>
      </c>
      <c r="T4094" s="15">
        <f t="shared" si="318"/>
        <v>41775.92465277778</v>
      </c>
      <c r="U4094">
        <f t="shared" si="319"/>
        <v>2014</v>
      </c>
    </row>
    <row r="4095" spans="1:21" ht="48" x14ac:dyDescent="0.2">
      <c r="A4095">
        <v>3787</v>
      </c>
      <c r="B4095" s="9" t="s">
        <v>3783</v>
      </c>
      <c r="C4095" s="3" t="s">
        <v>7896</v>
      </c>
      <c r="D4095" s="5">
        <v>350</v>
      </c>
      <c r="E4095" s="7">
        <v>0</v>
      </c>
      <c r="F4095" t="s">
        <v>8217</v>
      </c>
      <c r="G4095" t="s">
        <v>8222</v>
      </c>
      <c r="H4095" t="s">
        <v>8244</v>
      </c>
      <c r="I4095">
        <v>1436587140</v>
      </c>
      <c r="J4095">
        <v>1434113406</v>
      </c>
      <c r="K4095" t="b">
        <v>0</v>
      </c>
      <c r="L4095">
        <v>10</v>
      </c>
      <c r="M4095" t="b">
        <v>1</v>
      </c>
      <c r="N4095" t="s">
        <v>8302</v>
      </c>
      <c r="O4095">
        <f t="shared" si="315"/>
        <v>0</v>
      </c>
      <c r="P4095">
        <f t="shared" si="316"/>
        <v>0</v>
      </c>
      <c r="Q4095" s="11" t="s">
        <v>8307</v>
      </c>
      <c r="R4095" t="s">
        <v>8310</v>
      </c>
      <c r="S4095" s="15">
        <f t="shared" si="317"/>
        <v>42167.534791666665</v>
      </c>
      <c r="T4095" s="15">
        <f t="shared" si="318"/>
        <v>42196.165972222225</v>
      </c>
      <c r="U4095">
        <f t="shared" si="319"/>
        <v>2015</v>
      </c>
    </row>
    <row r="4096" spans="1:21" ht="48" x14ac:dyDescent="0.2">
      <c r="A4096">
        <v>3704</v>
      </c>
      <c r="B4096" s="9" t="s">
        <v>3700</v>
      </c>
      <c r="C4096" s="3" t="s">
        <v>7813</v>
      </c>
      <c r="D4096" s="5">
        <v>300</v>
      </c>
      <c r="E4096" s="7">
        <v>0</v>
      </c>
      <c r="F4096" t="s">
        <v>8217</v>
      </c>
      <c r="G4096" t="s">
        <v>8223</v>
      </c>
      <c r="H4096" t="s">
        <v>8245</v>
      </c>
      <c r="I4096">
        <v>1464712394</v>
      </c>
      <c r="J4096">
        <v>1459528394</v>
      </c>
      <c r="K4096" t="b">
        <v>0</v>
      </c>
      <c r="L4096">
        <v>27</v>
      </c>
      <c r="M4096" t="b">
        <v>1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8307</v>
      </c>
      <c r="R4096" t="s">
        <v>8308</v>
      </c>
      <c r="S4096" s="15">
        <f t="shared" si="317"/>
        <v>42461.689745370371</v>
      </c>
      <c r="T4096" s="15">
        <f t="shared" si="318"/>
        <v>42521.689745370371</v>
      </c>
      <c r="U4096">
        <f t="shared" si="319"/>
        <v>2016</v>
      </c>
    </row>
    <row r="4097" spans="1:21" ht="48" x14ac:dyDescent="0.2">
      <c r="A4097">
        <v>3725</v>
      </c>
      <c r="B4097" s="9" t="s">
        <v>3721</v>
      </c>
      <c r="C4097" s="3" t="s">
        <v>7834</v>
      </c>
      <c r="D4097" s="5">
        <v>300</v>
      </c>
      <c r="E4097" s="7">
        <v>0</v>
      </c>
      <c r="F4097" t="s">
        <v>8217</v>
      </c>
      <c r="G4097" t="s">
        <v>8223</v>
      </c>
      <c r="H4097" t="s">
        <v>8245</v>
      </c>
      <c r="I4097">
        <v>1455831000</v>
      </c>
      <c r="J4097">
        <v>1454366467</v>
      </c>
      <c r="K4097" t="b">
        <v>0</v>
      </c>
      <c r="L4097">
        <v>15</v>
      </c>
      <c r="M4097" t="b">
        <v>1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8307</v>
      </c>
      <c r="R4097" t="s">
        <v>8308</v>
      </c>
      <c r="S4097" s="15">
        <f t="shared" si="317"/>
        <v>42401.945219907408</v>
      </c>
      <c r="T4097" s="15">
        <f t="shared" si="318"/>
        <v>42418.895833333328</v>
      </c>
      <c r="U4097">
        <f t="shared" si="319"/>
        <v>2016</v>
      </c>
    </row>
    <row r="4098" spans="1:21" ht="48" x14ac:dyDescent="0.2">
      <c r="A4098">
        <v>3820</v>
      </c>
      <c r="B4098" s="9" t="s">
        <v>3816</v>
      </c>
      <c r="C4098" s="3" t="s">
        <v>7928</v>
      </c>
      <c r="D4098" s="5">
        <v>300</v>
      </c>
      <c r="E4098" s="7">
        <v>0</v>
      </c>
      <c r="F4098" t="s">
        <v>8217</v>
      </c>
      <c r="G4098" t="s">
        <v>8223</v>
      </c>
      <c r="H4098" t="s">
        <v>8245</v>
      </c>
      <c r="I4098">
        <v>1436110717</v>
      </c>
      <c r="J4098">
        <v>1433518717</v>
      </c>
      <c r="K4098" t="b">
        <v>0</v>
      </c>
      <c r="L4098">
        <v>20</v>
      </c>
      <c r="M4098" t="b">
        <v>1</v>
      </c>
      <c r="N4098" t="s">
        <v>8268</v>
      </c>
      <c r="O4098">
        <f t="shared" ref="O4098:O4114" si="320">ROUND(E4098/D4098*100,0)</f>
        <v>0</v>
      </c>
      <c r="P4098">
        <f t="shared" ref="P4098:P4114" si="321">IFERROR(ROUND(E4098/L4098,2),0)</f>
        <v>0</v>
      </c>
      <c r="Q4098" s="11" t="s">
        <v>8307</v>
      </c>
      <c r="R4098" t="s">
        <v>8308</v>
      </c>
      <c r="S4098" s="15">
        <f t="shared" ref="S4098:S4114" si="322">(((J4098/60)/60)/24)+DATE(1970,1,1)</f>
        <v>42160.651817129634</v>
      </c>
      <c r="T4098" s="15">
        <f t="shared" ref="T4098:T4114" si="323">(((I4098/60)/60)/24)+DATE(1970,1,1)</f>
        <v>42190.651817129634</v>
      </c>
      <c r="U4098">
        <f t="shared" si="319"/>
        <v>2015</v>
      </c>
    </row>
    <row r="4099" spans="1:21" ht="48" x14ac:dyDescent="0.2">
      <c r="A4099">
        <v>4043</v>
      </c>
      <c r="B4099" s="9" t="s">
        <v>4038</v>
      </c>
      <c r="C4099" s="3" t="s">
        <v>8146</v>
      </c>
      <c r="D4099" s="5">
        <v>300</v>
      </c>
      <c r="E4099" s="7">
        <v>0</v>
      </c>
      <c r="F4099" t="s">
        <v>8219</v>
      </c>
      <c r="G4099" t="s">
        <v>8227</v>
      </c>
      <c r="H4099" t="s">
        <v>8249</v>
      </c>
      <c r="I4099">
        <v>1416524325</v>
      </c>
      <c r="J4099">
        <v>1415228325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si="321"/>
        <v>0</v>
      </c>
      <c r="Q4099" s="11" t="s">
        <v>8307</v>
      </c>
      <c r="R4099" t="s">
        <v>8308</v>
      </c>
      <c r="S4099" s="15">
        <f t="shared" si="322"/>
        <v>41948.957465277781</v>
      </c>
      <c r="T4099" s="15">
        <f t="shared" si="323"/>
        <v>41963.957465277781</v>
      </c>
      <c r="U4099">
        <f t="shared" ref="U4099:U4115" si="324">YEAR(S4099)</f>
        <v>2014</v>
      </c>
    </row>
    <row r="4100" spans="1:21" ht="48" x14ac:dyDescent="0.2">
      <c r="A4100">
        <v>4110</v>
      </c>
      <c r="B4100" s="9" t="s">
        <v>4105</v>
      </c>
      <c r="C4100" s="3" t="s">
        <v>8212</v>
      </c>
      <c r="D4100" s="5">
        <v>300</v>
      </c>
      <c r="E4100" s="7">
        <v>0</v>
      </c>
      <c r="F4100" t="s">
        <v>8219</v>
      </c>
      <c r="G4100" t="s">
        <v>8223</v>
      </c>
      <c r="H4100" t="s">
        <v>8245</v>
      </c>
      <c r="I4100">
        <v>1469113351</v>
      </c>
      <c r="J4100">
        <v>1463929351</v>
      </c>
      <c r="K4100" t="b">
        <v>0</v>
      </c>
      <c r="L4100">
        <v>6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1" t="s">
        <v>8307</v>
      </c>
      <c r="R4100" t="s">
        <v>8308</v>
      </c>
      <c r="S4100" s="15">
        <f t="shared" si="322"/>
        <v>42512.626747685179</v>
      </c>
      <c r="T4100" s="15">
        <f t="shared" si="323"/>
        <v>42572.626747685179</v>
      </c>
      <c r="U4100">
        <f t="shared" si="324"/>
        <v>2016</v>
      </c>
    </row>
    <row r="4101" spans="1:21" ht="32" x14ac:dyDescent="0.2">
      <c r="A4101">
        <v>4100</v>
      </c>
      <c r="B4101" s="9" t="s">
        <v>4095</v>
      </c>
      <c r="C4101" s="3" t="s">
        <v>8202</v>
      </c>
      <c r="D4101" s="5">
        <v>270</v>
      </c>
      <c r="E4101" s="7">
        <v>0</v>
      </c>
      <c r="F4101" t="s">
        <v>8219</v>
      </c>
      <c r="G4101" t="s">
        <v>8222</v>
      </c>
      <c r="H4101" t="s">
        <v>8244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8268</v>
      </c>
      <c r="O4101">
        <f t="shared" si="320"/>
        <v>0</v>
      </c>
      <c r="P4101">
        <f t="shared" si="321"/>
        <v>0</v>
      </c>
      <c r="Q4101" s="11" t="s">
        <v>8307</v>
      </c>
      <c r="R4101" t="s">
        <v>8308</v>
      </c>
      <c r="S4101" s="15">
        <f t="shared" si="322"/>
        <v>41927.124884259261</v>
      </c>
      <c r="T4101" s="15">
        <f t="shared" si="323"/>
        <v>41937.124884259261</v>
      </c>
      <c r="U4101">
        <f t="shared" si="324"/>
        <v>2014</v>
      </c>
    </row>
    <row r="4102" spans="1:21" ht="48" x14ac:dyDescent="0.2">
      <c r="A4102">
        <v>3811</v>
      </c>
      <c r="B4102" s="9" t="s">
        <v>3807</v>
      </c>
      <c r="C4102" s="3" t="s">
        <v>7920</v>
      </c>
      <c r="D4102" s="5">
        <v>250</v>
      </c>
      <c r="E4102" s="7">
        <v>0</v>
      </c>
      <c r="F4102" t="s">
        <v>8217</v>
      </c>
      <c r="G4102" t="s">
        <v>8223</v>
      </c>
      <c r="H4102" t="s">
        <v>8245</v>
      </c>
      <c r="I4102">
        <v>1464692400</v>
      </c>
      <c r="J4102">
        <v>1461769373</v>
      </c>
      <c r="K4102" t="b">
        <v>0</v>
      </c>
      <c r="L4102">
        <v>19</v>
      </c>
      <c r="M4102" t="b">
        <v>1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8307</v>
      </c>
      <c r="R4102" t="s">
        <v>8308</v>
      </c>
      <c r="S4102" s="15">
        <f t="shared" si="322"/>
        <v>42487.62700231481</v>
      </c>
      <c r="T4102" s="15">
        <f t="shared" si="323"/>
        <v>42521.458333333328</v>
      </c>
      <c r="U4102">
        <f t="shared" si="324"/>
        <v>2016</v>
      </c>
    </row>
    <row r="4103" spans="1:21" ht="48" x14ac:dyDescent="0.2">
      <c r="A4103">
        <v>3818</v>
      </c>
      <c r="B4103" s="9" t="s">
        <v>3814</v>
      </c>
      <c r="C4103" s="3" t="s">
        <v>7927</v>
      </c>
      <c r="D4103" s="5">
        <v>250</v>
      </c>
      <c r="E4103" s="7">
        <v>0</v>
      </c>
      <c r="F4103" t="s">
        <v>8217</v>
      </c>
      <c r="G4103" t="s">
        <v>8222</v>
      </c>
      <c r="H4103" t="s">
        <v>8244</v>
      </c>
      <c r="I4103">
        <v>1426187582</v>
      </c>
      <c r="J4103">
        <v>1423599182</v>
      </c>
      <c r="K4103" t="b">
        <v>0</v>
      </c>
      <c r="L4103">
        <v>10</v>
      </c>
      <c r="M4103" t="b">
        <v>1</v>
      </c>
      <c r="N4103" t="s">
        <v>8268</v>
      </c>
      <c r="O4103">
        <f t="shared" si="320"/>
        <v>0</v>
      </c>
      <c r="P4103">
        <f t="shared" si="321"/>
        <v>0</v>
      </c>
      <c r="Q4103" s="11" t="s">
        <v>8307</v>
      </c>
      <c r="R4103" t="s">
        <v>8308</v>
      </c>
      <c r="S4103" s="15">
        <f t="shared" si="322"/>
        <v>42045.84238425926</v>
      </c>
      <c r="T4103" s="15">
        <f t="shared" si="323"/>
        <v>42075.800717592589</v>
      </c>
      <c r="U4103">
        <f t="shared" si="324"/>
        <v>2015</v>
      </c>
    </row>
    <row r="4104" spans="1:21" ht="48" x14ac:dyDescent="0.2">
      <c r="A4104">
        <v>3824</v>
      </c>
      <c r="B4104" s="9" t="s">
        <v>3820</v>
      </c>
      <c r="C4104" s="3" t="s">
        <v>7932</v>
      </c>
      <c r="D4104" s="5">
        <v>250</v>
      </c>
      <c r="E4104" s="7">
        <v>0</v>
      </c>
      <c r="F4104" t="s">
        <v>8217</v>
      </c>
      <c r="G4104" t="s">
        <v>8223</v>
      </c>
      <c r="H4104" t="s">
        <v>8245</v>
      </c>
      <c r="I4104">
        <v>1470058860</v>
      </c>
      <c r="J4104">
        <v>1469026903</v>
      </c>
      <c r="K4104" t="b">
        <v>0</v>
      </c>
      <c r="L4104">
        <v>7</v>
      </c>
      <c r="M4104" t="b">
        <v>1</v>
      </c>
      <c r="N4104" t="s">
        <v>8268</v>
      </c>
      <c r="O4104">
        <f t="shared" si="320"/>
        <v>0</v>
      </c>
      <c r="P4104">
        <f t="shared" si="321"/>
        <v>0</v>
      </c>
      <c r="Q4104" s="11" t="s">
        <v>8307</v>
      </c>
      <c r="R4104" t="s">
        <v>8308</v>
      </c>
      <c r="S4104" s="15">
        <f t="shared" si="322"/>
        <v>42571.626192129625</v>
      </c>
      <c r="T4104" s="15">
        <f t="shared" si="323"/>
        <v>42583.570138888885</v>
      </c>
      <c r="U4104">
        <f t="shared" si="324"/>
        <v>2016</v>
      </c>
    </row>
    <row r="4105" spans="1:21" ht="48" x14ac:dyDescent="0.2">
      <c r="A4105">
        <v>4011</v>
      </c>
      <c r="B4105" s="9" t="s">
        <v>4006</v>
      </c>
      <c r="C4105" s="3" t="s">
        <v>8115</v>
      </c>
      <c r="D4105" s="5">
        <v>250</v>
      </c>
      <c r="E4105" s="7">
        <v>0</v>
      </c>
      <c r="F4105" t="s">
        <v>8219</v>
      </c>
      <c r="G4105" t="s">
        <v>8223</v>
      </c>
      <c r="H4105" t="s">
        <v>8245</v>
      </c>
      <c r="I4105">
        <v>1422450278</v>
      </c>
      <c r="J4105">
        <v>1419858278</v>
      </c>
      <c r="K4105" t="b">
        <v>0</v>
      </c>
      <c r="L4105">
        <v>4</v>
      </c>
      <c r="M4105" t="b">
        <v>0</v>
      </c>
      <c r="N4105" t="s">
        <v>8268</v>
      </c>
      <c r="O4105">
        <f t="shared" si="320"/>
        <v>0</v>
      </c>
      <c r="P4105">
        <f t="shared" si="321"/>
        <v>0</v>
      </c>
      <c r="Q4105" s="11" t="s">
        <v>8307</v>
      </c>
      <c r="R4105" t="s">
        <v>8308</v>
      </c>
      <c r="S4105" s="15">
        <f t="shared" si="322"/>
        <v>42002.54488425926</v>
      </c>
      <c r="T4105" s="15">
        <f t="shared" si="323"/>
        <v>42032.54488425926</v>
      </c>
      <c r="U4105">
        <f t="shared" si="324"/>
        <v>2014</v>
      </c>
    </row>
    <row r="4106" spans="1:21" ht="48" x14ac:dyDescent="0.2">
      <c r="A4106">
        <v>4078</v>
      </c>
      <c r="B4106" s="9" t="s">
        <v>4073</v>
      </c>
      <c r="C4106" s="3" t="s">
        <v>8180</v>
      </c>
      <c r="D4106" s="5">
        <v>250</v>
      </c>
      <c r="E4106" s="7">
        <v>0</v>
      </c>
      <c r="F4106" t="s">
        <v>8219</v>
      </c>
      <c r="G4106" t="s">
        <v>8223</v>
      </c>
      <c r="H4106" t="s">
        <v>8245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t="s">
        <v>8268</v>
      </c>
      <c r="O4106">
        <f t="shared" si="320"/>
        <v>0</v>
      </c>
      <c r="P4106">
        <f t="shared" si="321"/>
        <v>0</v>
      </c>
      <c r="Q4106" s="11" t="s">
        <v>8307</v>
      </c>
      <c r="R4106" t="s">
        <v>8308</v>
      </c>
      <c r="S4106" s="15">
        <f t="shared" si="322"/>
        <v>42732.787523148145</v>
      </c>
      <c r="T4106" s="15">
        <f t="shared" si="323"/>
        <v>42762.787523148145</v>
      </c>
      <c r="U4106">
        <f t="shared" si="324"/>
        <v>2016</v>
      </c>
    </row>
    <row r="4107" spans="1:21" ht="32" x14ac:dyDescent="0.2">
      <c r="A4107">
        <v>3719</v>
      </c>
      <c r="B4107" s="9" t="s">
        <v>3715</v>
      </c>
      <c r="C4107" s="3" t="s">
        <v>7828</v>
      </c>
      <c r="D4107" s="5">
        <v>200</v>
      </c>
      <c r="E4107" s="7">
        <v>0</v>
      </c>
      <c r="F4107" t="s">
        <v>8217</v>
      </c>
      <c r="G4107" t="s">
        <v>8223</v>
      </c>
      <c r="H4107" t="s">
        <v>8245</v>
      </c>
      <c r="I4107">
        <v>1434994266</v>
      </c>
      <c r="J4107">
        <v>1432402266</v>
      </c>
      <c r="K4107" t="b">
        <v>0</v>
      </c>
      <c r="L4107">
        <v>4</v>
      </c>
      <c r="M4107" t="b">
        <v>1</v>
      </c>
      <c r="N4107" t="s">
        <v>8268</v>
      </c>
      <c r="O4107">
        <f t="shared" si="320"/>
        <v>0</v>
      </c>
      <c r="P4107">
        <f t="shared" si="321"/>
        <v>0</v>
      </c>
      <c r="Q4107" s="11" t="s">
        <v>8307</v>
      </c>
      <c r="R4107" t="s">
        <v>8308</v>
      </c>
      <c r="S4107" s="15">
        <f t="shared" si="322"/>
        <v>42147.729930555557</v>
      </c>
      <c r="T4107" s="15">
        <f t="shared" si="323"/>
        <v>42177.729930555557</v>
      </c>
      <c r="U4107">
        <f t="shared" si="324"/>
        <v>2015</v>
      </c>
    </row>
    <row r="4108" spans="1:21" ht="48" x14ac:dyDescent="0.2">
      <c r="A4108">
        <v>3835</v>
      </c>
      <c r="B4108" s="9" t="s">
        <v>3831</v>
      </c>
      <c r="C4108" s="3" t="s">
        <v>7943</v>
      </c>
      <c r="D4108" s="5">
        <v>200</v>
      </c>
      <c r="E4108" s="7">
        <v>0</v>
      </c>
      <c r="F4108" t="s">
        <v>8217</v>
      </c>
      <c r="G4108" t="s">
        <v>8223</v>
      </c>
      <c r="H4108" t="s">
        <v>8245</v>
      </c>
      <c r="I4108">
        <v>1461278208</v>
      </c>
      <c r="J4108">
        <v>1459463808</v>
      </c>
      <c r="K4108" t="b">
        <v>0</v>
      </c>
      <c r="L4108">
        <v>8</v>
      </c>
      <c r="M4108" t="b">
        <v>1</v>
      </c>
      <c r="N4108" t="s">
        <v>8268</v>
      </c>
      <c r="O4108">
        <f t="shared" si="320"/>
        <v>0</v>
      </c>
      <c r="P4108">
        <f t="shared" si="321"/>
        <v>0</v>
      </c>
      <c r="Q4108" s="11" t="s">
        <v>8307</v>
      </c>
      <c r="R4108" t="s">
        <v>8308</v>
      </c>
      <c r="S4108" s="15">
        <f t="shared" si="322"/>
        <v>42460.94222222222</v>
      </c>
      <c r="T4108" s="15">
        <f t="shared" si="323"/>
        <v>42481.94222222222</v>
      </c>
      <c r="U4108">
        <f t="shared" si="324"/>
        <v>2016</v>
      </c>
    </row>
    <row r="4109" spans="1:21" ht="48" x14ac:dyDescent="0.2">
      <c r="A4109">
        <v>3995</v>
      </c>
      <c r="B4109" s="9" t="s">
        <v>3990</v>
      </c>
      <c r="C4109" s="3" t="s">
        <v>8100</v>
      </c>
      <c r="D4109" s="5">
        <v>200</v>
      </c>
      <c r="E4109" s="7">
        <v>0</v>
      </c>
      <c r="F4109" t="s">
        <v>8219</v>
      </c>
      <c r="G4109" t="s">
        <v>8223</v>
      </c>
      <c r="H4109" t="s">
        <v>8245</v>
      </c>
      <c r="I4109">
        <v>1423913220</v>
      </c>
      <c r="J4109">
        <v>1421339077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0</v>
      </c>
      <c r="P4109">
        <f t="shared" si="321"/>
        <v>0</v>
      </c>
      <c r="Q4109" s="11" t="s">
        <v>8307</v>
      </c>
      <c r="R4109" t="s">
        <v>8308</v>
      </c>
      <c r="S4109" s="15">
        <f t="shared" si="322"/>
        <v>42019.683761574073</v>
      </c>
      <c r="T4109" s="15">
        <f t="shared" si="323"/>
        <v>42049.477083333331</v>
      </c>
      <c r="U4109">
        <f t="shared" si="324"/>
        <v>2015</v>
      </c>
    </row>
    <row r="4110" spans="1:21" ht="32" x14ac:dyDescent="0.2">
      <c r="A4110">
        <v>3735</v>
      </c>
      <c r="B4110" s="9" t="s">
        <v>3731</v>
      </c>
      <c r="C4110" s="3" t="s">
        <v>7844</v>
      </c>
      <c r="D4110" s="5">
        <v>150</v>
      </c>
      <c r="E4110" s="7">
        <v>0</v>
      </c>
      <c r="F4110" t="s">
        <v>8219</v>
      </c>
      <c r="G4110" t="s">
        <v>8223</v>
      </c>
      <c r="H4110" t="s">
        <v>8245</v>
      </c>
      <c r="I4110">
        <v>1432831089</v>
      </c>
      <c r="J4110">
        <v>1430239089</v>
      </c>
      <c r="K4110" t="b">
        <v>0</v>
      </c>
      <c r="L4110">
        <v>2</v>
      </c>
      <c r="M4110" t="b">
        <v>0</v>
      </c>
      <c r="N4110" t="s">
        <v>8268</v>
      </c>
      <c r="O4110">
        <f t="shared" si="320"/>
        <v>0</v>
      </c>
      <c r="P4110">
        <f t="shared" si="321"/>
        <v>0</v>
      </c>
      <c r="Q4110" s="11" t="s">
        <v>8307</v>
      </c>
      <c r="R4110" t="s">
        <v>8308</v>
      </c>
      <c r="S4110" s="15">
        <f t="shared" si="322"/>
        <v>42122.693159722221</v>
      </c>
      <c r="T4110" s="15">
        <f t="shared" si="323"/>
        <v>42152.693159722221</v>
      </c>
      <c r="U4110">
        <f t="shared" si="324"/>
        <v>2015</v>
      </c>
    </row>
    <row r="4111" spans="1:21" ht="48" x14ac:dyDescent="0.2">
      <c r="A4111">
        <v>3925</v>
      </c>
      <c r="B4111" s="9" t="s">
        <v>3921</v>
      </c>
      <c r="C4111" s="3" t="s">
        <v>8032</v>
      </c>
      <c r="D4111" s="5">
        <v>150</v>
      </c>
      <c r="E4111" s="7">
        <v>0</v>
      </c>
      <c r="F4111" t="s">
        <v>8219</v>
      </c>
      <c r="G4111" t="s">
        <v>8222</v>
      </c>
      <c r="H4111" t="s">
        <v>8244</v>
      </c>
      <c r="I4111">
        <v>1406753639</v>
      </c>
      <c r="J4111">
        <v>1404161639</v>
      </c>
      <c r="K4111" t="b">
        <v>0</v>
      </c>
      <c r="L4111">
        <v>3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8307</v>
      </c>
      <c r="R4111" t="s">
        <v>8308</v>
      </c>
      <c r="S4111" s="15">
        <f t="shared" si="322"/>
        <v>41820.870821759258</v>
      </c>
      <c r="T4111" s="15">
        <f t="shared" si="323"/>
        <v>41850.870821759258</v>
      </c>
      <c r="U4111">
        <f t="shared" si="324"/>
        <v>2014</v>
      </c>
    </row>
    <row r="4112" spans="1:21" ht="48" x14ac:dyDescent="0.2">
      <c r="A4112">
        <v>4082</v>
      </c>
      <c r="B4112" s="9" t="s">
        <v>4077</v>
      </c>
      <c r="C4112" s="3" t="s">
        <v>8184</v>
      </c>
      <c r="D4112" s="5">
        <v>150</v>
      </c>
      <c r="E4112" s="7">
        <v>0</v>
      </c>
      <c r="F4112" t="s">
        <v>8219</v>
      </c>
      <c r="G4112" t="s">
        <v>8222</v>
      </c>
      <c r="H4112" t="s">
        <v>8244</v>
      </c>
      <c r="I4112">
        <v>1447542000</v>
      </c>
      <c r="J4112">
        <v>1446179553</v>
      </c>
      <c r="K4112" t="b">
        <v>0</v>
      </c>
      <c r="L4112">
        <v>2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8307</v>
      </c>
      <c r="R4112" t="s">
        <v>8308</v>
      </c>
      <c r="S4112" s="15">
        <f t="shared" si="322"/>
        <v>42307.189270833333</v>
      </c>
      <c r="T4112" s="15">
        <f t="shared" si="323"/>
        <v>42322.958333333328</v>
      </c>
      <c r="U4112">
        <f t="shared" si="324"/>
        <v>2015</v>
      </c>
    </row>
    <row r="4113" spans="1:21" ht="48" x14ac:dyDescent="0.2">
      <c r="A4113">
        <v>3745</v>
      </c>
      <c r="B4113" s="9" t="s">
        <v>3741</v>
      </c>
      <c r="C4113" s="3" t="s">
        <v>7854</v>
      </c>
      <c r="D4113" s="5">
        <v>100</v>
      </c>
      <c r="E4113" s="7">
        <v>0</v>
      </c>
      <c r="F4113" t="s">
        <v>8219</v>
      </c>
      <c r="G4113" t="s">
        <v>8222</v>
      </c>
      <c r="H4113" t="s">
        <v>8244</v>
      </c>
      <c r="I4113">
        <v>1407689102</v>
      </c>
      <c r="J4113">
        <v>1405097102</v>
      </c>
      <c r="K4113" t="b">
        <v>0</v>
      </c>
      <c r="L4113">
        <v>1</v>
      </c>
      <c r="M4113" t="b">
        <v>0</v>
      </c>
      <c r="N4113" t="s">
        <v>8268</v>
      </c>
      <c r="O4113">
        <f t="shared" si="320"/>
        <v>0</v>
      </c>
      <c r="P4113">
        <f t="shared" si="321"/>
        <v>0</v>
      </c>
      <c r="Q4113" s="11" t="s">
        <v>8307</v>
      </c>
      <c r="R4113" t="s">
        <v>8308</v>
      </c>
      <c r="S4113" s="15">
        <f t="shared" si="322"/>
        <v>41831.697939814818</v>
      </c>
      <c r="T4113" s="15">
        <f t="shared" si="323"/>
        <v>41861.697939814818</v>
      </c>
      <c r="U4113">
        <f t="shared" si="324"/>
        <v>2014</v>
      </c>
    </row>
    <row r="4114" spans="1:21" ht="48" x14ac:dyDescent="0.2">
      <c r="A4114">
        <v>3830</v>
      </c>
      <c r="B4114" s="9" t="s">
        <v>3826</v>
      </c>
      <c r="C4114" s="3" t="s">
        <v>7938</v>
      </c>
      <c r="D4114" s="5">
        <v>100</v>
      </c>
      <c r="E4114" s="7">
        <v>0</v>
      </c>
      <c r="F4114" t="s">
        <v>8217</v>
      </c>
      <c r="G4114" t="s">
        <v>8222</v>
      </c>
      <c r="H4114" t="s">
        <v>8244</v>
      </c>
      <c r="I4114">
        <v>1464371211</v>
      </c>
      <c r="J4114">
        <v>1463161611</v>
      </c>
      <c r="K4114" t="b">
        <v>0</v>
      </c>
      <c r="L4114">
        <v>3</v>
      </c>
      <c r="M4114" t="b">
        <v>1</v>
      </c>
      <c r="N4114" t="s">
        <v>8268</v>
      </c>
      <c r="O4114">
        <f t="shared" si="320"/>
        <v>0</v>
      </c>
      <c r="P4114">
        <f t="shared" si="321"/>
        <v>0</v>
      </c>
      <c r="Q4114" s="11" t="s">
        <v>8307</v>
      </c>
      <c r="R4114" t="s">
        <v>8308</v>
      </c>
      <c r="S4114" s="15">
        <f t="shared" si="322"/>
        <v>42503.740868055553</v>
      </c>
      <c r="T4114" s="15">
        <f t="shared" si="323"/>
        <v>42517.740868055553</v>
      </c>
      <c r="U4114">
        <f t="shared" si="324"/>
        <v>2016</v>
      </c>
    </row>
    <row r="4115" spans="1:21" ht="48" x14ac:dyDescent="0.2">
      <c r="A4115">
        <v>3840</v>
      </c>
      <c r="B4115" s="9" t="s">
        <v>3836</v>
      </c>
      <c r="C4115" s="3" t="s">
        <v>7948</v>
      </c>
      <c r="D4115" s="5">
        <v>1</v>
      </c>
      <c r="E4115" s="7">
        <v>0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>
        <f t="shared" ref="O4115" si="325">ROUND(E4115/D4115*100,0)</f>
        <v>0</v>
      </c>
      <c r="P4115">
        <f t="shared" ref="P4115" si="326">IFERROR(ROUND(E4115/L4115,2),0)</f>
        <v>0</v>
      </c>
      <c r="Q4115" s="11" t="s">
        <v>8307</v>
      </c>
      <c r="R4115" t="s">
        <v>8308</v>
      </c>
      <c r="S4115" s="15">
        <f t="shared" ref="S4115" si="327">(((J4115/60)/60)/24)+DATE(1970,1,1)</f>
        <v>42432.701724537037</v>
      </c>
      <c r="T4115" s="15">
        <f t="shared" ref="T4115" si="328">(((I4115/60)/60)/24)+DATE(1970,1,1)</f>
        <v>42457.660057870366</v>
      </c>
      <c r="U4115">
        <f t="shared" si="324"/>
        <v>2016</v>
      </c>
    </row>
  </sheetData>
  <autoFilter ref="A1:T4115" xr:uid="{DCACEF54-86A8-F74A-8B9B-D289DEF5F77A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S1">
    <cfRule type="colorScale" priority="1">
      <colorScale>
        <cfvo type="percent" val="0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BFC8-CEC3-574F-9E63-8B41835015BB}">
  <dimension ref="A1:F6"/>
  <sheetViews>
    <sheetView tabSelected="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8221</v>
      </c>
      <c r="B1" t="s">
        <v>8222</v>
      </c>
    </row>
    <row r="3" spans="1:6" x14ac:dyDescent="0.2">
      <c r="A3" s="13" t="s">
        <v>8359</v>
      </c>
      <c r="B3" s="13" t="s">
        <v>8360</v>
      </c>
    </row>
    <row r="4" spans="1:6" x14ac:dyDescent="0.2">
      <c r="A4" s="13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4" t="s">
        <v>8307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D114-0C88-3C41-B2E4-F7227D07F78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8221</v>
      </c>
      <c r="B1" t="s">
        <v>8222</v>
      </c>
    </row>
    <row r="2" spans="1:5" x14ac:dyDescent="0.2">
      <c r="A2" s="13" t="s">
        <v>8311</v>
      </c>
      <c r="B2" t="s">
        <v>8363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4" t="s">
        <v>8308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B074-7E72-BD4E-B1A3-85747CA02A3B}">
  <dimension ref="A2:F19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8311</v>
      </c>
      <c r="B2" t="s">
        <v>8307</v>
      </c>
    </row>
    <row r="3" spans="1:6" x14ac:dyDescent="0.2">
      <c r="A3" s="13" t="s">
        <v>8384</v>
      </c>
      <c r="B3" t="s">
        <v>8363</v>
      </c>
    </row>
    <row r="5" spans="1:6" x14ac:dyDescent="0.2">
      <c r="A5" s="13" t="s">
        <v>8359</v>
      </c>
      <c r="B5" s="13" t="s">
        <v>8360</v>
      </c>
    </row>
    <row r="6" spans="1:6" x14ac:dyDescent="0.2">
      <c r="A6" s="13" t="s">
        <v>8362</v>
      </c>
      <c r="B6" t="s">
        <v>8218</v>
      </c>
      <c r="C6" t="s">
        <v>8219</v>
      </c>
      <c r="D6" t="s">
        <v>8220</v>
      </c>
      <c r="E6" t="s">
        <v>8217</v>
      </c>
      <c r="F6" t="s">
        <v>8361</v>
      </c>
    </row>
    <row r="7" spans="1:6" x14ac:dyDescent="0.2">
      <c r="A7" s="19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9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9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9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9" t="s">
        <v>8366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9" t="s">
        <v>8376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9" t="s">
        <v>8367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9" t="s">
        <v>8368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9" t="s">
        <v>8369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9" t="s">
        <v>8370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9" t="s">
        <v>8371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9" t="s">
        <v>8377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9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D96A-945E-C94C-A249-AB23228EE6C0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30" customWidth="1"/>
    <col min="5" max="5" width="16.6640625" customWidth="1"/>
    <col min="12" max="12" width="10.83203125" customWidth="1"/>
    <col min="14" max="20" width="10.83203125" customWidth="1"/>
  </cols>
  <sheetData>
    <row r="1" spans="1:6" x14ac:dyDescent="0.2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8306</v>
      </c>
      <c r="F1" s="16" t="s">
        <v>8383</v>
      </c>
    </row>
    <row r="2" spans="1:6" x14ac:dyDescent="0.2">
      <c r="A2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15</v>
      </c>
      <c r="E2">
        <f>VLOOKUP(A2,Kickstarter!B:P,15,FALSE)</f>
        <v>0.38</v>
      </c>
      <c r="F2">
        <f>VLOOKUP(A2,Kickstarter!B:P,11,FALSE)</f>
        <v>39</v>
      </c>
    </row>
    <row r="3" spans="1:6" x14ac:dyDescent="0.2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</v>
      </c>
      <c r="E3">
        <f>VLOOKUP(A3,Kickstarter!B:P,15,FALSE)</f>
        <v>0.04</v>
      </c>
      <c r="F3">
        <f>VLOOKUP(A3,Kickstarter!B:P,11,FALSE)</f>
        <v>56</v>
      </c>
    </row>
    <row r="4" spans="1:6" x14ac:dyDescent="0.2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82</v>
      </c>
      <c r="E4">
        <f>VLOOKUP(A4,Kickstarter!B:P,15,FALSE)</f>
        <v>1.05</v>
      </c>
      <c r="F4">
        <f>VLOOKUP(A4,Kickstarter!B:P,11,FALSE)</f>
        <v>78</v>
      </c>
    </row>
    <row r="5" spans="1:6" x14ac:dyDescent="0.2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41</v>
      </c>
      <c r="E5">
        <f>VLOOKUP(A5,Kickstarter!B:P,15,FALSE)</f>
        <v>1.58</v>
      </c>
      <c r="F5">
        <f>VLOOKUP(A5,Kickstarter!B:P,11,FALSE)</f>
        <v>26</v>
      </c>
    </row>
    <row r="6" spans="1:6" x14ac:dyDescent="0.2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68</v>
      </c>
      <c r="E6">
        <f>VLOOKUP(A6,Kickstarter!B:P,15,FALSE)</f>
        <v>0.6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FF4C-9482-CA45-8815-DF8A5CFBA773}">
  <dimension ref="A1:E18"/>
  <sheetViews>
    <sheetView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8311</v>
      </c>
      <c r="B1" t="s">
        <v>8307</v>
      </c>
    </row>
    <row r="2" spans="1:5" x14ac:dyDescent="0.2">
      <c r="A2" s="13" t="s">
        <v>8384</v>
      </c>
      <c r="B2" t="s">
        <v>8363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BC82-9E88-BC45-9685-0CBCC1FFDF72}">
  <dimension ref="A1:I15"/>
  <sheetViews>
    <sheetView workbookViewId="0">
      <selection activeCell="H21" sqref="H21"/>
    </sheetView>
  </sheetViews>
  <sheetFormatPr baseColWidth="10" defaultRowHeight="15" x14ac:dyDescent="0.2"/>
  <cols>
    <col min="1" max="1" width="16.83203125" customWidth="1"/>
    <col min="2" max="2" width="16.5" customWidth="1"/>
    <col min="3" max="3" width="16.1640625" customWidth="1"/>
    <col min="4" max="4" width="16" customWidth="1"/>
    <col min="5" max="5" width="15" customWidth="1"/>
    <col min="6" max="6" width="19.5" customWidth="1"/>
    <col min="7" max="7" width="16" customWidth="1"/>
    <col min="8" max="8" width="17.83203125" customWidth="1"/>
    <col min="9" max="9" width="10.83203125" customWidth="1"/>
  </cols>
  <sheetData>
    <row r="1" spans="1:9" x14ac:dyDescent="0.2">
      <c r="A1" s="20" t="s">
        <v>8380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0" t="s">
        <v>8389</v>
      </c>
      <c r="G1" s="20" t="s">
        <v>8390</v>
      </c>
      <c r="H1" s="20" t="s">
        <v>8391</v>
      </c>
      <c r="I1" s="20"/>
    </row>
    <row r="2" spans="1:9" x14ac:dyDescent="0.2">
      <c r="A2" t="s">
        <v>8392</v>
      </c>
      <c r="B2" s="22">
        <f>COUNTIFS(Kickstarter!$D:$D, "&lt;1000",Kickstarter!F:F, "successful",Kickstarter!R:R, "plays")</f>
        <v>141</v>
      </c>
      <c r="C2" s="22">
        <f>COUNTIFS(Kickstarter!$D:$D, "&lt;1000",Kickstarter!$F:$F, "failed",Kickstarter!$R:$R, "plays")</f>
        <v>45</v>
      </c>
      <c r="D2" s="22">
        <f>COUNTIFS(Kickstarter!$D:$D, "&lt;1000",Kickstarter!$F:$F, "canceled",Kickstarter!$R:$R, "plays")</f>
        <v>0</v>
      </c>
      <c r="E2" s="22">
        <f>SUM(B2:D2)</f>
        <v>186</v>
      </c>
      <c r="F2" s="21">
        <f>(B2/E2)*100</f>
        <v>75.806451612903231</v>
      </c>
      <c r="G2" s="21">
        <f>(C2/E2)*100</f>
        <v>24.193548387096776</v>
      </c>
      <c r="H2" s="22">
        <f>(D2/E2)*100</f>
        <v>0</v>
      </c>
    </row>
    <row r="3" spans="1:9" x14ac:dyDescent="0.2">
      <c r="A3" t="s">
        <v>8393</v>
      </c>
      <c r="B3" s="22">
        <f>COUNTIFS(Kickstarter!$D:$D, "&gt;=1000", Kickstarter!$D:$D, "&lt;=4999",Kickstarter!F:F, "successful",Kickstarter!R:R, "plays")</f>
        <v>388</v>
      </c>
      <c r="C3" s="22">
        <f>COUNTIFS(Kickstarter!$D:$D, "&gt;=1000", Kickstarter!$D:$D, "&lt;=4999",Kickstarter!$F:$F, "failed",Kickstarter!$R:$R, "plays")</f>
        <v>146</v>
      </c>
      <c r="D3" s="22">
        <f>COUNTIFS(Kickstarter!$D:$D, "&gt;=1000", Kickstarter!$D:$D, "&lt;=4999",Kickstarter!$F:$F, "canceled",Kickstarter!$R:$R, "plays")</f>
        <v>0</v>
      </c>
      <c r="E3" s="22">
        <f t="shared" ref="E3:E15" si="0">SUM(B3:D3)</f>
        <v>534</v>
      </c>
      <c r="F3" s="21">
        <f t="shared" ref="F3:F15" si="1">(B3/E3)*100</f>
        <v>72.659176029962552</v>
      </c>
      <c r="G3" s="21">
        <f t="shared" ref="G3:G15" si="2">(C3/E3)*100</f>
        <v>27.340823970037455</v>
      </c>
      <c r="H3" s="22">
        <f t="shared" ref="H3:H15" si="3">(D3/E3)*100</f>
        <v>0</v>
      </c>
    </row>
    <row r="4" spans="1:9" x14ac:dyDescent="0.2">
      <c r="A4" t="s">
        <v>8394</v>
      </c>
      <c r="B4" s="22">
        <f>COUNTIFS(Kickstarter!$D:$D, "&gt;=5000", Kickstarter!$D:$D, "&lt;=9999",Kickstarter!F:F, "successful",Kickstarter!R:R, "plays")</f>
        <v>93</v>
      </c>
      <c r="C4" s="22">
        <f>COUNTIFS(Kickstarter!$D:$D, "&gt;=5000", Kickstarter!$D:$D, "&lt;=9999",Kickstarter!$F:$F, "failed",Kickstarter!$R:$R, "plays")</f>
        <v>76</v>
      </c>
      <c r="D4" s="22">
        <f>COUNTIFS(Kickstarter!$D:$D, "&gt;=5000", Kickstarter!$D:$D, "&lt;=9999",Kickstarter!$F:$F, "canceled",Kickstarter!$R:$R, "plays")</f>
        <v>0</v>
      </c>
      <c r="E4" s="22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2">
        <f t="shared" si="3"/>
        <v>0</v>
      </c>
    </row>
    <row r="5" spans="1:9" x14ac:dyDescent="0.2">
      <c r="A5" t="s">
        <v>8395</v>
      </c>
      <c r="B5" s="22">
        <f>COUNTIFS(Kickstarter!$D:$D, "&gt;=10000", Kickstarter!$D:$D, "&lt;=14999",Kickstarter!F:F, "successful",Kickstarter!R:R, "plays")</f>
        <v>39</v>
      </c>
      <c r="C5" s="22">
        <f>COUNTIFS(Kickstarter!$D:$D, "&gt;=10000", Kickstarter!$D:$D, "&lt;=14999",Kickstarter!$F:$F, "failed",Kickstarter!$R:$R, "plays")</f>
        <v>33</v>
      </c>
      <c r="D5" s="22">
        <f>COUNTIFS(Kickstarter!$D:$D, "&gt;=10000", Kickstarter!$D:$D, "&lt;=14999",Kickstarter!$F:$F, "canceled",Kickstarter!$R:$R, "plays")</f>
        <v>0</v>
      </c>
      <c r="E5" s="22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2">
        <f t="shared" si="3"/>
        <v>0</v>
      </c>
    </row>
    <row r="6" spans="1:9" x14ac:dyDescent="0.2">
      <c r="A6" t="s">
        <v>8396</v>
      </c>
      <c r="B6" s="22">
        <f>COUNTIFS(Kickstarter!$D:$D, "&gt;=15000", Kickstarter!$D:$D, "&lt;=19999",Kickstarter!F:F, "successful",Kickstarter!R:R, "plays")</f>
        <v>12</v>
      </c>
      <c r="C6" s="22">
        <f>COUNTIFS(Kickstarter!$D:$D, "&gt;=15000", Kickstarter!$D:$D, "&lt;=19999",Kickstarter!$F:$F, "failed",Kickstarter!$R:$R, "plays")</f>
        <v>12</v>
      </c>
      <c r="D6" s="22">
        <f>COUNTIFS(Kickstarter!$D:$D, "&gt;=15000", Kickstarter!$D:$D, "&lt;=19999",Kickstarter!$F:$F, "canceled",Kickstarter!$R:$R, "plays")</f>
        <v>0</v>
      </c>
      <c r="E6" s="22">
        <f t="shared" si="0"/>
        <v>24</v>
      </c>
      <c r="F6" s="21">
        <f t="shared" si="1"/>
        <v>50</v>
      </c>
      <c r="G6" s="21">
        <f t="shared" si="2"/>
        <v>50</v>
      </c>
      <c r="H6" s="22">
        <f t="shared" si="3"/>
        <v>0</v>
      </c>
    </row>
    <row r="7" spans="1:9" x14ac:dyDescent="0.2">
      <c r="A7" t="s">
        <v>8397</v>
      </c>
      <c r="B7" s="22">
        <f>COUNTIFS(Kickstarter!$D:$D, "&gt;=20000", Kickstarter!$D:$D, "&lt;=24999",Kickstarter!F:F, "successful",Kickstarter!R:R, "plays")</f>
        <v>9</v>
      </c>
      <c r="C7" s="22">
        <f>COUNTIFS(Kickstarter!$D:$D, "&gt;=20000", Kickstarter!$D:$D, "&lt;=24999",Kickstarter!$F:$F, "failed",Kickstarter!$R:$R, "plays")</f>
        <v>11</v>
      </c>
      <c r="D7" s="22">
        <f>COUNTIFS(Kickstarter!$D:$D, "&gt;=20000", Kickstarter!$D:$D, "&lt;=24999",Kickstarter!$F:$F, "canceled",Kickstarter!$R:$R, "plays")</f>
        <v>0</v>
      </c>
      <c r="E7" s="22">
        <f t="shared" si="0"/>
        <v>20</v>
      </c>
      <c r="F7" s="21">
        <f t="shared" si="1"/>
        <v>45</v>
      </c>
      <c r="G7" s="21">
        <f t="shared" si="2"/>
        <v>55.000000000000007</v>
      </c>
      <c r="H7" s="22">
        <f t="shared" si="3"/>
        <v>0</v>
      </c>
    </row>
    <row r="8" spans="1:9" x14ac:dyDescent="0.2">
      <c r="A8" t="s">
        <v>8398</v>
      </c>
      <c r="B8" s="22">
        <f>COUNTIFS(Kickstarter!$D:$D, "&gt;=25000", Kickstarter!$D:$D, "&lt;=29999",Kickstarter!F:F, "successful",Kickstarter!R:R, "plays")</f>
        <v>1</v>
      </c>
      <c r="C8" s="22">
        <f>COUNTIFS(Kickstarter!$D:$D, "&gt;=25000", Kickstarter!$D:$D, "&lt;=29999",Kickstarter!$F:$F, "failed",Kickstarter!$R:$R, "plays")</f>
        <v>4</v>
      </c>
      <c r="D8" s="22">
        <f>COUNTIFS(Kickstarter!$D:$D, "&gt;=25000", Kickstarter!$D:$D, "&lt;=29999",Kickstarter!$F:$F, "canceled",Kickstarter!$R:$R, "plays")</f>
        <v>0</v>
      </c>
      <c r="E8" s="22">
        <f t="shared" si="0"/>
        <v>5</v>
      </c>
      <c r="F8" s="21">
        <f t="shared" si="1"/>
        <v>20</v>
      </c>
      <c r="G8" s="21">
        <f t="shared" si="2"/>
        <v>80</v>
      </c>
      <c r="H8" s="22">
        <f t="shared" si="3"/>
        <v>0</v>
      </c>
    </row>
    <row r="9" spans="1:9" x14ac:dyDescent="0.2">
      <c r="A9" t="s">
        <v>8399</v>
      </c>
      <c r="B9" s="22">
        <f>COUNTIFS(Kickstarter!$D:$D, "&gt;=30000", Kickstarter!$D:$D, "&lt;=34999",Kickstarter!F:F, "successful",Kickstarter!R:R, "plays")</f>
        <v>3</v>
      </c>
      <c r="C9" s="22">
        <f>COUNTIFS(Kickstarter!$D:$D, "&gt;=30000", Kickstarter!$D:$D, "&lt;=34999",Kickstarter!$F:$F, "failed",Kickstarter!$R:$R, "plays")</f>
        <v>8</v>
      </c>
      <c r="D9" s="22">
        <f>COUNTIFS(Kickstarter!$D:$D, "&gt;=30000", Kickstarter!$D:$D, "&lt;=34999",Kickstarter!$F:$F, "canceled",Kickstarter!$R:$R, "plays")</f>
        <v>0</v>
      </c>
      <c r="E9" s="22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2">
        <f t="shared" si="3"/>
        <v>0</v>
      </c>
    </row>
    <row r="10" spans="1:9" x14ac:dyDescent="0.2">
      <c r="A10" t="s">
        <v>8400</v>
      </c>
      <c r="B10" s="22">
        <f>COUNTIFS(Kickstarter!$D:$D, "&gt;=35000", Kickstarter!$D:$D, "&lt;=39999",Kickstarter!$F:$F, "successful",Kickstarter!$R:$R, "plays")</f>
        <v>4</v>
      </c>
      <c r="C10" s="22">
        <f>COUNTIFS(Kickstarter!$D:$D, "&gt;=35000", Kickstarter!$D:$D, "&lt;=39999",Kickstarter!$F:$F, "failed",Kickstarter!$R:$R, "plays")</f>
        <v>2</v>
      </c>
      <c r="D10" s="22">
        <f>COUNTIFS(Kickstarter!$D:$D, "&gt;=35000", Kickstarter!$D:$D, "&lt;=39999",Kickstarter!$F:$F, "canceled",Kickstarter!$R:$R, "plays")</f>
        <v>0</v>
      </c>
      <c r="E10" s="22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2">
        <f t="shared" si="3"/>
        <v>0</v>
      </c>
    </row>
    <row r="11" spans="1:9" x14ac:dyDescent="0.2">
      <c r="A11" t="s">
        <v>8401</v>
      </c>
      <c r="B11" s="22">
        <f>COUNTIFS(Kickstarter!$D:$D, "&gt;=40000", Kickstarter!$D:$D, "&lt;=44999",Kickstarter!$F:$F, "successful",Kickstarter!$R:$R, "plays")</f>
        <v>2</v>
      </c>
      <c r="C11" s="22">
        <f>COUNTIFS(Kickstarter!$D:$D, "&gt;=40000", Kickstarter!$D:$D, "&lt;=44999",Kickstarter!$F:$F, "failed",Kickstarter!$R:$R, "plays")</f>
        <v>1</v>
      </c>
      <c r="D11" s="22">
        <f>COUNTIFS(Kickstarter!$D:$D, "&gt;=40000", Kickstarter!$D:$D, "&lt;=44999",Kickstarter!$F:$F, "canceled",Kickstarter!$R:$R, "plays")</f>
        <v>0</v>
      </c>
      <c r="E11" s="22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2">
        <f t="shared" si="3"/>
        <v>0</v>
      </c>
    </row>
    <row r="12" spans="1:9" x14ac:dyDescent="0.2">
      <c r="A12" t="s">
        <v>8402</v>
      </c>
      <c r="B12" s="22">
        <f>COUNTIFS(Kickstarter!$D:$D, "&gt;=45000", Kickstarter!$D:$D, "&lt;=49999",Kickstarter!$F:$F, "successful",Kickstarter!$R:$R, "plays")</f>
        <v>0</v>
      </c>
      <c r="C12" s="22">
        <f>COUNTIFS(Kickstarter!$D:$D, "&gt;=45000", Kickstarter!$D:$D, "&lt;=49999",Kickstarter!$F:$F, "failed",Kickstarter!$R:$R, "plays")</f>
        <v>1</v>
      </c>
      <c r="D12" s="22">
        <f>COUNTIFS(Kickstarter!$D:$D, "&gt;=45000", Kickstarter!$D:$D, "&lt;=49999",Kickstarter!$F:$F, "canceled",Kickstarter!$R:$R, "plays")</f>
        <v>0</v>
      </c>
      <c r="E12" s="22">
        <f t="shared" si="0"/>
        <v>1</v>
      </c>
      <c r="F12" s="21">
        <f t="shared" si="1"/>
        <v>0</v>
      </c>
      <c r="G12" s="21">
        <f t="shared" si="2"/>
        <v>100</v>
      </c>
      <c r="H12" s="22">
        <f t="shared" si="3"/>
        <v>0</v>
      </c>
    </row>
    <row r="13" spans="1:9" x14ac:dyDescent="0.2">
      <c r="A13" t="s">
        <v>8403</v>
      </c>
      <c r="B13" s="22">
        <f>COUNTIFS(Kickstarter!$D:$D, "&gt;=50000",Kickstarter!$F:$F, "successful",Kickstarter!$R:$R, "plays")</f>
        <v>2</v>
      </c>
      <c r="C13" s="22">
        <f>COUNTIFS(Kickstarter!$D:$D, "&gt;=50000",Kickstarter!$F:$F, "failed",Kickstarter!$R:$R, "plays")</f>
        <v>14</v>
      </c>
      <c r="D13" s="22">
        <f>COUNTIFS(Kickstarter!$D:$D, "&gt;=50000",Kickstarter!$F:$F, "canceled",Kickstarter!$R:$R, "plays")</f>
        <v>0</v>
      </c>
      <c r="E13" s="22">
        <f t="shared" si="0"/>
        <v>16</v>
      </c>
      <c r="F13" s="21">
        <f t="shared" si="1"/>
        <v>12.5</v>
      </c>
      <c r="G13" s="21">
        <f t="shared" si="2"/>
        <v>87.5</v>
      </c>
      <c r="H13" s="22">
        <f t="shared" si="3"/>
        <v>0</v>
      </c>
    </row>
    <row r="14" spans="1:9" x14ac:dyDescent="0.2">
      <c r="B14" s="22"/>
      <c r="C14" s="22"/>
      <c r="D14" s="22"/>
      <c r="E14" s="22"/>
      <c r="F14" s="21"/>
      <c r="G14" s="21"/>
      <c r="H14" s="22"/>
    </row>
    <row r="15" spans="1:9" x14ac:dyDescent="0.2">
      <c r="B15" s="22"/>
      <c r="C15" s="22"/>
      <c r="D15" s="22"/>
      <c r="E15" s="22"/>
      <c r="F15" s="21"/>
      <c r="G15" s="21"/>
      <c r="H15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Mia Broad</cp:lastModifiedBy>
  <dcterms:created xsi:type="dcterms:W3CDTF">2017-04-20T15:17:24Z</dcterms:created>
  <dcterms:modified xsi:type="dcterms:W3CDTF">2021-02-15T06:08:29Z</dcterms:modified>
</cp:coreProperties>
</file>