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prod-my.sharepoint.com/personal/mbruner3_kent_edu/Documents/"/>
    </mc:Choice>
  </mc:AlternateContent>
  <xr:revisionPtr revIDLastSave="123" documentId="8_{85E14C3F-A1F2-40CD-A63E-48F1E53CCC84}" xr6:coauthVersionLast="46" xr6:coauthVersionMax="46" xr10:uidLastSave="{D61F5BE3-E3F9-4523-AF03-DDACE07BC433}"/>
  <bookViews>
    <workbookView xWindow="3975" yWindow="5770" windowWidth="10125" windowHeight="5065" firstSheet="1" activeTab="1" xr2:uid="{F04EB757-953C-4CB3-BBA1-C275430228EC}"/>
  </bookViews>
  <sheets>
    <sheet name="Weekday Analysis" sheetId="1" r:id="rId1"/>
    <sheet name="Weekend Analysi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6" i="2"/>
  <c r="H17" i="1"/>
  <c r="H16" i="1"/>
  <c r="C14" i="1"/>
  <c r="D14" i="2"/>
  <c r="A5" i="2"/>
  <c r="A4" i="2"/>
  <c r="A3" i="2"/>
  <c r="B5" i="2"/>
  <c r="C5" i="2" s="1"/>
  <c r="B4" i="2"/>
  <c r="B3" i="2"/>
  <c r="B2" i="2"/>
  <c r="E12" i="1"/>
  <c r="E11" i="1"/>
  <c r="I12" i="2"/>
  <c r="D12" i="2"/>
  <c r="B12" i="2"/>
  <c r="I11" i="2"/>
  <c r="D11" i="2"/>
  <c r="B11" i="2"/>
  <c r="I10" i="2"/>
  <c r="D10" i="2"/>
  <c r="B10" i="2"/>
  <c r="I9" i="2"/>
  <c r="F5" i="2"/>
  <c r="F4" i="2"/>
  <c r="C4" i="2"/>
  <c r="F3" i="2"/>
  <c r="C3" i="2"/>
  <c r="A2" i="2"/>
  <c r="G5" i="1"/>
  <c r="G4" i="1"/>
  <c r="C12" i="1"/>
  <c r="C11" i="1"/>
  <c r="C5" i="1"/>
  <c r="C4" i="1"/>
  <c r="C3" i="1"/>
  <c r="J12" i="1"/>
  <c r="J11" i="1"/>
  <c r="J10" i="1"/>
  <c r="B5" i="1"/>
  <c r="B4" i="1"/>
  <c r="B3" i="1"/>
  <c r="D5" i="1" l="1"/>
  <c r="D4" i="1"/>
</calcChain>
</file>

<file path=xl/sharedStrings.xml><?xml version="1.0" encoding="utf-8"?>
<sst xmlns="http://schemas.openxmlformats.org/spreadsheetml/2006/main" count="41" uniqueCount="22">
  <si>
    <t>Average Customer Wait Time</t>
  </si>
  <si>
    <t>Total Customers Served</t>
  </si>
  <si>
    <t>Total Parties Served</t>
  </si>
  <si>
    <t>Total Groups Served</t>
  </si>
  <si>
    <t>Total Revenue</t>
  </si>
  <si>
    <t>Total Profit</t>
  </si>
  <si>
    <t>Cashier Utilization</t>
  </si>
  <si>
    <t>Profit % Change</t>
  </si>
  <si>
    <t>Ave Customer Wait Time</t>
  </si>
  <si>
    <t>Number of Cashiers</t>
  </si>
  <si>
    <t>Cashier Utilization Change</t>
  </si>
  <si>
    <t>Maximum Customer Wait Time</t>
  </si>
  <si>
    <t>Maximum Wait Time % Change</t>
  </si>
  <si>
    <t>Ave Wait Time % Change</t>
  </si>
  <si>
    <t>Ave. Customers in Process</t>
  </si>
  <si>
    <t>Ave Number of Customers Waiting</t>
  </si>
  <si>
    <t>Maximum Customers in Process</t>
  </si>
  <si>
    <t>Maximum Number of Customers Waiting</t>
  </si>
  <si>
    <t>1 Cashier</t>
  </si>
  <si>
    <t>2 Cashiers</t>
  </si>
  <si>
    <t>3 Cashiers</t>
  </si>
  <si>
    <t>4 Cashiers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</si>
</sst>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1" fontId="0" fillId="0" borderId="0" xfId="0" applyNumberFormat="1"/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B173-AF45-4622-B5D8-258AAD017EF4}">
  <dimension ref="A2:K17"/>
  <sheetViews>
    <sheetView topLeftCell="A2" workbookViewId="0">
      <selection activeCell="E3" sqref="E3"/>
    </sheetView>
  </sheetViews>
  <sheetFormatPr defaultRowHeight="14.75" x14ac:dyDescent="0.75"/>
  <cols>
    <col min="2" max="3" width="9.36328125" bestFit="1" customWidth="1"/>
    <col min="4" max="4" width="10.04296875" customWidth="1"/>
    <col min="5" max="5" width="9.26953125" bestFit="1" customWidth="1"/>
    <col min="6" max="6" width="9.58984375" bestFit="1" customWidth="1"/>
    <col min="7" max="7" width="11.5" bestFit="1" customWidth="1"/>
    <col min="8" max="8" width="12.1796875" customWidth="1"/>
    <col min="9" max="9" width="10.2265625" customWidth="1"/>
    <col min="10" max="10" width="10.08984375" customWidth="1"/>
    <col min="11" max="11" width="10.86328125" customWidth="1"/>
    <col min="12" max="12" width="11.6328125" customWidth="1"/>
    <col min="13" max="13" width="9.7265625" customWidth="1"/>
    <col min="14" max="14" width="11.86328125" customWidth="1"/>
    <col min="15" max="15" width="12.40625" customWidth="1"/>
    <col min="16" max="16" width="10.31640625" customWidth="1"/>
    <col min="17" max="17" width="10.6328125" customWidth="1"/>
  </cols>
  <sheetData>
    <row r="2" spans="1:11" ht="44.25" x14ac:dyDescent="0.75">
      <c r="A2" s="3" t="s">
        <v>9</v>
      </c>
      <c r="B2" s="3" t="s">
        <v>4</v>
      </c>
      <c r="C2" s="3" t="s">
        <v>5</v>
      </c>
      <c r="D2" s="3" t="s">
        <v>7</v>
      </c>
      <c r="E2" s="3" t="s">
        <v>9</v>
      </c>
      <c r="F2" s="3" t="s">
        <v>6</v>
      </c>
      <c r="G2" s="3" t="s">
        <v>10</v>
      </c>
    </row>
    <row r="3" spans="1:11" x14ac:dyDescent="0.75">
      <c r="A3">
        <v>1</v>
      </c>
      <c r="B3" s="6">
        <f>13.765*K10</f>
        <v>567.76495499999999</v>
      </c>
      <c r="C3" s="7">
        <f>6.194*K10</f>
        <v>255.48391799999999</v>
      </c>
      <c r="D3" s="5">
        <v>0</v>
      </c>
      <c r="E3" t="s">
        <v>18</v>
      </c>
      <c r="F3" s="5">
        <v>0.876</v>
      </c>
      <c r="G3" s="5">
        <v>0</v>
      </c>
    </row>
    <row r="4" spans="1:11" x14ac:dyDescent="0.75">
      <c r="A4">
        <v>2</v>
      </c>
      <c r="B4" s="6">
        <f>13.984*K11</f>
        <v>690.90748799999994</v>
      </c>
      <c r="C4" s="7">
        <f>6.293*K11</f>
        <v>310.918251</v>
      </c>
      <c r="D4" s="5">
        <f>(C4-C3)/C3</f>
        <v>0.2169777786169696</v>
      </c>
      <c r="E4" t="s">
        <v>19</v>
      </c>
      <c r="F4" s="5">
        <v>0.52600000000000002</v>
      </c>
      <c r="G4" s="5">
        <f>(F4-F3)/F3</f>
        <v>-0.39954337899543374</v>
      </c>
    </row>
    <row r="5" spans="1:11" x14ac:dyDescent="0.75">
      <c r="A5">
        <v>3</v>
      </c>
      <c r="B5" s="6">
        <f>14.095*K12</f>
        <v>699.0133350000001</v>
      </c>
      <c r="C5" s="7">
        <f>6.343*K12</f>
        <v>314.568399</v>
      </c>
      <c r="D5" s="5">
        <f>(C5-C4)/C4</f>
        <v>1.1739896221145286E-2</v>
      </c>
      <c r="E5" t="s">
        <v>20</v>
      </c>
      <c r="F5" s="5">
        <v>0.35099999999999998</v>
      </c>
      <c r="G5" s="5">
        <f>(F5-F4)/F4</f>
        <v>-0.33269961977186319</v>
      </c>
    </row>
    <row r="9" spans="1:11" ht="59" x14ac:dyDescent="0.75">
      <c r="A9" s="3" t="s">
        <v>9</v>
      </c>
      <c r="B9" s="3" t="s">
        <v>0</v>
      </c>
      <c r="C9" s="3" t="s">
        <v>13</v>
      </c>
      <c r="D9" s="3" t="s">
        <v>11</v>
      </c>
      <c r="E9" s="3" t="s">
        <v>12</v>
      </c>
      <c r="F9" s="3" t="s">
        <v>14</v>
      </c>
      <c r="G9" s="3" t="s">
        <v>16</v>
      </c>
      <c r="H9" s="3" t="s">
        <v>15</v>
      </c>
      <c r="I9" s="3" t="s">
        <v>17</v>
      </c>
      <c r="J9" s="3" t="s">
        <v>1</v>
      </c>
      <c r="K9" s="3" t="s">
        <v>3</v>
      </c>
    </row>
    <row r="10" spans="1:11" x14ac:dyDescent="0.75">
      <c r="A10">
        <v>1</v>
      </c>
      <c r="B10" s="2">
        <v>8.4060000000000006</v>
      </c>
      <c r="C10" s="5">
        <v>0</v>
      </c>
      <c r="D10" s="2">
        <v>19.59</v>
      </c>
      <c r="E10" s="5">
        <v>0</v>
      </c>
      <c r="F10" s="4">
        <v>6.08</v>
      </c>
      <c r="G10" s="4">
        <v>14.032999999999999</v>
      </c>
      <c r="H10" s="4">
        <v>5.2039999999999997</v>
      </c>
      <c r="I10" s="4">
        <v>13.032999999999999</v>
      </c>
      <c r="J10" s="4">
        <f>1.292*K10</f>
        <v>53.291124000000003</v>
      </c>
      <c r="K10" s="4">
        <v>41.247</v>
      </c>
    </row>
    <row r="11" spans="1:11" x14ac:dyDescent="0.75">
      <c r="A11">
        <v>2</v>
      </c>
      <c r="B11" s="2">
        <v>0.90600000000000003</v>
      </c>
      <c r="C11" s="5">
        <f>(B11-B10)/B10</f>
        <v>-0.89221984296930767</v>
      </c>
      <c r="D11" s="2">
        <v>4.798</v>
      </c>
      <c r="E11" s="5">
        <f>(D11-D10)/D10</f>
        <v>-0.7550791220010209</v>
      </c>
      <c r="F11" s="4">
        <v>1.6080000000000001</v>
      </c>
      <c r="G11" s="4">
        <v>6.7329999999999997</v>
      </c>
      <c r="H11" s="4">
        <v>0.55700000000000005</v>
      </c>
      <c r="I11" s="4">
        <v>4.7329999999999997</v>
      </c>
      <c r="J11" s="4">
        <f>1.308*K11</f>
        <v>64.624355999999992</v>
      </c>
      <c r="K11" s="4">
        <v>49.406999999999996</v>
      </c>
    </row>
    <row r="12" spans="1:11" x14ac:dyDescent="0.75">
      <c r="A12">
        <v>3</v>
      </c>
      <c r="B12" s="2">
        <v>0.182</v>
      </c>
      <c r="C12" s="5">
        <f>(B12-B11)/B11</f>
        <v>-0.79911699779249445</v>
      </c>
      <c r="D12" s="2">
        <v>1.8640000000000001</v>
      </c>
      <c r="E12" s="5">
        <f>(D12-D11)/D11</f>
        <v>-0.61150479366402666</v>
      </c>
      <c r="F12" s="4">
        <v>1.165</v>
      </c>
      <c r="G12" s="4">
        <v>5.88</v>
      </c>
      <c r="H12" s="4">
        <v>0.112</v>
      </c>
      <c r="I12" s="4">
        <v>2.88</v>
      </c>
      <c r="J12" s="4">
        <f>1.323*K12</f>
        <v>65.611539000000008</v>
      </c>
      <c r="K12" s="4">
        <v>49.593000000000004</v>
      </c>
    </row>
    <row r="14" spans="1:11" x14ac:dyDescent="0.75">
      <c r="C14" s="8">
        <f>AVERAGE(C11:C12)</f>
        <v>-0.84566842038090106</v>
      </c>
    </row>
    <row r="15" spans="1:11" x14ac:dyDescent="0.75">
      <c r="H15" s="5">
        <v>0</v>
      </c>
    </row>
    <row r="16" spans="1:11" x14ac:dyDescent="0.75">
      <c r="H16" s="5">
        <f>(H11-H10)/H10</f>
        <v>-0.89296694850115288</v>
      </c>
    </row>
    <row r="17" spans="8:8" x14ac:dyDescent="0.75">
      <c r="H17" s="5">
        <f>(H12-H11)/H11</f>
        <v>-0.79892280071813293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82DC-96C8-427C-9179-6A462AAAC4A7}">
  <dimension ref="A1:J16"/>
  <sheetViews>
    <sheetView tabSelected="1" workbookViewId="0">
      <selection activeCell="G5" sqref="G5"/>
    </sheetView>
  </sheetViews>
  <sheetFormatPr defaultRowHeight="14.75" x14ac:dyDescent="0.75"/>
  <cols>
    <col min="1" max="1" width="11.04296875" customWidth="1"/>
    <col min="3" max="3" width="11.7265625" customWidth="1"/>
    <col min="4" max="5" width="10.36328125" customWidth="1"/>
    <col min="6" max="6" width="10.08984375" customWidth="1"/>
    <col min="7" max="7" width="11.86328125" customWidth="1"/>
    <col min="8" max="8" width="12" customWidth="1"/>
    <col min="9" max="9" width="10.5" customWidth="1"/>
  </cols>
  <sheetData>
    <row r="1" spans="1:10" ht="44.25" x14ac:dyDescent="0.75">
      <c r="A1" s="3" t="s">
        <v>4</v>
      </c>
      <c r="B1" s="3" t="s">
        <v>5</v>
      </c>
      <c r="C1" s="3" t="s">
        <v>7</v>
      </c>
      <c r="D1" s="3" t="s">
        <v>9</v>
      </c>
      <c r="E1" s="3" t="s">
        <v>6</v>
      </c>
      <c r="F1" s="3" t="s">
        <v>10</v>
      </c>
    </row>
    <row r="2" spans="1:10" x14ac:dyDescent="0.75">
      <c r="A2" s="6">
        <f>16.565*$J$9</f>
        <v>698.26444500000002</v>
      </c>
      <c r="B2" s="7">
        <f>7.454*$J$9</f>
        <v>314.208462</v>
      </c>
      <c r="C2" s="5">
        <v>0</v>
      </c>
      <c r="D2" s="1" t="s">
        <v>18</v>
      </c>
      <c r="E2" s="5">
        <v>0.73499999999999999</v>
      </c>
      <c r="F2" s="5">
        <v>0</v>
      </c>
    </row>
    <row r="3" spans="1:10" x14ac:dyDescent="0.75">
      <c r="A3" s="6">
        <f>16.367*$J$10</f>
        <v>813.55446900000004</v>
      </c>
      <c r="B3" s="7">
        <f>7.365*$J$10</f>
        <v>366.09205500000002</v>
      </c>
      <c r="C3" s="5">
        <f>(B3-B2)/B2</f>
        <v>0.16512474765876936</v>
      </c>
      <c r="D3" s="1" t="s">
        <v>19</v>
      </c>
      <c r="E3" s="5">
        <v>0.436</v>
      </c>
      <c r="F3" s="5">
        <f>(E3-E2)/E2</f>
        <v>-0.40680272108843535</v>
      </c>
    </row>
    <row r="4" spans="1:10" x14ac:dyDescent="0.75">
      <c r="A4" s="6">
        <f>16.569*$J$11</f>
        <v>796.19015699999989</v>
      </c>
      <c r="B4" s="7">
        <f>7.456*$J$11</f>
        <v>358.28316799999999</v>
      </c>
      <c r="C4" s="5">
        <f>(B4-B3)/B3</f>
        <v>-2.1330391887362937E-2</v>
      </c>
      <c r="D4" s="1" t="s">
        <v>20</v>
      </c>
      <c r="E4" s="5">
        <v>0.27600000000000002</v>
      </c>
      <c r="F4" s="5">
        <f>(E4-E3)/E3</f>
        <v>-0.36697247706422015</v>
      </c>
    </row>
    <row r="5" spans="1:10" x14ac:dyDescent="0.75">
      <c r="A5" s="6">
        <f>16.218*$J$12</f>
        <v>821.49035400000002</v>
      </c>
      <c r="B5" s="7">
        <f>7.298*$J$12</f>
        <v>369.665594</v>
      </c>
      <c r="C5" s="5">
        <f>(B5-B4)/B4</f>
        <v>3.1769357359260619E-2</v>
      </c>
      <c r="D5" s="1" t="s">
        <v>21</v>
      </c>
      <c r="E5" s="5">
        <v>0.22</v>
      </c>
      <c r="F5" s="5">
        <f>(E5-E4)/E4</f>
        <v>-0.20289855072463775</v>
      </c>
    </row>
    <row r="8" spans="1:10" ht="69.5" customHeight="1" x14ac:dyDescent="0.75">
      <c r="A8" s="3" t="s">
        <v>8</v>
      </c>
      <c r="B8" s="3" t="s">
        <v>13</v>
      </c>
      <c r="C8" s="3" t="s">
        <v>11</v>
      </c>
      <c r="D8" s="3" t="s">
        <v>12</v>
      </c>
      <c r="E8" s="3" t="s">
        <v>14</v>
      </c>
      <c r="F8" s="3" t="s">
        <v>16</v>
      </c>
      <c r="G8" s="3" t="s">
        <v>15</v>
      </c>
      <c r="H8" s="3" t="s">
        <v>17</v>
      </c>
      <c r="I8" s="3" t="s">
        <v>1</v>
      </c>
      <c r="J8" s="3" t="s">
        <v>2</v>
      </c>
    </row>
    <row r="9" spans="1:10" x14ac:dyDescent="0.75">
      <c r="A9" s="2">
        <v>9.6319999999999997</v>
      </c>
      <c r="B9" s="5">
        <v>0</v>
      </c>
      <c r="C9" s="2">
        <v>22.779</v>
      </c>
      <c r="D9" s="5">
        <v>0</v>
      </c>
      <c r="E9" s="4">
        <v>5.6310000000000002</v>
      </c>
      <c r="F9" s="4">
        <v>14.887</v>
      </c>
      <c r="G9" s="4">
        <v>4.8959999999999999</v>
      </c>
      <c r="H9" s="4">
        <v>13.887</v>
      </c>
      <c r="I9" s="4">
        <f>1.534*J9</f>
        <v>64.662701999999996</v>
      </c>
      <c r="J9" s="4">
        <v>42.152999999999999</v>
      </c>
    </row>
    <row r="10" spans="1:10" x14ac:dyDescent="0.75">
      <c r="A10" s="2">
        <v>1.4259999999999999</v>
      </c>
      <c r="B10" s="5">
        <f>(A10-A9)/A9</f>
        <v>-0.85195182724252494</v>
      </c>
      <c r="C10" s="2">
        <v>5.8239999999999998</v>
      </c>
      <c r="D10" s="5">
        <f>(C10-C9)/C9</f>
        <v>-0.74432591421923699</v>
      </c>
      <c r="E10" s="4">
        <v>1.579</v>
      </c>
      <c r="F10" s="4">
        <v>7.6529999999999996</v>
      </c>
      <c r="G10" s="4">
        <v>0.70599999999999996</v>
      </c>
      <c r="H10" s="4">
        <v>5.6529999999999996</v>
      </c>
      <c r="I10" s="4">
        <f>1.508*J10</f>
        <v>74.958156000000002</v>
      </c>
      <c r="J10" s="4">
        <v>49.707000000000001</v>
      </c>
    </row>
    <row r="11" spans="1:10" x14ac:dyDescent="0.75">
      <c r="A11" s="2">
        <v>0.27400000000000002</v>
      </c>
      <c r="B11" s="5">
        <f>(A11-A10)/A10</f>
        <v>-0.80785413744740531</v>
      </c>
      <c r="C11" s="2">
        <v>2.1869999999999998</v>
      </c>
      <c r="D11" s="5">
        <f>(C11-C10)/C10</f>
        <v>-0.62448489010989017</v>
      </c>
      <c r="E11" s="4">
        <v>0.94399999999999995</v>
      </c>
      <c r="F11" s="4">
        <v>6.133</v>
      </c>
      <c r="G11" s="4">
        <v>0.11600000000000001</v>
      </c>
      <c r="H11" s="4">
        <v>3.14</v>
      </c>
      <c r="I11" s="4">
        <f>1.519*J11</f>
        <v>72.992506999999989</v>
      </c>
      <c r="J11" s="4">
        <v>48.052999999999997</v>
      </c>
    </row>
    <row r="12" spans="1:10" x14ac:dyDescent="0.75">
      <c r="A12" s="2">
        <v>8.5999999999999993E-2</v>
      </c>
      <c r="B12" s="5">
        <f>(A12-A11)/A11</f>
        <v>-0.68613138686131392</v>
      </c>
      <c r="C12" s="2">
        <v>1.105</v>
      </c>
      <c r="D12" s="5">
        <f>(C12-C11)/C11</f>
        <v>-0.49474165523548236</v>
      </c>
      <c r="E12" s="4">
        <v>0.91900000000000004</v>
      </c>
      <c r="F12" s="4">
        <v>6.08</v>
      </c>
      <c r="G12" s="4">
        <v>0.04</v>
      </c>
      <c r="H12" s="4">
        <v>2.093</v>
      </c>
      <c r="I12" s="4">
        <f>1.507*J12</f>
        <v>76.334070999999994</v>
      </c>
      <c r="J12" s="4">
        <v>50.652999999999999</v>
      </c>
    </row>
    <row r="14" spans="1:10" x14ac:dyDescent="0.75">
      <c r="D14" s="8">
        <f>AVERAGE(B10:B12)</f>
        <v>-0.78197911718374813</v>
      </c>
      <c r="G14" s="5">
        <v>0</v>
      </c>
    </row>
    <row r="15" spans="1:10" x14ac:dyDescent="0.75">
      <c r="G15" s="5">
        <f>(G10-G9)/G9</f>
        <v>-0.8558006535947712</v>
      </c>
    </row>
    <row r="16" spans="1:10" x14ac:dyDescent="0.75">
      <c r="G16" s="5">
        <f>(G11-G10)/G10</f>
        <v>-0.8356940509915014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 Analysis</vt:lpstr>
      <vt:lpstr>Weekend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Bruner</dc:creator>
  <cp:lastModifiedBy>Mark Bruner</cp:lastModifiedBy>
  <dcterms:created xsi:type="dcterms:W3CDTF">2021-04-23T14:44:28Z</dcterms:created>
  <dcterms:modified xsi:type="dcterms:W3CDTF">2021-04-24T00:22:09Z</dcterms:modified>
</cp:coreProperties>
</file>