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40317A91-D8FD-4851-BA8C-D85A3107AD01}" xr6:coauthVersionLast="47" xr6:coauthVersionMax="47" xr10:uidLastSave="{00000000-0000-0000-0000-000000000000}"/>
  <bookViews>
    <workbookView xWindow="-120" yWindow="480" windowWidth="29040" windowHeight="15840" activeTab="2" xr2:uid="{00000000-000D-0000-FFFF-FFFF00000000}"/>
  </bookViews>
  <sheets>
    <sheet name="خلاصه مالی" sheetId="3" r:id="rId1"/>
    <sheet name="خلاصه متره" sheetId="2" r:id="rId2"/>
    <sheet name="ریز متره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3" l="1"/>
  <c r="E26" i="2"/>
  <c r="E9" i="2"/>
  <c r="E24" i="2"/>
  <c r="E25" i="2" s="1"/>
  <c r="E25" i="1"/>
  <c r="E22" i="1"/>
  <c r="E20" i="1"/>
  <c r="E16" i="1"/>
  <c r="E12" i="1"/>
  <c r="E35" i="1"/>
  <c r="E34" i="1" l="1"/>
  <c r="E21" i="2" l="1"/>
  <c r="E20" i="2"/>
  <c r="E22" i="2" s="1"/>
  <c r="E18" i="1"/>
  <c r="E31" i="1"/>
  <c r="E14" i="1"/>
  <c r="E10" i="2" l="1"/>
  <c r="E8" i="2" l="1"/>
  <c r="E7" i="2"/>
  <c r="E6" i="2" l="1"/>
  <c r="E3" i="2"/>
  <c r="E11" i="2" l="1"/>
  <c r="E4" i="2"/>
  <c r="E17" i="2"/>
  <c r="E16" i="2"/>
  <c r="E15" i="2"/>
  <c r="E29" i="1"/>
  <c r="E14" i="2"/>
  <c r="E13" i="2"/>
  <c r="E32" i="1"/>
  <c r="E30" i="1"/>
  <c r="E18" i="2" l="1"/>
  <c r="E11" i="3"/>
  <c r="E12" i="3" s="1"/>
  <c r="E10" i="1"/>
  <c r="E28" i="1" l="1"/>
  <c r="E26" i="1"/>
  <c r="E27" i="1"/>
  <c r="E6" i="1" l="1"/>
</calcChain>
</file>

<file path=xl/sharedStrings.xml><?xml version="1.0" encoding="utf-8"?>
<sst xmlns="http://schemas.openxmlformats.org/spreadsheetml/2006/main" count="118" uniqueCount="72">
  <si>
    <t>ردیف</t>
  </si>
  <si>
    <t>شرح عملیات</t>
  </si>
  <si>
    <t>ابعاد</t>
  </si>
  <si>
    <t>طول</t>
  </si>
  <si>
    <t>عرض</t>
  </si>
  <si>
    <t>ارتفاع</t>
  </si>
  <si>
    <t>مقدار</t>
  </si>
  <si>
    <t>توضیحات</t>
  </si>
  <si>
    <t>بوته کنی در زمین های پوشیده از بوته</t>
  </si>
  <si>
    <t>واحد</t>
  </si>
  <si>
    <t>متر مربع</t>
  </si>
  <si>
    <t xml:space="preserve">طول قسمت خاکریزی </t>
  </si>
  <si>
    <t>خاکبرداری در زمین های خاکی تا مسافت 20متر</t>
  </si>
  <si>
    <t>متر مکعب</t>
  </si>
  <si>
    <t>خاکبرداری در زمین های خاکی تا مسافت 100متر</t>
  </si>
  <si>
    <t>خاکبرداری در زمین های خاکی تا مسافت500متر</t>
  </si>
  <si>
    <t>حمل مواد حاصل تا 10کیلومتر</t>
  </si>
  <si>
    <t>تسطیح بستر خاکریز با گریدر</t>
  </si>
  <si>
    <t>پخش،آبپاشی،تسطیح و..قشرهای زیر اساس با تراکم100 درصد.  که پس از کوبیدن حداکثر ضخامت 15 سانتی متر شود</t>
  </si>
  <si>
    <t>تهیه ی مصالح اساس</t>
  </si>
  <si>
    <t>هم خاکبرداری و هم خاکریزی</t>
  </si>
  <si>
    <t>شخم زدن بخش های بوته کنی شده تا عمق 15 سانتی متر</t>
  </si>
  <si>
    <t>عرض: طول جاده+مقداری بیشتر</t>
  </si>
  <si>
    <t>تهیه و اجرای بتن آسفالتی هرگاه دانه بندی مصالح تا25 میلی متر باشد. به ازای هر سانتی متر ضخامت آسفالت</t>
  </si>
  <si>
    <t>آبپاشی و کوبیدن بستر خاکریز ها با تراکم 85 درصد به روش آشتو اصلاحی تا عمق 15 سانتی متر</t>
  </si>
  <si>
    <t>فصل اول:عملیات تخریب</t>
  </si>
  <si>
    <t>فصل سوم: عملیات خاکی با ماشین</t>
  </si>
  <si>
    <t>فصل چهاردهم: زیر اساس، اساس و بالاست</t>
  </si>
  <si>
    <t>فصل پانزدهم: آسفالت</t>
  </si>
  <si>
    <t>اضافه بها به ردیف های ١۴٠٧٠١ تا ١۴٠٧٠۴ ، بابت سختی اجرای زیر اساس و اساس در شانه سازی های به عرض تا ٢ متر.</t>
  </si>
  <si>
    <t>شماره ردیف فهرست بها</t>
  </si>
  <si>
    <t>قیمت واحد(ریال)</t>
  </si>
  <si>
    <t>قیمت واحد کل(ریال)</t>
  </si>
  <si>
    <t>ملاحظات</t>
  </si>
  <si>
    <t>فصل اول: عملیات تخریب</t>
  </si>
  <si>
    <t>بوته کنی در زمینهای پوشیده شده از بوته و خارج کردن ریشه های آن از محل عملیات.</t>
  </si>
  <si>
    <t xml:space="preserve">تهیه ی مصالح زیر اساس </t>
  </si>
  <si>
    <t>تهیه مصالح زیر اساس از مصالح رودخانه ای، بارگیری و حمل تا فاصله یک کیلومتری معدن و باراندازی در محل مصرف، وقتی که دانه بندی صفر تا ۵٠ میلی متر باشد.</t>
  </si>
  <si>
    <t>تهیه مصالح اساس ازمصالح رودخانه ای، بارگیری و حمل تا فاصله یک کیلومتری معدن و باراندازی در محل مصرف، وقتی که دانه بندی صفر تا ۵٠ میلی متر باشد و حداقل ٧۵ درصد مصالح مانده روی الک نمره ۴ در دو جبهه شکسته شود.</t>
  </si>
  <si>
    <t>رطوبت دهی، پخش با فینیشر و کوبیدن قشر اساس به ضخامت بیش از ١٠ تا ١۵ سانتی متر با حداقل ١٠٠ درصد تراکم، به روش آشتو اصلاحی.</t>
  </si>
  <si>
    <t>پخش، آب پاشی ، تسطیح و کوبیدن قشر زیراساس به ضخامت بیشتر از ١۵ سانتی متر با حداقل ١٠٠ درصد تراکم، به روش آشتو اصلاحی.</t>
  </si>
  <si>
    <t>رطوبت دهی، پخش با فینیشر و کوبیدن قشر اساس به ضخامت حداکثر ١٠ با حداقل ١٠٠ درصد تراکم، به روش آشتو اصلاحی.</t>
  </si>
  <si>
    <t>تهیه و اجرای بتن آسفالتی با سنگ شکسته از مصالح برای ،(PG) رودخانه ای و قیر مناسب از رده عملکردی قشر آستر (بیندر)، هرگاه دانه بندی مصالح صفر تا ٢۵ میلی متر باشد، به ازای هر سانتی متر ضخامت آسفالت.</t>
  </si>
  <si>
    <t>تهیه و اجرای بتن آسفالتی هرگاه دانه بندی مصالح تا19.5میلی متر باشد. به ازای هر سانتی متر ضخامت آسفالت</t>
  </si>
  <si>
    <t>تهیه و اجرای بتن آسفالتی با سنگ شکسته از مصالح برای ،(PG) رودخانه ای و قیر مناسب از رده عملکردی قشر رویه (توپکا) ، هرگاه دانه بند ی مصالح صفر تا ١٩ میلی متر باشد، به ازای هر سانتی متر ضخامت آسفالت.</t>
  </si>
  <si>
    <t>شخم زدن هرنوع زمین غیرسنگی با وسیله مکانیکی، به عمق تا ١۵ سانتی متر.</t>
  </si>
  <si>
    <t>فصل هجدهم: ساختمان ها، علائم و تجهیرات ایمنی</t>
  </si>
  <si>
    <t>متر طول</t>
  </si>
  <si>
    <t>فصل هجدهم: ساختمان ها،علائم و تجهیزات ایمنی</t>
  </si>
  <si>
    <t xml:space="preserve"> خط کشی کل مسیر</t>
  </si>
  <si>
    <t>بارگیری مواد حاصل از عملیات خاکی یا خاکهای توده شده و حمل آن با کامیون یا هر نوع وسیله مکانیکی دیگر، تا فاصله ١٠٠ متری مرکز ثقل برداشت و تخلیه آن (صرفا برای یک بار).</t>
  </si>
  <si>
    <t>پخش، آب پاشی، تسطیح، پروفیله کردن، رگلاژ و کوبیدن قشرهای خاکریزی و تونان با ٨۵ درصد کوبیدگی، به روش آشتو اصلاحی، وقتی که ضخامت قشرهای خاکریزی پس از کوبیده شدن، حداکثر ١۵ سانتی متر باشد.</t>
  </si>
  <si>
    <t>شماره فصل</t>
  </si>
  <si>
    <t>موضوع فصل</t>
  </si>
  <si>
    <t>مبلغ فصل ها</t>
  </si>
  <si>
    <t>عملیات تخریب</t>
  </si>
  <si>
    <t>عملیات خاکی با ماشین</t>
  </si>
  <si>
    <t>آسفالت</t>
  </si>
  <si>
    <t>جمع کل</t>
  </si>
  <si>
    <t>جمع کل به ازای هر کیلومتر</t>
  </si>
  <si>
    <t>پخش اساس لایه اول</t>
  </si>
  <si>
    <t>پخش اساس لایه دوم</t>
  </si>
  <si>
    <t xml:space="preserve">پخش زیر اساس </t>
  </si>
  <si>
    <t>مترمکعب</t>
  </si>
  <si>
    <t>تهیه مصالح و خط کشی منقطع و متناوب 3 متر پر و 9 متر خالی به عرض 15 سانتی متر با رنگ گرم ترافیکی با دوام 18 ماهه</t>
  </si>
  <si>
    <t>شرح ردیف</t>
  </si>
  <si>
    <t>جمع فصل</t>
  </si>
  <si>
    <t>خاکبرداری از قرضه در هر نوع زمین جهت مصرف در خاکریزی بارگیری، حمل تا یک کیلومتر و بارندازی</t>
  </si>
  <si>
    <t>خاکبرداری از قرضه در هر نوع زمین جهت مصرف در خاکریزی بارگیری،
 حمل تا یک کیلومتر و بارندازی</t>
  </si>
  <si>
    <t>خاکبرداری در زمین نوع چهار و حمل مواد حاصله از آن تا فاصله 50 متر از مرکز ثقل برداشت و توده کردن</t>
  </si>
  <si>
    <t>زیر اساس،اساس،زیربالاست و بالاست</t>
  </si>
  <si>
    <t>ساختمان ها، علایم و تجهیزات ایمنی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</si>
</sst>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B Nazanin"/>
      <charset val="178"/>
    </font>
    <font>
      <sz val="11"/>
      <color rgb="FF9C6500"/>
      <name val="Calibri"/>
      <family val="2"/>
      <charset val="178"/>
      <scheme val="minor"/>
    </font>
    <font>
      <sz val="11"/>
      <color theme="1"/>
      <name val="B Nazanin"/>
      <charset val="178"/>
    </font>
    <font>
      <sz val="11"/>
      <color rgb="FF9C6500"/>
      <name val="B Nazanin"/>
      <charset val="178"/>
    </font>
    <font>
      <sz val="11"/>
      <color theme="1"/>
      <name val="Calibri"/>
      <family val="2"/>
      <scheme val="minor"/>
    </font>
    <font>
      <sz val="11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43" fontId="5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/>
    <xf numFmtId="0" fontId="3" fillId="0" borderId="1" xfId="0" applyFont="1" applyBorder="1" applyAlignment="1">
      <alignment horizontal="center" vertic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/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4" fillId="2" borderId="3" xfId="1" applyFont="1" applyBorder="1" applyAlignment="1">
      <alignment horizontal="center" vertical="center"/>
    </xf>
    <xf numFmtId="0" fontId="4" fillId="2" borderId="4" xfId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2" borderId="11" xfId="1" applyFont="1" applyBorder="1" applyAlignment="1">
      <alignment horizontal="center" vertical="center"/>
    </xf>
    <xf numFmtId="0" fontId="4" fillId="2" borderId="13" xfId="1" applyFont="1" applyBorder="1" applyAlignment="1">
      <alignment horizontal="center" vertical="center"/>
    </xf>
    <xf numFmtId="0" fontId="4" fillId="2" borderId="12" xfId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164" fontId="3" fillId="0" borderId="1" xfId="2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3">
    <cellStyle name="Comma" xfId="2" builtinId="3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opLeftCell="B1" zoomScaleNormal="100" workbookViewId="0">
      <selection activeCell="J6" sqref="J6"/>
    </sheetView>
  </sheetViews>
  <sheetFormatPr defaultRowHeight="36" customHeight="1" x14ac:dyDescent="0.25"/>
  <cols>
    <col min="1" max="1" width="9.140625" hidden="1" customWidth="1"/>
    <col min="4" max="4" width="27.42578125" customWidth="1"/>
    <col min="5" max="5" width="28" customWidth="1"/>
    <col min="6" max="6" width="30.28515625" customWidth="1"/>
  </cols>
  <sheetData>
    <row r="1" spans="4:7" ht="21.75" customHeight="1" x14ac:dyDescent="0.25"/>
    <row r="2" spans="4:7" ht="21.75" customHeight="1" x14ac:dyDescent="0.25"/>
    <row r="3" spans="4:7" ht="21.75" customHeight="1" x14ac:dyDescent="0.25"/>
    <row r="4" spans="4:7" ht="21.75" customHeight="1" x14ac:dyDescent="0.25"/>
    <row r="5" spans="4:7" ht="45.75" customHeight="1" x14ac:dyDescent="0.25">
      <c r="D5" s="7" t="s">
        <v>33</v>
      </c>
      <c r="E5" s="7" t="s">
        <v>54</v>
      </c>
      <c r="F5" s="7" t="s">
        <v>53</v>
      </c>
      <c r="G5" s="7" t="s">
        <v>52</v>
      </c>
    </row>
    <row r="6" spans="4:7" ht="45.75" customHeight="1" x14ac:dyDescent="0.25">
      <c r="D6" s="7"/>
      <c r="E6" s="7">
        <f>'خلاصه متره'!E3:F3</f>
        <v>56815220</v>
      </c>
      <c r="F6" s="7" t="s">
        <v>55</v>
      </c>
      <c r="G6" s="7">
        <v>1</v>
      </c>
    </row>
    <row r="7" spans="4:7" ht="45.75" customHeight="1" x14ac:dyDescent="0.25">
      <c r="D7" s="7"/>
      <c r="E7" s="7">
        <v>66906349944</v>
      </c>
      <c r="F7" s="7" t="s">
        <v>56</v>
      </c>
      <c r="G7" s="7">
        <v>3</v>
      </c>
    </row>
    <row r="8" spans="4:7" ht="45.75" customHeight="1" x14ac:dyDescent="0.25">
      <c r="D8" s="7"/>
      <c r="E8" s="7">
        <v>22091052060</v>
      </c>
      <c r="F8" s="7" t="s">
        <v>70</v>
      </c>
      <c r="G8" s="7">
        <v>14</v>
      </c>
    </row>
    <row r="9" spans="4:7" ht="45.75" customHeight="1" x14ac:dyDescent="0.25">
      <c r="D9" s="7"/>
      <c r="E9" s="7">
        <v>775570250</v>
      </c>
      <c r="F9" s="7" t="s">
        <v>57</v>
      </c>
      <c r="G9" s="7">
        <v>15</v>
      </c>
    </row>
    <row r="10" spans="4:7" ht="45.75" customHeight="1" x14ac:dyDescent="0.25">
      <c r="D10" s="7"/>
      <c r="E10" s="7">
        <v>502118400</v>
      </c>
      <c r="F10" s="7" t="s">
        <v>71</v>
      </c>
      <c r="G10" s="7">
        <v>18</v>
      </c>
    </row>
    <row r="11" spans="4:7" ht="45.75" customHeight="1" x14ac:dyDescent="0.25">
      <c r="D11" s="7"/>
      <c r="E11" s="7">
        <f>E6+E7+E8+E9+E10</f>
        <v>90331905874</v>
      </c>
      <c r="F11" s="7" t="s">
        <v>58</v>
      </c>
      <c r="G11" s="7"/>
    </row>
    <row r="12" spans="4:7" ht="45.75" customHeight="1" x14ac:dyDescent="0.25">
      <c r="D12" s="8"/>
      <c r="E12" s="53">
        <f>(E11/6.538)</f>
        <v>13816443235.546038</v>
      </c>
      <c r="F12" s="8" t="s">
        <v>59</v>
      </c>
      <c r="G12" s="8"/>
    </row>
  </sheetData>
  <pageMargins left="0.45" right="0.4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35"/>
  <sheetViews>
    <sheetView topLeftCell="A19" zoomScaleNormal="100" workbookViewId="0">
      <selection activeCell="K26" sqref="K26"/>
    </sheetView>
  </sheetViews>
  <sheetFormatPr defaultColWidth="8.85546875" defaultRowHeight="82.5" customHeight="1" x14ac:dyDescent="0.25"/>
  <cols>
    <col min="1" max="1" width="1.7109375" style="5" customWidth="1"/>
    <col min="2" max="3" width="8.85546875" style="5"/>
    <col min="4" max="4" width="2" style="5" customWidth="1"/>
    <col min="5" max="5" width="8.85546875" style="5"/>
    <col min="6" max="6" width="5.7109375" style="5" customWidth="1"/>
    <col min="7" max="7" width="7.7109375" style="5" customWidth="1"/>
    <col min="8" max="8" width="5.7109375" style="5" customWidth="1"/>
    <col min="9" max="10" width="7.140625" style="5" customWidth="1"/>
    <col min="11" max="11" width="8.28515625" style="5" customWidth="1"/>
    <col min="12" max="12" width="8.85546875" style="5"/>
    <col min="13" max="13" width="11.140625" style="5" customWidth="1"/>
    <col min="14" max="19" width="8.85546875" style="5"/>
    <col min="20" max="20" width="12" style="5" bestFit="1" customWidth="1"/>
    <col min="21" max="16384" width="8.85546875" style="5"/>
  </cols>
  <sheetData>
    <row r="1" spans="2:18" ht="21.75" customHeight="1" x14ac:dyDescent="0.25">
      <c r="B1" s="32" t="s">
        <v>33</v>
      </c>
      <c r="C1" s="28"/>
      <c r="D1" s="33"/>
      <c r="E1" s="32" t="s">
        <v>32</v>
      </c>
      <c r="F1" s="33"/>
      <c r="G1" s="32" t="s">
        <v>31</v>
      </c>
      <c r="H1" s="33"/>
      <c r="I1" s="32" t="s">
        <v>6</v>
      </c>
      <c r="J1" s="33"/>
      <c r="K1" s="10" t="s">
        <v>9</v>
      </c>
      <c r="L1" s="32" t="s">
        <v>30</v>
      </c>
      <c r="M1" s="33"/>
      <c r="N1" s="32" t="s">
        <v>65</v>
      </c>
      <c r="O1" s="28"/>
      <c r="P1" s="28"/>
      <c r="Q1" s="33"/>
      <c r="R1" s="10" t="s">
        <v>0</v>
      </c>
    </row>
    <row r="2" spans="2:18" ht="30" customHeight="1" x14ac:dyDescent="0.25">
      <c r="B2" s="34" t="s">
        <v>34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6"/>
    </row>
    <row r="3" spans="2:18" ht="66.75" customHeight="1" x14ac:dyDescent="0.25">
      <c r="B3" s="32"/>
      <c r="C3" s="28"/>
      <c r="D3" s="33"/>
      <c r="E3" s="32">
        <f>G3*I3</f>
        <v>56815220</v>
      </c>
      <c r="F3" s="33"/>
      <c r="G3" s="32">
        <v>790</v>
      </c>
      <c r="H3" s="33"/>
      <c r="I3" s="32">
        <v>71918</v>
      </c>
      <c r="J3" s="33"/>
      <c r="K3" s="21" t="s">
        <v>10</v>
      </c>
      <c r="L3" s="32">
        <v>10101</v>
      </c>
      <c r="M3" s="33"/>
      <c r="N3" s="37" t="s">
        <v>35</v>
      </c>
      <c r="O3" s="38"/>
      <c r="P3" s="38"/>
      <c r="Q3" s="39"/>
      <c r="R3" s="21">
        <v>1</v>
      </c>
    </row>
    <row r="4" spans="2:18" ht="31.5" customHeight="1" x14ac:dyDescent="0.25">
      <c r="B4" s="16"/>
      <c r="C4" s="18"/>
      <c r="D4" s="18"/>
      <c r="E4" s="26">
        <f>E3</f>
        <v>56815220</v>
      </c>
      <c r="F4" s="26"/>
      <c r="G4" s="18"/>
      <c r="H4" s="18"/>
      <c r="I4" s="18"/>
      <c r="J4" s="18"/>
      <c r="K4" s="18"/>
      <c r="L4" s="18"/>
      <c r="M4" s="18"/>
      <c r="N4" s="15"/>
      <c r="O4" s="15"/>
      <c r="P4" s="15"/>
      <c r="Q4" s="15"/>
      <c r="R4" s="17" t="s">
        <v>66</v>
      </c>
    </row>
    <row r="5" spans="2:18" ht="27.75" customHeight="1" x14ac:dyDescent="0.25">
      <c r="B5" s="40" t="s">
        <v>26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2"/>
    </row>
    <row r="6" spans="2:18" ht="58.5" customHeight="1" x14ac:dyDescent="0.25">
      <c r="B6" s="25"/>
      <c r="C6" s="26"/>
      <c r="D6" s="27"/>
      <c r="E6" s="25">
        <f t="shared" ref="E6:E10" si="0">G6*I6</f>
        <v>129452400</v>
      </c>
      <c r="F6" s="27"/>
      <c r="G6" s="25">
        <v>1800</v>
      </c>
      <c r="H6" s="27"/>
      <c r="I6" s="32">
        <v>71918</v>
      </c>
      <c r="J6" s="33"/>
      <c r="K6" s="11" t="s">
        <v>10</v>
      </c>
      <c r="L6" s="25">
        <v>34101</v>
      </c>
      <c r="M6" s="27"/>
      <c r="N6" s="29" t="s">
        <v>45</v>
      </c>
      <c r="O6" s="30"/>
      <c r="P6" s="30"/>
      <c r="Q6" s="31"/>
      <c r="R6" s="11">
        <v>2</v>
      </c>
    </row>
    <row r="7" spans="2:18" ht="71.25" customHeight="1" x14ac:dyDescent="0.25">
      <c r="B7" s="25"/>
      <c r="C7" s="26"/>
      <c r="D7" s="27"/>
      <c r="E7" s="25">
        <f t="shared" si="0"/>
        <v>48125970480</v>
      </c>
      <c r="F7" s="27"/>
      <c r="G7" s="25">
        <v>193000</v>
      </c>
      <c r="H7" s="27"/>
      <c r="I7" s="44">
        <v>249357.36</v>
      </c>
      <c r="J7" s="44"/>
      <c r="K7" s="11" t="s">
        <v>13</v>
      </c>
      <c r="L7" s="25">
        <v>34401</v>
      </c>
      <c r="M7" s="27"/>
      <c r="N7" s="29" t="s">
        <v>69</v>
      </c>
      <c r="O7" s="30"/>
      <c r="P7" s="30"/>
      <c r="Q7" s="31"/>
      <c r="R7" s="11">
        <v>3</v>
      </c>
    </row>
    <row r="8" spans="2:18" ht="85.5" customHeight="1" x14ac:dyDescent="0.25">
      <c r="B8" s="25"/>
      <c r="C8" s="26"/>
      <c r="D8" s="27"/>
      <c r="E8" s="25">
        <f t="shared" si="0"/>
        <v>14313112464</v>
      </c>
      <c r="F8" s="27"/>
      <c r="G8" s="25">
        <v>57400</v>
      </c>
      <c r="H8" s="27"/>
      <c r="I8" s="44">
        <v>249357.36</v>
      </c>
      <c r="J8" s="44"/>
      <c r="K8" s="11" t="s">
        <v>13</v>
      </c>
      <c r="L8" s="25">
        <v>30701</v>
      </c>
      <c r="M8" s="27"/>
      <c r="N8" s="29" t="s">
        <v>50</v>
      </c>
      <c r="O8" s="30"/>
      <c r="P8" s="30"/>
      <c r="Q8" s="31"/>
      <c r="R8" s="11">
        <v>4</v>
      </c>
    </row>
    <row r="9" spans="2:18" ht="78.75" customHeight="1" x14ac:dyDescent="0.25">
      <c r="B9" s="25"/>
      <c r="C9" s="26"/>
      <c r="D9" s="27"/>
      <c r="E9" s="25">
        <f t="shared" ref="E9" si="1">G9*I9</f>
        <v>3712128000</v>
      </c>
      <c r="F9" s="27"/>
      <c r="G9" s="25">
        <v>192000</v>
      </c>
      <c r="H9" s="27"/>
      <c r="I9" s="25">
        <v>19334</v>
      </c>
      <c r="J9" s="27"/>
      <c r="K9" s="20" t="s">
        <v>13</v>
      </c>
      <c r="L9" s="25">
        <v>35101</v>
      </c>
      <c r="M9" s="27"/>
      <c r="N9" s="29" t="s">
        <v>67</v>
      </c>
      <c r="O9" s="30"/>
      <c r="P9" s="30"/>
      <c r="Q9" s="31"/>
      <c r="R9" s="20">
        <v>7</v>
      </c>
    </row>
    <row r="10" spans="2:18" ht="89.25" customHeight="1" x14ac:dyDescent="0.25">
      <c r="B10" s="32"/>
      <c r="C10" s="28"/>
      <c r="D10" s="33"/>
      <c r="E10" s="32">
        <f t="shared" si="0"/>
        <v>625686600</v>
      </c>
      <c r="F10" s="33"/>
      <c r="G10" s="32">
        <v>58000</v>
      </c>
      <c r="H10" s="33"/>
      <c r="I10" s="43">
        <v>10787.7</v>
      </c>
      <c r="J10" s="43"/>
      <c r="K10" s="21" t="s">
        <v>13</v>
      </c>
      <c r="L10" s="32">
        <v>35301</v>
      </c>
      <c r="M10" s="33"/>
      <c r="N10" s="37" t="s">
        <v>51</v>
      </c>
      <c r="O10" s="38"/>
      <c r="P10" s="38"/>
      <c r="Q10" s="39"/>
      <c r="R10" s="21">
        <v>9</v>
      </c>
    </row>
    <row r="11" spans="2:18" ht="33.75" customHeight="1" x14ac:dyDescent="0.25">
      <c r="B11" s="16"/>
      <c r="C11" s="18"/>
      <c r="D11" s="18"/>
      <c r="E11" s="26">
        <f>SUM(E6:F10)</f>
        <v>66906349944</v>
      </c>
      <c r="F11" s="26"/>
      <c r="G11" s="18"/>
      <c r="H11" s="18"/>
      <c r="I11" s="18"/>
      <c r="J11" s="18"/>
      <c r="K11" s="18"/>
      <c r="L11" s="18"/>
      <c r="M11" s="18"/>
      <c r="N11" s="15"/>
      <c r="O11" s="15"/>
      <c r="P11" s="15"/>
      <c r="Q11" s="15"/>
      <c r="R11" s="17" t="s">
        <v>66</v>
      </c>
    </row>
    <row r="12" spans="2:18" ht="33.75" customHeight="1" x14ac:dyDescent="0.25">
      <c r="B12" s="40" t="s">
        <v>27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2"/>
    </row>
    <row r="13" spans="2:18" ht="82.5" customHeight="1" x14ac:dyDescent="0.25">
      <c r="B13" s="25"/>
      <c r="C13" s="26"/>
      <c r="D13" s="27"/>
      <c r="E13" s="25">
        <f>G13*I13</f>
        <v>6558921600</v>
      </c>
      <c r="F13" s="27"/>
      <c r="G13" s="25">
        <v>304000</v>
      </c>
      <c r="H13" s="27"/>
      <c r="I13" s="25">
        <v>21575.4</v>
      </c>
      <c r="J13" s="27"/>
      <c r="K13" s="11" t="s">
        <v>13</v>
      </c>
      <c r="L13" s="25">
        <v>140101</v>
      </c>
      <c r="M13" s="27"/>
      <c r="N13" s="29" t="s">
        <v>37</v>
      </c>
      <c r="O13" s="30"/>
      <c r="P13" s="30"/>
      <c r="Q13" s="31"/>
      <c r="R13" s="11">
        <v>10</v>
      </c>
    </row>
    <row r="14" spans="2:18" ht="82.5" customHeight="1" x14ac:dyDescent="0.25">
      <c r="B14" s="25"/>
      <c r="C14" s="26"/>
      <c r="D14" s="27"/>
      <c r="E14" s="25">
        <f>G14*I14</f>
        <v>9205504000</v>
      </c>
      <c r="F14" s="27"/>
      <c r="G14" s="25">
        <v>512000</v>
      </c>
      <c r="H14" s="27"/>
      <c r="I14" s="25">
        <v>17979.5</v>
      </c>
      <c r="J14" s="27"/>
      <c r="K14" s="11" t="s">
        <v>13</v>
      </c>
      <c r="L14" s="25">
        <v>140401</v>
      </c>
      <c r="M14" s="27"/>
      <c r="N14" s="29" t="s">
        <v>38</v>
      </c>
      <c r="O14" s="30"/>
      <c r="P14" s="30"/>
      <c r="Q14" s="31"/>
      <c r="R14" s="11">
        <v>11</v>
      </c>
    </row>
    <row r="15" spans="2:18" ht="82.5" customHeight="1" x14ac:dyDescent="0.25">
      <c r="B15" s="25"/>
      <c r="C15" s="26"/>
      <c r="D15" s="27"/>
      <c r="E15" s="25">
        <f>G15*I15</f>
        <v>1952573700.0000002</v>
      </c>
      <c r="F15" s="27"/>
      <c r="G15" s="25">
        <v>90500</v>
      </c>
      <c r="H15" s="27"/>
      <c r="I15" s="25">
        <v>21575.4</v>
      </c>
      <c r="J15" s="27"/>
      <c r="K15" s="11" t="s">
        <v>13</v>
      </c>
      <c r="L15" s="25">
        <v>140702</v>
      </c>
      <c r="M15" s="27"/>
      <c r="N15" s="29" t="s">
        <v>40</v>
      </c>
      <c r="O15" s="30"/>
      <c r="P15" s="30"/>
      <c r="Q15" s="31"/>
      <c r="R15" s="11">
        <v>12</v>
      </c>
    </row>
    <row r="16" spans="2:18" ht="82.5" customHeight="1" x14ac:dyDescent="0.25">
      <c r="B16" s="25"/>
      <c r="C16" s="26"/>
      <c r="D16" s="27"/>
      <c r="E16" s="25">
        <f>G16*I16</f>
        <v>2301376000</v>
      </c>
      <c r="F16" s="27"/>
      <c r="G16" s="25">
        <v>128000</v>
      </c>
      <c r="H16" s="27"/>
      <c r="I16" s="25">
        <v>17979.5</v>
      </c>
      <c r="J16" s="27"/>
      <c r="K16" s="11" t="s">
        <v>13</v>
      </c>
      <c r="L16" s="25">
        <v>140704</v>
      </c>
      <c r="M16" s="27"/>
      <c r="N16" s="29" t="s">
        <v>39</v>
      </c>
      <c r="O16" s="30"/>
      <c r="P16" s="30"/>
      <c r="Q16" s="31"/>
      <c r="R16" s="11">
        <v>13</v>
      </c>
    </row>
    <row r="17" spans="2:19" ht="87" customHeight="1" x14ac:dyDescent="0.25">
      <c r="B17" s="32"/>
      <c r="C17" s="28"/>
      <c r="D17" s="33"/>
      <c r="E17" s="32">
        <f>G17*I17</f>
        <v>2072676760</v>
      </c>
      <c r="F17" s="33"/>
      <c r="G17" s="32">
        <v>52400</v>
      </c>
      <c r="H17" s="33"/>
      <c r="I17" s="32">
        <v>39554.9</v>
      </c>
      <c r="J17" s="33"/>
      <c r="K17" s="21" t="s">
        <v>13</v>
      </c>
      <c r="L17" s="32">
        <v>140801</v>
      </c>
      <c r="M17" s="33"/>
      <c r="N17" s="37" t="s">
        <v>29</v>
      </c>
      <c r="O17" s="38"/>
      <c r="P17" s="38"/>
      <c r="Q17" s="39"/>
      <c r="R17" s="21">
        <v>14</v>
      </c>
    </row>
    <row r="18" spans="2:19" ht="35.25" customHeight="1" x14ac:dyDescent="0.25">
      <c r="B18" s="16"/>
      <c r="C18" s="18"/>
      <c r="D18" s="18"/>
      <c r="E18" s="26">
        <f>SUM(E13:F17)</f>
        <v>22091052060</v>
      </c>
      <c r="F18" s="26"/>
      <c r="G18" s="18"/>
      <c r="H18" s="18"/>
      <c r="I18" s="18"/>
      <c r="J18" s="18"/>
      <c r="K18" s="18"/>
      <c r="L18" s="18"/>
      <c r="M18" s="18"/>
      <c r="N18" s="15"/>
      <c r="O18" s="15"/>
      <c r="P18" s="15"/>
      <c r="Q18" s="15"/>
      <c r="R18" s="17" t="s">
        <v>66</v>
      </c>
    </row>
    <row r="19" spans="2:19" ht="30" customHeight="1" x14ac:dyDescent="0.25">
      <c r="B19" s="40" t="s">
        <v>28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2"/>
    </row>
    <row r="20" spans="2:19" ht="93" customHeight="1" x14ac:dyDescent="0.25">
      <c r="B20" s="25"/>
      <c r="C20" s="26"/>
      <c r="D20" s="27"/>
      <c r="E20" s="25">
        <f>G20*I20</f>
        <v>243409740</v>
      </c>
      <c r="F20" s="27"/>
      <c r="G20" s="25">
        <v>102000</v>
      </c>
      <c r="H20" s="27"/>
      <c r="I20" s="25">
        <v>2386.37</v>
      </c>
      <c r="J20" s="27"/>
      <c r="K20" s="11" t="s">
        <v>13</v>
      </c>
      <c r="L20" s="25">
        <v>150603</v>
      </c>
      <c r="M20" s="27"/>
      <c r="N20" s="29" t="s">
        <v>42</v>
      </c>
      <c r="O20" s="30"/>
      <c r="P20" s="30"/>
      <c r="Q20" s="31"/>
      <c r="R20" s="11">
        <v>15</v>
      </c>
    </row>
    <row r="21" spans="2:19" ht="92.25" customHeight="1" x14ac:dyDescent="0.25">
      <c r="B21" s="32"/>
      <c r="C21" s="28"/>
      <c r="D21" s="33"/>
      <c r="E21" s="32">
        <f>G21*I21</f>
        <v>532160510</v>
      </c>
      <c r="F21" s="33"/>
      <c r="G21" s="32">
        <v>111500</v>
      </c>
      <c r="H21" s="33"/>
      <c r="I21" s="32">
        <v>4772.74</v>
      </c>
      <c r="J21" s="33"/>
      <c r="K21" s="21" t="s">
        <v>63</v>
      </c>
      <c r="L21" s="32">
        <v>150605</v>
      </c>
      <c r="M21" s="33"/>
      <c r="N21" s="45" t="s">
        <v>44</v>
      </c>
      <c r="O21" s="46"/>
      <c r="P21" s="46"/>
      <c r="Q21" s="47"/>
      <c r="R21" s="24">
        <v>16</v>
      </c>
    </row>
    <row r="22" spans="2:19" ht="34.5" customHeight="1" x14ac:dyDescent="0.25">
      <c r="B22" s="16"/>
      <c r="C22" s="18"/>
      <c r="D22" s="18"/>
      <c r="E22" s="26">
        <f>SUM(E20:F21)</f>
        <v>775570250</v>
      </c>
      <c r="F22" s="26"/>
      <c r="G22" s="18"/>
      <c r="H22" s="18"/>
      <c r="I22" s="18"/>
      <c r="J22" s="18"/>
      <c r="K22" s="18"/>
      <c r="L22" s="18"/>
      <c r="M22" s="18"/>
      <c r="N22" s="19"/>
      <c r="O22" s="19"/>
      <c r="P22" s="19"/>
      <c r="Q22" s="19"/>
      <c r="R22" s="23" t="s">
        <v>66</v>
      </c>
    </row>
    <row r="23" spans="2:19" ht="27" customHeight="1" x14ac:dyDescent="0.25">
      <c r="B23" s="40" t="s">
        <v>46</v>
      </c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2"/>
      <c r="S23" s="6"/>
    </row>
    <row r="24" spans="2:19" ht="82.5" customHeight="1" x14ac:dyDescent="0.25">
      <c r="B24" s="32"/>
      <c r="C24" s="28"/>
      <c r="D24" s="33"/>
      <c r="E24" s="32">
        <f>G24*I24</f>
        <v>502118400</v>
      </c>
      <c r="F24" s="33"/>
      <c r="G24" s="32">
        <v>76800</v>
      </c>
      <c r="H24" s="33"/>
      <c r="I24" s="32">
        <v>6538</v>
      </c>
      <c r="J24" s="33"/>
      <c r="K24" s="21" t="s">
        <v>47</v>
      </c>
      <c r="L24" s="32">
        <v>180301</v>
      </c>
      <c r="M24" s="33"/>
      <c r="N24" s="37" t="s">
        <v>64</v>
      </c>
      <c r="O24" s="38"/>
      <c r="P24" s="38"/>
      <c r="Q24" s="39"/>
      <c r="R24" s="21">
        <v>17</v>
      </c>
      <c r="S24" s="6"/>
    </row>
    <row r="25" spans="2:19" ht="33.75" customHeight="1" x14ac:dyDescent="0.25">
      <c r="B25" s="16"/>
      <c r="C25" s="18"/>
      <c r="D25" s="18"/>
      <c r="E25" s="26">
        <f>E24</f>
        <v>502118400</v>
      </c>
      <c r="F25" s="26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23" t="s">
        <v>66</v>
      </c>
      <c r="S25" s="6"/>
    </row>
    <row r="26" spans="2:19" ht="82.5" customHeight="1" x14ac:dyDescent="0.25">
      <c r="B26" s="6"/>
      <c r="C26" s="6"/>
      <c r="D26" s="6"/>
      <c r="E26" s="28">
        <f>SUM(E4,E11,E18,E25,E22)</f>
        <v>90331905874</v>
      </c>
      <c r="F26" s="28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 t="s">
        <v>58</v>
      </c>
      <c r="S26" s="6"/>
    </row>
    <row r="27" spans="2:19" ht="82.5" customHeight="1" x14ac:dyDescent="0.2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2:19" ht="82.5" customHeight="1" x14ac:dyDescent="0.25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2:19" ht="82.5" customHeight="1" x14ac:dyDescent="0.25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2:19" ht="82.5" customHeight="1" x14ac:dyDescent="0.2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2:19" ht="82.5" customHeight="1" x14ac:dyDescent="0.2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2:19" ht="82.5" customHeight="1" x14ac:dyDescent="0.25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2:19" ht="82.5" customHeight="1" x14ac:dyDescent="0.25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2:19" ht="82.5" customHeight="1" x14ac:dyDescent="0.25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2:19" ht="82.5" customHeight="1" x14ac:dyDescent="0.2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</sheetData>
  <mergeCells count="101">
    <mergeCell ref="B23:R23"/>
    <mergeCell ref="N24:Q24"/>
    <mergeCell ref="L24:M24"/>
    <mergeCell ref="I24:J24"/>
    <mergeCell ref="G24:H24"/>
    <mergeCell ref="E24:F24"/>
    <mergeCell ref="B24:D24"/>
    <mergeCell ref="B19:R19"/>
    <mergeCell ref="N17:Q17"/>
    <mergeCell ref="L17:M17"/>
    <mergeCell ref="B17:D17"/>
    <mergeCell ref="I17:J17"/>
    <mergeCell ref="E21:F21"/>
    <mergeCell ref="B21:D21"/>
    <mergeCell ref="B20:D20"/>
    <mergeCell ref="I21:J21"/>
    <mergeCell ref="N20:Q20"/>
    <mergeCell ref="L20:M20"/>
    <mergeCell ref="I20:J20"/>
    <mergeCell ref="G20:H20"/>
    <mergeCell ref="E20:F20"/>
    <mergeCell ref="N21:Q21"/>
    <mergeCell ref="L21:M21"/>
    <mergeCell ref="G21:H21"/>
    <mergeCell ref="E16:F16"/>
    <mergeCell ref="B15:D15"/>
    <mergeCell ref="B16:D16"/>
    <mergeCell ref="N8:Q8"/>
    <mergeCell ref="L8:M8"/>
    <mergeCell ref="I8:J8"/>
    <mergeCell ref="G17:H17"/>
    <mergeCell ref="E17:F17"/>
    <mergeCell ref="N16:Q16"/>
    <mergeCell ref="L16:M16"/>
    <mergeCell ref="I15:J15"/>
    <mergeCell ref="I16:J16"/>
    <mergeCell ref="G15:H15"/>
    <mergeCell ref="G16:H16"/>
    <mergeCell ref="N15:Q15"/>
    <mergeCell ref="L15:M15"/>
    <mergeCell ref="E15:F15"/>
    <mergeCell ref="B8:D8"/>
    <mergeCell ref="N10:Q10"/>
    <mergeCell ref="L10:M10"/>
    <mergeCell ref="G10:H10"/>
    <mergeCell ref="E10:F10"/>
    <mergeCell ref="B10:D10"/>
    <mergeCell ref="E6:F6"/>
    <mergeCell ref="B6:D6"/>
    <mergeCell ref="N7:Q7"/>
    <mergeCell ref="L7:M7"/>
    <mergeCell ref="I7:J7"/>
    <mergeCell ref="G7:H7"/>
    <mergeCell ref="E7:F7"/>
    <mergeCell ref="L13:M13"/>
    <mergeCell ref="N14:Q14"/>
    <mergeCell ref="L14:M14"/>
    <mergeCell ref="I13:J13"/>
    <mergeCell ref="I14:J14"/>
    <mergeCell ref="G13:H13"/>
    <mergeCell ref="E13:F13"/>
    <mergeCell ref="I10:J10"/>
    <mergeCell ref="G8:H8"/>
    <mergeCell ref="E8:F8"/>
    <mergeCell ref="N1:Q1"/>
    <mergeCell ref="L1:M1"/>
    <mergeCell ref="I1:J1"/>
    <mergeCell ref="G1:H1"/>
    <mergeCell ref="E1:F1"/>
    <mergeCell ref="B1:D1"/>
    <mergeCell ref="B2:R2"/>
    <mergeCell ref="N3:Q3"/>
    <mergeCell ref="L3:M3"/>
    <mergeCell ref="I3:J3"/>
    <mergeCell ref="G3:H3"/>
    <mergeCell ref="E3:F3"/>
    <mergeCell ref="B3:D3"/>
    <mergeCell ref="B9:D9"/>
    <mergeCell ref="E26:F26"/>
    <mergeCell ref="E4:F4"/>
    <mergeCell ref="E11:F11"/>
    <mergeCell ref="E18:F18"/>
    <mergeCell ref="E22:F22"/>
    <mergeCell ref="E25:F25"/>
    <mergeCell ref="N9:Q9"/>
    <mergeCell ref="L9:M9"/>
    <mergeCell ref="I9:J9"/>
    <mergeCell ref="G9:H9"/>
    <mergeCell ref="E9:F9"/>
    <mergeCell ref="B5:R5"/>
    <mergeCell ref="N6:Q6"/>
    <mergeCell ref="L6:M6"/>
    <mergeCell ref="I6:J6"/>
    <mergeCell ref="G6:H6"/>
    <mergeCell ref="G14:H14"/>
    <mergeCell ref="E14:F14"/>
    <mergeCell ref="B13:D13"/>
    <mergeCell ref="B14:D14"/>
    <mergeCell ref="B7:D7"/>
    <mergeCell ref="B12:R12"/>
    <mergeCell ref="N13:Q13"/>
  </mergeCells>
  <pageMargins left="0.45" right="0.45" top="0.5" bottom="0.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V37"/>
  <sheetViews>
    <sheetView tabSelected="1" zoomScale="110" zoomScaleNormal="110" workbookViewId="0">
      <selection activeCell="S30" sqref="S30"/>
    </sheetView>
  </sheetViews>
  <sheetFormatPr defaultRowHeight="15" x14ac:dyDescent="0.25"/>
  <cols>
    <col min="1" max="1" width="4.85546875" customWidth="1"/>
    <col min="4" max="4" width="7.85546875" customWidth="1"/>
    <col min="5" max="5" width="11.85546875" customWidth="1"/>
    <col min="6" max="6" width="7.5703125" customWidth="1"/>
    <col min="7" max="7" width="9" bestFit="1" customWidth="1"/>
    <col min="14" max="14" width="9.7109375" customWidth="1"/>
    <col min="17" max="17" width="13.140625" customWidth="1"/>
    <col min="18" max="18" width="12.28515625" customWidth="1"/>
  </cols>
  <sheetData>
    <row r="2" spans="2:22" ht="18" x14ac:dyDescent="0.25">
      <c r="B2" s="44" t="s">
        <v>7</v>
      </c>
      <c r="C2" s="44"/>
      <c r="D2" s="44"/>
      <c r="E2" s="48" t="s">
        <v>6</v>
      </c>
      <c r="F2" s="44" t="s">
        <v>2</v>
      </c>
      <c r="G2" s="44"/>
      <c r="H2" s="44"/>
      <c r="I2" s="44" t="s">
        <v>9</v>
      </c>
      <c r="J2" s="44" t="s">
        <v>1</v>
      </c>
      <c r="K2" s="44"/>
      <c r="L2" s="44"/>
      <c r="M2" s="44"/>
      <c r="N2" s="44"/>
      <c r="O2" s="44" t="s">
        <v>0</v>
      </c>
    </row>
    <row r="3" spans="2:22" ht="18" x14ac:dyDescent="0.25">
      <c r="B3" s="44"/>
      <c r="C3" s="44"/>
      <c r="D3" s="44"/>
      <c r="E3" s="48"/>
      <c r="F3" s="2" t="s">
        <v>5</v>
      </c>
      <c r="G3" s="2" t="s">
        <v>4</v>
      </c>
      <c r="H3" s="2" t="s">
        <v>3</v>
      </c>
      <c r="I3" s="44"/>
      <c r="J3" s="44"/>
      <c r="K3" s="44"/>
      <c r="L3" s="44"/>
      <c r="M3" s="44"/>
      <c r="N3" s="44"/>
      <c r="O3" s="44"/>
      <c r="Q3" s="1"/>
      <c r="R3" s="1"/>
      <c r="S3" s="1"/>
      <c r="T3" s="1"/>
      <c r="U3" s="1"/>
      <c r="V3" s="1"/>
    </row>
    <row r="4" spans="2:22" ht="23.45" customHeight="1" x14ac:dyDescent="0.25">
      <c r="B4" s="49" t="s">
        <v>25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Q4" s="1"/>
      <c r="R4" s="1"/>
      <c r="S4" s="1"/>
      <c r="T4" s="1"/>
      <c r="U4" s="1"/>
      <c r="V4" s="1"/>
    </row>
    <row r="5" spans="2:22" ht="2.25" customHeight="1" x14ac:dyDescent="0.25"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Q5" s="1"/>
      <c r="R5" s="1"/>
      <c r="S5" s="1"/>
      <c r="T5" s="1"/>
      <c r="U5" s="1"/>
      <c r="V5" s="1"/>
    </row>
    <row r="6" spans="2:22" ht="23.45" customHeight="1" x14ac:dyDescent="0.25">
      <c r="B6" s="44" t="s">
        <v>11</v>
      </c>
      <c r="C6" s="44"/>
      <c r="D6" s="44"/>
      <c r="E6" s="44">
        <f>H6*G6</f>
        <v>71918</v>
      </c>
      <c r="F6" s="44"/>
      <c r="G6" s="44">
        <v>11</v>
      </c>
      <c r="H6" s="44">
        <v>6538</v>
      </c>
      <c r="I6" s="44" t="s">
        <v>10</v>
      </c>
      <c r="J6" s="44" t="s">
        <v>8</v>
      </c>
      <c r="K6" s="44"/>
      <c r="L6" s="44"/>
      <c r="M6" s="44"/>
      <c r="N6" s="44"/>
      <c r="O6" s="44">
        <v>1</v>
      </c>
      <c r="Q6" s="1"/>
      <c r="R6" s="1"/>
      <c r="S6" s="1"/>
      <c r="T6" s="1"/>
      <c r="U6" s="1"/>
      <c r="V6" s="1"/>
    </row>
    <row r="7" spans="2:22" ht="23.45" customHeight="1" x14ac:dyDescent="0.25"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Q7" s="1"/>
      <c r="R7" s="1"/>
      <c r="S7" s="1"/>
      <c r="T7" s="1"/>
      <c r="U7" s="1"/>
      <c r="V7" s="1"/>
    </row>
    <row r="8" spans="2:22" ht="23.45" customHeight="1" x14ac:dyDescent="0.25">
      <c r="B8" s="49" t="s">
        <v>26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Q8" s="1"/>
      <c r="R8" s="1"/>
      <c r="S8" s="1"/>
      <c r="T8" s="1"/>
      <c r="U8" s="1"/>
      <c r="V8" s="1"/>
    </row>
    <row r="9" spans="2:22" ht="1.5" customHeight="1" x14ac:dyDescent="0.25"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Q9" s="1"/>
      <c r="R9" s="1"/>
      <c r="S9" s="1"/>
      <c r="T9" s="1"/>
      <c r="U9" s="1"/>
      <c r="V9" s="1"/>
    </row>
    <row r="10" spans="2:22" ht="23.45" customHeight="1" x14ac:dyDescent="0.25">
      <c r="B10" s="44" t="s">
        <v>22</v>
      </c>
      <c r="C10" s="44"/>
      <c r="D10" s="44"/>
      <c r="E10" s="44">
        <f>G10*H10</f>
        <v>71918</v>
      </c>
      <c r="F10" s="44"/>
      <c r="G10" s="44">
        <v>11</v>
      </c>
      <c r="H10" s="44">
        <v>6538</v>
      </c>
      <c r="I10" s="44" t="s">
        <v>10</v>
      </c>
      <c r="J10" s="44" t="s">
        <v>21</v>
      </c>
      <c r="K10" s="44"/>
      <c r="L10" s="44"/>
      <c r="M10" s="44"/>
      <c r="N10" s="44"/>
      <c r="O10" s="44">
        <v>2</v>
      </c>
      <c r="Q10" s="1"/>
      <c r="R10" s="1"/>
      <c r="S10" s="1"/>
      <c r="T10" s="1"/>
      <c r="U10" s="1"/>
      <c r="V10" s="1"/>
    </row>
    <row r="11" spans="2:22" ht="23.45" customHeight="1" x14ac:dyDescent="0.25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Q11" s="1"/>
      <c r="R11" s="3"/>
      <c r="S11" s="13"/>
      <c r="T11" s="1"/>
      <c r="U11" s="1"/>
      <c r="V11" s="1"/>
    </row>
    <row r="12" spans="2:22" ht="23.45" customHeight="1" x14ac:dyDescent="0.25">
      <c r="B12" s="44"/>
      <c r="C12" s="44"/>
      <c r="D12" s="44"/>
      <c r="E12" s="44">
        <f>H12</f>
        <v>249357.36</v>
      </c>
      <c r="F12" s="44"/>
      <c r="G12" s="44"/>
      <c r="H12" s="44">
        <v>249357.36</v>
      </c>
      <c r="I12" s="44" t="s">
        <v>13</v>
      </c>
      <c r="J12" s="44" t="s">
        <v>12</v>
      </c>
      <c r="K12" s="44"/>
      <c r="L12" s="44"/>
      <c r="M12" s="44"/>
      <c r="N12" s="44"/>
      <c r="O12" s="44">
        <v>3</v>
      </c>
      <c r="Q12" s="1"/>
      <c r="R12" s="3"/>
      <c r="S12" s="13"/>
      <c r="T12" s="1"/>
      <c r="U12" s="1"/>
      <c r="V12" s="1"/>
    </row>
    <row r="13" spans="2:22" ht="23.45" customHeight="1" x14ac:dyDescent="0.25"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Q13" s="1"/>
      <c r="R13" s="13"/>
      <c r="S13" s="13"/>
      <c r="T13" s="1"/>
      <c r="U13" s="1"/>
      <c r="V13" s="1"/>
    </row>
    <row r="14" spans="2:22" ht="23.45" customHeight="1" x14ac:dyDescent="0.25">
      <c r="B14" s="48"/>
      <c r="C14" s="48"/>
      <c r="D14" s="48"/>
      <c r="E14" s="44">
        <f>H14</f>
        <v>249357.36</v>
      </c>
      <c r="F14" s="44"/>
      <c r="G14" s="44"/>
      <c r="H14" s="44">
        <v>249357.36</v>
      </c>
      <c r="I14" s="44" t="s">
        <v>13</v>
      </c>
      <c r="J14" s="44" t="s">
        <v>14</v>
      </c>
      <c r="K14" s="44"/>
      <c r="L14" s="44"/>
      <c r="M14" s="44"/>
      <c r="N14" s="44"/>
      <c r="O14" s="44">
        <v>4</v>
      </c>
      <c r="Q14" s="1"/>
      <c r="R14" s="13"/>
      <c r="S14" s="13"/>
      <c r="T14" s="1"/>
      <c r="U14" s="1"/>
      <c r="V14" s="1"/>
    </row>
    <row r="15" spans="2:22" ht="23.45" customHeight="1" x14ac:dyDescent="0.25">
      <c r="B15" s="48"/>
      <c r="C15" s="48"/>
      <c r="D15" s="48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Q15" s="1"/>
      <c r="R15" s="12"/>
      <c r="S15" s="13"/>
      <c r="T15" s="1"/>
      <c r="U15" s="1"/>
      <c r="V15" s="1"/>
    </row>
    <row r="16" spans="2:22" ht="23.45" customHeight="1" x14ac:dyDescent="0.25">
      <c r="B16" s="44"/>
      <c r="C16" s="44"/>
      <c r="D16" s="44"/>
      <c r="E16" s="44">
        <f>H16*4</f>
        <v>997429.44</v>
      </c>
      <c r="F16" s="44"/>
      <c r="G16" s="44"/>
      <c r="H16" s="44">
        <v>249357.36</v>
      </c>
      <c r="I16" s="44" t="s">
        <v>13</v>
      </c>
      <c r="J16" s="44" t="s">
        <v>15</v>
      </c>
      <c r="K16" s="44"/>
      <c r="L16" s="44"/>
      <c r="M16" s="44"/>
      <c r="N16" s="44"/>
      <c r="O16" s="44">
        <v>5</v>
      </c>
      <c r="Q16" s="1"/>
      <c r="R16" s="12"/>
      <c r="S16" s="13"/>
      <c r="T16" s="1"/>
      <c r="U16" s="1"/>
      <c r="V16" s="1"/>
    </row>
    <row r="17" spans="1:22" ht="23.45" customHeight="1" x14ac:dyDescent="0.25"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Q17" s="1"/>
      <c r="R17" s="13"/>
      <c r="S17" s="13"/>
      <c r="T17" s="1"/>
      <c r="U17" s="1"/>
      <c r="V17" s="1"/>
    </row>
    <row r="18" spans="1:22" ht="23.45" customHeight="1" x14ac:dyDescent="0.25">
      <c r="B18" s="44"/>
      <c r="C18" s="44"/>
      <c r="D18" s="44"/>
      <c r="E18" s="44">
        <f>H18*9.5</f>
        <v>2368894.92</v>
      </c>
      <c r="F18" s="44"/>
      <c r="G18" s="44"/>
      <c r="H18" s="44">
        <v>249357.36</v>
      </c>
      <c r="I18" s="44" t="s">
        <v>13</v>
      </c>
      <c r="J18" s="44" t="s">
        <v>16</v>
      </c>
      <c r="K18" s="44"/>
      <c r="L18" s="44"/>
      <c r="M18" s="44"/>
      <c r="N18" s="44"/>
      <c r="O18" s="44">
        <v>6</v>
      </c>
      <c r="Q18" s="1"/>
      <c r="R18" s="13"/>
      <c r="S18" s="13"/>
      <c r="T18" s="1"/>
      <c r="U18" s="1"/>
      <c r="V18" s="1"/>
    </row>
    <row r="19" spans="1:22" ht="23.45" customHeight="1" x14ac:dyDescent="0.25"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Q19" s="1"/>
      <c r="R19" s="1"/>
      <c r="S19" s="1"/>
      <c r="T19" s="1"/>
      <c r="U19" s="1"/>
      <c r="V19" s="1"/>
    </row>
    <row r="20" spans="1:22" ht="40.5" customHeight="1" x14ac:dyDescent="0.25">
      <c r="B20" s="44"/>
      <c r="C20" s="44"/>
      <c r="D20" s="44"/>
      <c r="E20" s="2">
        <f>G20*H20</f>
        <v>71918</v>
      </c>
      <c r="F20" s="2"/>
      <c r="G20" s="2">
        <v>11</v>
      </c>
      <c r="H20" s="2">
        <v>6538</v>
      </c>
      <c r="I20" s="2" t="s">
        <v>10</v>
      </c>
      <c r="J20" s="44" t="s">
        <v>17</v>
      </c>
      <c r="K20" s="44"/>
      <c r="L20" s="44"/>
      <c r="M20" s="44"/>
      <c r="N20" s="44"/>
      <c r="O20" s="2">
        <v>7</v>
      </c>
    </row>
    <row r="21" spans="1:22" ht="40.5" customHeight="1" x14ac:dyDescent="0.25">
      <c r="B21" s="25"/>
      <c r="C21" s="26"/>
      <c r="D21" s="27"/>
      <c r="E21" s="21">
        <v>19334</v>
      </c>
      <c r="F21" s="21"/>
      <c r="G21" s="21"/>
      <c r="H21" s="21">
        <v>19334</v>
      </c>
      <c r="I21" s="20" t="s">
        <v>13</v>
      </c>
      <c r="J21" s="29" t="s">
        <v>68</v>
      </c>
      <c r="K21" s="26"/>
      <c r="L21" s="26"/>
      <c r="M21" s="26"/>
      <c r="N21" s="27"/>
      <c r="O21" s="21">
        <v>8</v>
      </c>
    </row>
    <row r="22" spans="1:22" ht="21" customHeight="1" x14ac:dyDescent="0.25">
      <c r="A22" s="52"/>
      <c r="B22" s="44" t="s">
        <v>20</v>
      </c>
      <c r="C22" s="44"/>
      <c r="D22" s="44"/>
      <c r="E22" s="43">
        <f>F22*G22*H22</f>
        <v>10787.699999999999</v>
      </c>
      <c r="F22" s="43">
        <v>0.15</v>
      </c>
      <c r="G22" s="43">
        <v>11</v>
      </c>
      <c r="H22" s="43">
        <v>6538</v>
      </c>
      <c r="I22" s="43" t="s">
        <v>13</v>
      </c>
      <c r="J22" s="48" t="s">
        <v>24</v>
      </c>
      <c r="K22" s="48"/>
      <c r="L22" s="48"/>
      <c r="M22" s="48"/>
      <c r="N22" s="48"/>
      <c r="O22" s="43">
        <v>9</v>
      </c>
    </row>
    <row r="23" spans="1:22" ht="21" customHeight="1" x14ac:dyDescent="0.25">
      <c r="A23" s="52"/>
      <c r="B23" s="44"/>
      <c r="C23" s="44"/>
      <c r="D23" s="44"/>
      <c r="E23" s="50"/>
      <c r="F23" s="50"/>
      <c r="G23" s="50"/>
      <c r="H23" s="50"/>
      <c r="I23" s="50"/>
      <c r="J23" s="48"/>
      <c r="K23" s="48"/>
      <c r="L23" s="48"/>
      <c r="M23" s="48"/>
      <c r="N23" s="48"/>
      <c r="O23" s="50"/>
    </row>
    <row r="24" spans="1:22" ht="29.25" customHeight="1" x14ac:dyDescent="0.25">
      <c r="B24" s="49" t="s">
        <v>27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</row>
    <row r="25" spans="1:22" ht="51.6" customHeight="1" x14ac:dyDescent="0.25">
      <c r="B25" s="44"/>
      <c r="C25" s="44"/>
      <c r="D25" s="44"/>
      <c r="E25" s="2">
        <f>F25*G25*H25</f>
        <v>21575.399999999998</v>
      </c>
      <c r="F25" s="2">
        <v>0.3</v>
      </c>
      <c r="G25" s="2">
        <v>11</v>
      </c>
      <c r="H25" s="2">
        <v>6538</v>
      </c>
      <c r="I25" s="2" t="s">
        <v>13</v>
      </c>
      <c r="J25" s="48" t="s">
        <v>36</v>
      </c>
      <c r="K25" s="48"/>
      <c r="L25" s="48"/>
      <c r="M25" s="48"/>
      <c r="N25" s="48"/>
      <c r="O25" s="2">
        <v>10</v>
      </c>
    </row>
    <row r="26" spans="1:22" ht="51.6" customHeight="1" x14ac:dyDescent="0.25">
      <c r="B26" s="44"/>
      <c r="C26" s="44"/>
      <c r="D26" s="44"/>
      <c r="E26" s="2">
        <f t="shared" ref="E26:E32" si="0">F26*G26*H26</f>
        <v>17979.5</v>
      </c>
      <c r="F26" s="2">
        <v>0.25</v>
      </c>
      <c r="G26" s="2">
        <v>11</v>
      </c>
      <c r="H26" s="2">
        <v>6538</v>
      </c>
      <c r="I26" s="2" t="s">
        <v>13</v>
      </c>
      <c r="J26" s="44" t="s">
        <v>19</v>
      </c>
      <c r="K26" s="44"/>
      <c r="L26" s="44"/>
      <c r="M26" s="44"/>
      <c r="N26" s="44"/>
      <c r="O26" s="2">
        <v>11</v>
      </c>
    </row>
    <row r="27" spans="1:22" ht="40.9" customHeight="1" x14ac:dyDescent="0.25">
      <c r="B27" s="44"/>
      <c r="C27" s="44"/>
      <c r="D27" s="44"/>
      <c r="E27" s="2">
        <f t="shared" si="0"/>
        <v>21575.399999999998</v>
      </c>
      <c r="F27" s="2">
        <v>0.3</v>
      </c>
      <c r="G27" s="14">
        <v>11</v>
      </c>
      <c r="H27" s="14">
        <v>6538</v>
      </c>
      <c r="I27" s="2" t="s">
        <v>13</v>
      </c>
      <c r="J27" s="48" t="s">
        <v>18</v>
      </c>
      <c r="K27" s="48"/>
      <c r="L27" s="48"/>
      <c r="M27" s="48"/>
      <c r="N27" s="48"/>
      <c r="O27" s="2">
        <v>12</v>
      </c>
    </row>
    <row r="28" spans="1:22" ht="66.75" customHeight="1" x14ac:dyDescent="0.25">
      <c r="B28" s="44"/>
      <c r="C28" s="44"/>
      <c r="D28" s="44"/>
      <c r="E28" s="2">
        <f t="shared" si="0"/>
        <v>10787.699999999999</v>
      </c>
      <c r="F28" s="2">
        <v>0.15</v>
      </c>
      <c r="G28" s="14">
        <v>11</v>
      </c>
      <c r="H28" s="14">
        <v>6538</v>
      </c>
      <c r="I28" s="2" t="s">
        <v>13</v>
      </c>
      <c r="J28" s="48" t="s">
        <v>41</v>
      </c>
      <c r="K28" s="48"/>
      <c r="L28" s="48"/>
      <c r="M28" s="48"/>
      <c r="N28" s="48"/>
      <c r="O28" s="2">
        <v>13</v>
      </c>
    </row>
    <row r="29" spans="1:22" ht="57.75" customHeight="1" x14ac:dyDescent="0.25">
      <c r="B29" s="25"/>
      <c r="C29" s="26"/>
      <c r="D29" s="27"/>
      <c r="E29" s="2">
        <f t="shared" si="0"/>
        <v>7191.8</v>
      </c>
      <c r="F29" s="2">
        <v>0.1</v>
      </c>
      <c r="G29" s="14">
        <v>11</v>
      </c>
      <c r="H29" s="14">
        <v>6538</v>
      </c>
      <c r="I29" s="2" t="s">
        <v>13</v>
      </c>
      <c r="J29" s="48" t="s">
        <v>39</v>
      </c>
      <c r="K29" s="48"/>
      <c r="L29" s="48"/>
      <c r="M29" s="48"/>
      <c r="N29" s="48"/>
      <c r="O29" s="2">
        <v>14</v>
      </c>
    </row>
    <row r="30" spans="1:22" ht="63" customHeight="1" x14ac:dyDescent="0.25">
      <c r="B30" s="54" t="s">
        <v>62</v>
      </c>
      <c r="C30" s="55"/>
      <c r="D30" s="56"/>
      <c r="E30" s="57">
        <f t="shared" si="0"/>
        <v>21575.399999999998</v>
      </c>
      <c r="F30" s="57">
        <v>0.3</v>
      </c>
      <c r="G30" s="22">
        <v>11</v>
      </c>
      <c r="H30" s="22">
        <v>6538</v>
      </c>
      <c r="I30" s="22" t="s">
        <v>13</v>
      </c>
      <c r="J30" s="54" t="s">
        <v>29</v>
      </c>
      <c r="K30" s="55"/>
      <c r="L30" s="55"/>
      <c r="M30" s="55"/>
      <c r="N30" s="56"/>
      <c r="O30" s="58">
        <v>15</v>
      </c>
    </row>
    <row r="31" spans="1:22" ht="55.5" customHeight="1" x14ac:dyDescent="0.25">
      <c r="B31" s="54" t="s">
        <v>60</v>
      </c>
      <c r="C31" s="55"/>
      <c r="D31" s="56"/>
      <c r="E31" s="57">
        <f t="shared" ref="E31" si="1">F31*G31*H31</f>
        <v>10787.699999999999</v>
      </c>
      <c r="F31" s="57">
        <v>0.15</v>
      </c>
      <c r="G31" s="22">
        <v>11</v>
      </c>
      <c r="H31" s="22">
        <v>6538</v>
      </c>
      <c r="I31" s="22" t="s">
        <v>13</v>
      </c>
      <c r="J31" s="54" t="s">
        <v>29</v>
      </c>
      <c r="K31" s="55"/>
      <c r="L31" s="55"/>
      <c r="M31" s="55"/>
      <c r="N31" s="56"/>
      <c r="O31" s="58">
        <v>16</v>
      </c>
    </row>
    <row r="32" spans="1:22" ht="86.25" customHeight="1" x14ac:dyDescent="0.25">
      <c r="B32" s="54" t="s">
        <v>61</v>
      </c>
      <c r="C32" s="55"/>
      <c r="D32" s="56"/>
      <c r="E32" s="57">
        <f t="shared" si="0"/>
        <v>7191.8</v>
      </c>
      <c r="F32" s="57">
        <v>0.1</v>
      </c>
      <c r="G32" s="22">
        <v>11</v>
      </c>
      <c r="H32" s="22">
        <v>6538</v>
      </c>
      <c r="I32" s="22" t="s">
        <v>13</v>
      </c>
      <c r="J32" s="54" t="s">
        <v>29</v>
      </c>
      <c r="K32" s="55"/>
      <c r="L32" s="55"/>
      <c r="M32" s="55"/>
      <c r="N32" s="56"/>
      <c r="O32" s="58">
        <v>17</v>
      </c>
    </row>
    <row r="33" spans="2:15" ht="28.5" customHeight="1" x14ac:dyDescent="0.25">
      <c r="B33" s="49" t="s">
        <v>28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</row>
    <row r="34" spans="2:15" ht="40.9" customHeight="1" x14ac:dyDescent="0.25">
      <c r="B34" s="44"/>
      <c r="C34" s="44"/>
      <c r="D34" s="44"/>
      <c r="E34" s="2">
        <f>F34*G34*H34</f>
        <v>2386.37</v>
      </c>
      <c r="F34" s="2">
        <v>0.05</v>
      </c>
      <c r="G34" s="9">
        <v>7.3</v>
      </c>
      <c r="H34" s="9">
        <v>6538</v>
      </c>
      <c r="I34" s="2" t="s">
        <v>13</v>
      </c>
      <c r="J34" s="48" t="s">
        <v>23</v>
      </c>
      <c r="K34" s="48"/>
      <c r="L34" s="48"/>
      <c r="M34" s="48"/>
      <c r="N34" s="48"/>
      <c r="O34" s="2">
        <v>18</v>
      </c>
    </row>
    <row r="35" spans="2:15" ht="40.9" customHeight="1" x14ac:dyDescent="0.25">
      <c r="B35" s="43"/>
      <c r="C35" s="43"/>
      <c r="D35" s="43"/>
      <c r="E35" s="9">
        <f>F35*G35*H35</f>
        <v>4772.74</v>
      </c>
      <c r="F35" s="4">
        <v>0.1</v>
      </c>
      <c r="G35" s="9">
        <v>7.3</v>
      </c>
      <c r="H35" s="9">
        <v>6538</v>
      </c>
      <c r="I35" s="4" t="s">
        <v>13</v>
      </c>
      <c r="J35" s="51" t="s">
        <v>43</v>
      </c>
      <c r="K35" s="51"/>
      <c r="L35" s="51"/>
      <c r="M35" s="51"/>
      <c r="N35" s="51"/>
      <c r="O35" s="4">
        <v>19</v>
      </c>
    </row>
    <row r="36" spans="2:15" s="3" customFormat="1" ht="30.75" customHeight="1" x14ac:dyDescent="0.25">
      <c r="B36" s="34" t="s">
        <v>48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6"/>
    </row>
    <row r="37" spans="2:15" s="3" customFormat="1" ht="53.45" customHeight="1" x14ac:dyDescent="0.25">
      <c r="B37" s="25"/>
      <c r="C37" s="26"/>
      <c r="D37" s="27"/>
      <c r="E37" s="2">
        <v>6538</v>
      </c>
      <c r="F37" s="2"/>
      <c r="G37" s="2"/>
      <c r="H37" s="2">
        <v>6538</v>
      </c>
      <c r="I37" s="2" t="s">
        <v>47</v>
      </c>
      <c r="J37" s="25" t="s">
        <v>49</v>
      </c>
      <c r="K37" s="26"/>
      <c r="L37" s="26"/>
      <c r="M37" s="26"/>
      <c r="N37" s="27"/>
      <c r="O37" s="2">
        <v>20</v>
      </c>
    </row>
  </sheetData>
  <mergeCells count="94">
    <mergeCell ref="A22:A23"/>
    <mergeCell ref="I22:I23"/>
    <mergeCell ref="H22:H23"/>
    <mergeCell ref="G22:G23"/>
    <mergeCell ref="F22:F23"/>
    <mergeCell ref="B36:O36"/>
    <mergeCell ref="J37:N37"/>
    <mergeCell ref="B37:D37"/>
    <mergeCell ref="B24:O24"/>
    <mergeCell ref="E22:E23"/>
    <mergeCell ref="B22:D23"/>
    <mergeCell ref="B25:D25"/>
    <mergeCell ref="J25:N25"/>
    <mergeCell ref="O22:O23"/>
    <mergeCell ref="J22:N23"/>
    <mergeCell ref="J35:N35"/>
    <mergeCell ref="B35:D35"/>
    <mergeCell ref="B27:D27"/>
    <mergeCell ref="B26:D26"/>
    <mergeCell ref="B28:D28"/>
    <mergeCell ref="J28:N28"/>
    <mergeCell ref="B4:O5"/>
    <mergeCell ref="B8:O9"/>
    <mergeCell ref="B16:D17"/>
    <mergeCell ref="H18:H19"/>
    <mergeCell ref="G18:G19"/>
    <mergeCell ref="F18:F19"/>
    <mergeCell ref="E18:E19"/>
    <mergeCell ref="B18:D19"/>
    <mergeCell ref="F16:F17"/>
    <mergeCell ref="E16:E17"/>
    <mergeCell ref="H16:H17"/>
    <mergeCell ref="G16:G17"/>
    <mergeCell ref="G14:G15"/>
    <mergeCell ref="F14:F15"/>
    <mergeCell ref="E14:E15"/>
    <mergeCell ref="B14:D15"/>
    <mergeCell ref="J34:N34"/>
    <mergeCell ref="J29:N29"/>
    <mergeCell ref="B29:D29"/>
    <mergeCell ref="B20:D20"/>
    <mergeCell ref="B34:D34"/>
    <mergeCell ref="B33:O33"/>
    <mergeCell ref="J30:N30"/>
    <mergeCell ref="B30:D30"/>
    <mergeCell ref="J32:N32"/>
    <mergeCell ref="J20:N20"/>
    <mergeCell ref="B32:D32"/>
    <mergeCell ref="J27:N27"/>
    <mergeCell ref="J26:N26"/>
    <mergeCell ref="B31:D31"/>
    <mergeCell ref="J31:N31"/>
    <mergeCell ref="E6:E7"/>
    <mergeCell ref="B6:D7"/>
    <mergeCell ref="I6:I7"/>
    <mergeCell ref="O6:O7"/>
    <mergeCell ref="J6:N7"/>
    <mergeCell ref="H6:H7"/>
    <mergeCell ref="G6:G7"/>
    <mergeCell ref="F6:F7"/>
    <mergeCell ref="O2:O3"/>
    <mergeCell ref="J2:N3"/>
    <mergeCell ref="F2:H2"/>
    <mergeCell ref="B2:D3"/>
    <mergeCell ref="I2:I3"/>
    <mergeCell ref="E2:E3"/>
    <mergeCell ref="F10:F11"/>
    <mergeCell ref="E10:E11"/>
    <mergeCell ref="B10:D11"/>
    <mergeCell ref="O10:O11"/>
    <mergeCell ref="J10:N11"/>
    <mergeCell ref="I10:I11"/>
    <mergeCell ref="H10:H11"/>
    <mergeCell ref="G10:G11"/>
    <mergeCell ref="O18:O19"/>
    <mergeCell ref="J18:N19"/>
    <mergeCell ref="I18:I19"/>
    <mergeCell ref="O16:O17"/>
    <mergeCell ref="J16:N17"/>
    <mergeCell ref="I16:I17"/>
    <mergeCell ref="O14:O15"/>
    <mergeCell ref="J14:N15"/>
    <mergeCell ref="I14:I15"/>
    <mergeCell ref="H14:H15"/>
    <mergeCell ref="O12:O13"/>
    <mergeCell ref="J12:N13"/>
    <mergeCell ref="I12:I13"/>
    <mergeCell ref="H12:H13"/>
    <mergeCell ref="B21:D21"/>
    <mergeCell ref="J21:N21"/>
    <mergeCell ref="F12:F13"/>
    <mergeCell ref="E12:E13"/>
    <mergeCell ref="B12:D13"/>
    <mergeCell ref="G12:G13"/>
  </mergeCells>
  <pageMargins left="0.2" right="0.45" top="0.5" bottom="0.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خلاصه مالی</vt:lpstr>
      <vt:lpstr>خلاصه متره</vt:lpstr>
      <vt:lpstr>ریز متره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2022-02-15T00:12:57Z</dcterms:modified>
</cp:coreProperties>
</file>