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Beton\excel\"/>
    </mc:Choice>
  </mc:AlternateContent>
  <xr:revisionPtr revIDLastSave="0" documentId="13_ncr:1_{178EAFB0-6FF3-4F91-BA0D-AF562A509776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6" i="1"/>
  <c r="M37" i="1"/>
  <c r="M34" i="1"/>
  <c r="L35" i="1"/>
  <c r="L36" i="1"/>
  <c r="L37" i="1"/>
  <c r="L34" i="1"/>
  <c r="H35" i="1"/>
  <c r="H36" i="1"/>
  <c r="H37" i="1"/>
  <c r="H34" i="1"/>
  <c r="F37" i="1"/>
  <c r="F36" i="1"/>
  <c r="F35" i="1"/>
  <c r="F34" i="1"/>
  <c r="M28" i="1"/>
  <c r="M29" i="1"/>
  <c r="M30" i="1"/>
  <c r="M27" i="1"/>
  <c r="L28" i="1"/>
  <c r="L29" i="1"/>
  <c r="L30" i="1"/>
  <c r="L27" i="1"/>
  <c r="H28" i="1"/>
  <c r="H29" i="1"/>
  <c r="H30" i="1"/>
  <c r="H27" i="1"/>
  <c r="F30" i="1"/>
  <c r="F29" i="1"/>
  <c r="F28" i="1"/>
  <c r="F27" i="1"/>
  <c r="J23" i="1"/>
  <c r="J22" i="1"/>
  <c r="J21" i="1"/>
  <c r="J20" i="1"/>
  <c r="I21" i="1"/>
  <c r="I22" i="1"/>
  <c r="I23" i="1"/>
  <c r="I20" i="1"/>
  <c r="F21" i="1"/>
  <c r="F22" i="1"/>
  <c r="F23" i="1"/>
  <c r="F20" i="1"/>
  <c r="I16" i="1"/>
  <c r="I17" i="1"/>
  <c r="I14" i="1"/>
  <c r="F15" i="1"/>
  <c r="I15" i="1" s="1"/>
  <c r="J17" i="1" s="1"/>
  <c r="F16" i="1"/>
  <c r="F17" i="1"/>
  <c r="F14" i="1"/>
  <c r="H10" i="1"/>
  <c r="I7" i="1" s="1"/>
  <c r="H7" i="1"/>
  <c r="H8" i="1"/>
  <c r="H9" i="1"/>
  <c r="H6" i="1"/>
  <c r="J16" i="1" l="1"/>
  <c r="J14" i="1"/>
  <c r="I8" i="1"/>
  <c r="J15" i="1"/>
  <c r="I6" i="1"/>
  <c r="I9" i="1"/>
</calcChain>
</file>

<file path=xl/sharedStrings.xml><?xml version="1.0" encoding="utf-8"?>
<sst xmlns="http://schemas.openxmlformats.org/spreadsheetml/2006/main" count="44" uniqueCount="24">
  <si>
    <t>Roof</t>
  </si>
  <si>
    <t>Story</t>
  </si>
  <si>
    <t>Wi*hi</t>
  </si>
  <si>
    <t>Sum</t>
  </si>
  <si>
    <t>Wi (Kg)</t>
  </si>
  <si>
    <t>hi (m)</t>
  </si>
  <si>
    <t>Fui (Kg)</t>
  </si>
  <si>
    <t>eij (m)</t>
  </si>
  <si>
    <t>Fuj (Kg)</t>
  </si>
  <si>
    <t>(eij+eaj)*Fuj</t>
  </si>
  <si>
    <t>eaj Y (m)</t>
  </si>
  <si>
    <t>Tx (Kg.m)</t>
  </si>
  <si>
    <t>eaj X (m)</t>
  </si>
  <si>
    <t>Ty (Kg.m)</t>
  </si>
  <si>
    <t>محاسبه پیچش</t>
  </si>
  <si>
    <t>محاسبه نیروی زلزله در هر طبقه</t>
  </si>
  <si>
    <t>(eij+eaj)</t>
  </si>
  <si>
    <t>x (m)</t>
  </si>
  <si>
    <t>Fy (Kg)</t>
  </si>
  <si>
    <t>FB (Kg)</t>
  </si>
  <si>
    <t>F2 (Kg)</t>
  </si>
  <si>
    <t>محاسبه بار زلزله هر طبقه هر قاب</t>
  </si>
  <si>
    <t>y (m)</t>
  </si>
  <si>
    <t>Fx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</si>
</sst>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5:R44"/>
  <sheetViews>
    <sheetView tabSelected="1" topLeftCell="A16" zoomScale="145" zoomScaleNormal="145" workbookViewId="0">
      <selection activeCell="M37" sqref="M37"/>
    </sheetView>
  </sheetViews>
  <sheetFormatPr defaultRowHeight="15" x14ac:dyDescent="0.25"/>
  <cols>
    <col min="9" max="9" width="15.140625" customWidth="1"/>
    <col min="10" max="10" width="11.28515625" customWidth="1"/>
  </cols>
  <sheetData>
    <row r="5" spans="5:18" x14ac:dyDescent="0.25">
      <c r="E5" s="2" t="s">
        <v>1</v>
      </c>
      <c r="F5" s="2" t="s">
        <v>4</v>
      </c>
      <c r="G5" s="2" t="s">
        <v>5</v>
      </c>
      <c r="H5" s="2" t="s">
        <v>2</v>
      </c>
      <c r="I5" s="2" t="s">
        <v>6</v>
      </c>
    </row>
    <row r="6" spans="5:18" x14ac:dyDescent="0.25">
      <c r="E6" s="3">
        <v>1</v>
      </c>
      <c r="F6" s="1">
        <v>360767</v>
      </c>
      <c r="G6" s="1">
        <v>3.5</v>
      </c>
      <c r="H6" s="1">
        <f>F6*G6</f>
        <v>1262684.5</v>
      </c>
      <c r="I6" s="1">
        <f>(F6*G6*224592.3)/$H$10</f>
        <v>24702.41891515498</v>
      </c>
    </row>
    <row r="7" spans="5:18" x14ac:dyDescent="0.25">
      <c r="E7" s="3">
        <v>2</v>
      </c>
      <c r="F7" s="1">
        <v>360767</v>
      </c>
      <c r="G7" s="1">
        <v>7</v>
      </c>
      <c r="H7" s="1">
        <f t="shared" ref="H7:H9" si="0">F7*G7</f>
        <v>2525369</v>
      </c>
      <c r="I7" s="1">
        <f t="shared" ref="I7:I9" si="1">(F7*G7*224592.3)/$H$10</f>
        <v>49404.83783030996</v>
      </c>
      <c r="L7" s="7" t="s">
        <v>15</v>
      </c>
      <c r="M7" s="7"/>
      <c r="N7" s="7"/>
    </row>
    <row r="8" spans="5:18" x14ac:dyDescent="0.25">
      <c r="E8" s="3">
        <v>3</v>
      </c>
      <c r="F8" s="1">
        <v>360767</v>
      </c>
      <c r="G8" s="1">
        <v>10.5</v>
      </c>
      <c r="H8" s="1">
        <f t="shared" si="0"/>
        <v>3788053.5</v>
      </c>
      <c r="I8" s="1">
        <f t="shared" si="1"/>
        <v>74107.25674546494</v>
      </c>
      <c r="L8" s="7"/>
      <c r="M8" s="7"/>
      <c r="N8" s="7"/>
    </row>
    <row r="9" spans="5:18" x14ac:dyDescent="0.25">
      <c r="E9" s="3" t="s">
        <v>0</v>
      </c>
      <c r="F9" s="1">
        <v>278865.25</v>
      </c>
      <c r="G9" s="1">
        <v>14</v>
      </c>
      <c r="H9" s="1">
        <f t="shared" si="0"/>
        <v>3904113.5</v>
      </c>
      <c r="I9" s="1">
        <f t="shared" si="1"/>
        <v>76377.786509070094</v>
      </c>
      <c r="L9" s="7"/>
      <c r="M9" s="7"/>
      <c r="N9" s="7"/>
    </row>
    <row r="10" spans="5:18" x14ac:dyDescent="0.25">
      <c r="E10" s="3" t="s">
        <v>3</v>
      </c>
      <c r="F10" s="1"/>
      <c r="G10" s="1"/>
      <c r="H10" s="1">
        <f>SUM(H6:H9)</f>
        <v>11480220.5</v>
      </c>
      <c r="I10" s="1"/>
    </row>
    <row r="13" spans="5:18" x14ac:dyDescent="0.25">
      <c r="E13" s="2" t="s">
        <v>1</v>
      </c>
      <c r="F13" s="2" t="s">
        <v>10</v>
      </c>
      <c r="G13" s="2" t="s">
        <v>7</v>
      </c>
      <c r="H13" s="2" t="s">
        <v>8</v>
      </c>
      <c r="I13" s="2" t="s">
        <v>9</v>
      </c>
      <c r="J13" s="2" t="s">
        <v>11</v>
      </c>
      <c r="K13" s="4"/>
      <c r="L13" s="4"/>
      <c r="M13" s="4"/>
      <c r="N13" s="4"/>
      <c r="O13" s="4"/>
      <c r="P13" s="4"/>
      <c r="Q13" s="4"/>
      <c r="R13" s="4"/>
    </row>
    <row r="14" spans="5:18" x14ac:dyDescent="0.25">
      <c r="E14" s="3" t="s">
        <v>0</v>
      </c>
      <c r="F14" s="1">
        <f>0.05*14.6</f>
        <v>0.73</v>
      </c>
      <c r="G14" s="1">
        <v>0.14000000000000001</v>
      </c>
      <c r="H14" s="1">
        <v>76377.786509070094</v>
      </c>
      <c r="I14" s="1">
        <f>(F14+G14)*H14</f>
        <v>66448.674262890985</v>
      </c>
      <c r="J14" s="1">
        <f>I14</f>
        <v>66448.674262890985</v>
      </c>
      <c r="K14" s="4"/>
      <c r="L14" s="4"/>
      <c r="M14" s="4"/>
      <c r="N14" s="4"/>
      <c r="O14" s="4"/>
      <c r="P14" s="4"/>
      <c r="Q14" s="4"/>
      <c r="R14" s="4"/>
    </row>
    <row r="15" spans="5:18" x14ac:dyDescent="0.25">
      <c r="E15" s="3">
        <v>3</v>
      </c>
      <c r="F15" s="1">
        <f t="shared" ref="F15:F17" si="2">0.05*14.6</f>
        <v>0.73</v>
      </c>
      <c r="G15" s="1">
        <v>0.14000000000000001</v>
      </c>
      <c r="H15" s="1">
        <v>74107.25674546494</v>
      </c>
      <c r="I15" s="1">
        <f t="shared" ref="I15:I17" si="3">(F15+G15)*H15</f>
        <v>64473.313368554496</v>
      </c>
      <c r="J15" s="1">
        <f>I14+I15</f>
        <v>130921.98763144549</v>
      </c>
      <c r="K15" s="4"/>
      <c r="L15" s="4"/>
      <c r="M15" s="4"/>
      <c r="N15" s="4"/>
      <c r="O15" s="4"/>
      <c r="P15" s="4"/>
      <c r="Q15" s="4"/>
      <c r="R15" s="4"/>
    </row>
    <row r="16" spans="5:18" x14ac:dyDescent="0.25">
      <c r="E16" s="3">
        <v>2</v>
      </c>
      <c r="F16" s="1">
        <f t="shared" si="2"/>
        <v>0.73</v>
      </c>
      <c r="G16" s="1">
        <v>0.14000000000000001</v>
      </c>
      <c r="H16" s="1">
        <v>49404.83783030996</v>
      </c>
      <c r="I16" s="1">
        <f t="shared" si="3"/>
        <v>42982.208912369664</v>
      </c>
      <c r="J16" s="1">
        <f>I14+I15+I16</f>
        <v>173904.19654381514</v>
      </c>
      <c r="K16" s="4"/>
      <c r="L16" s="4"/>
      <c r="M16" s="4"/>
      <c r="N16" s="4"/>
      <c r="O16" s="4"/>
      <c r="P16" s="4"/>
      <c r="Q16" s="4"/>
      <c r="R16" s="4"/>
    </row>
    <row r="17" spans="5:18" x14ac:dyDescent="0.25">
      <c r="E17" s="3">
        <v>1</v>
      </c>
      <c r="F17" s="1">
        <f t="shared" si="2"/>
        <v>0.73</v>
      </c>
      <c r="G17" s="1">
        <v>0.14000000000000001</v>
      </c>
      <c r="H17" s="1">
        <v>24702.41891515498</v>
      </c>
      <c r="I17" s="1">
        <f t="shared" si="3"/>
        <v>21491.104456184832</v>
      </c>
      <c r="J17" s="1">
        <f>I14+I15+I17+I16</f>
        <v>195395.30099999998</v>
      </c>
      <c r="K17" s="4"/>
      <c r="L17" s="5" t="s">
        <v>14</v>
      </c>
      <c r="M17" s="6"/>
      <c r="N17" s="6"/>
      <c r="O17" s="4"/>
      <c r="P17" s="4"/>
      <c r="Q17" s="4"/>
      <c r="R17" s="4"/>
    </row>
    <row r="18" spans="5:18" x14ac:dyDescent="0.25">
      <c r="E18" s="4"/>
      <c r="F18" s="4"/>
      <c r="G18" s="4"/>
      <c r="H18" s="4"/>
      <c r="I18" s="4"/>
      <c r="J18" s="4"/>
      <c r="K18" s="4"/>
      <c r="L18" s="6"/>
      <c r="M18" s="6"/>
      <c r="N18" s="6"/>
    </row>
    <row r="19" spans="5:18" x14ac:dyDescent="0.25">
      <c r="E19" s="2" t="s">
        <v>1</v>
      </c>
      <c r="F19" s="2" t="s">
        <v>12</v>
      </c>
      <c r="G19" s="2" t="s">
        <v>7</v>
      </c>
      <c r="H19" s="2" t="s">
        <v>8</v>
      </c>
      <c r="I19" s="2" t="s">
        <v>9</v>
      </c>
      <c r="J19" s="2" t="s">
        <v>13</v>
      </c>
      <c r="K19" s="4"/>
      <c r="L19" s="6"/>
      <c r="M19" s="6"/>
      <c r="N19" s="6"/>
      <c r="O19" s="4"/>
      <c r="P19" s="4"/>
      <c r="Q19" s="4"/>
      <c r="R19" s="4"/>
    </row>
    <row r="20" spans="5:18" x14ac:dyDescent="0.25">
      <c r="E20" s="3" t="s">
        <v>0</v>
      </c>
      <c r="F20" s="1">
        <f>0.05*19.05</f>
        <v>0.95250000000000012</v>
      </c>
      <c r="G20" s="1">
        <v>0.02</v>
      </c>
      <c r="H20" s="1">
        <v>76377.786509070094</v>
      </c>
      <c r="I20" s="1">
        <f>(F20+G20)*H20</f>
        <v>74277.397380070674</v>
      </c>
      <c r="J20" s="1">
        <f>I20</f>
        <v>74277.397380070674</v>
      </c>
      <c r="K20" s="4"/>
      <c r="L20" s="4"/>
      <c r="M20" s="4"/>
      <c r="N20" s="4"/>
      <c r="O20" s="4"/>
      <c r="P20" s="4"/>
      <c r="Q20" s="4"/>
      <c r="R20" s="4"/>
    </row>
    <row r="21" spans="5:18" x14ac:dyDescent="0.25">
      <c r="E21" s="3">
        <v>3</v>
      </c>
      <c r="F21" s="1">
        <f t="shared" ref="F21:F23" si="4">0.05*19.05</f>
        <v>0.95250000000000012</v>
      </c>
      <c r="G21" s="1">
        <v>0.02</v>
      </c>
      <c r="H21" s="1">
        <v>74107.25674546494</v>
      </c>
      <c r="I21" s="1">
        <f t="shared" ref="I21:I23" si="5">(F21+G21)*H21</f>
        <v>72069.307184964666</v>
      </c>
      <c r="J21" s="1">
        <f>I20+I21</f>
        <v>146346.70456503535</v>
      </c>
      <c r="K21" s="4"/>
      <c r="L21" s="4"/>
      <c r="M21" s="4"/>
      <c r="N21" s="4"/>
      <c r="O21" s="4"/>
      <c r="P21" s="4"/>
      <c r="Q21" s="4"/>
      <c r="R21" s="4"/>
    </row>
    <row r="22" spans="5:18" x14ac:dyDescent="0.25">
      <c r="E22" s="3">
        <v>2</v>
      </c>
      <c r="F22" s="1">
        <f t="shared" si="4"/>
        <v>0.95250000000000012</v>
      </c>
      <c r="G22" s="1">
        <v>0.02</v>
      </c>
      <c r="H22" s="1">
        <v>49404.83783030996</v>
      </c>
      <c r="I22" s="1">
        <f t="shared" si="5"/>
        <v>48046.204789976444</v>
      </c>
      <c r="J22" s="1">
        <f>I20+I21+I22</f>
        <v>194392.9093550118</v>
      </c>
      <c r="K22" s="4"/>
      <c r="L22" s="4"/>
      <c r="M22" s="4"/>
      <c r="N22" s="4"/>
      <c r="O22" s="4"/>
      <c r="P22" s="4"/>
      <c r="Q22" s="4"/>
      <c r="R22" s="4"/>
    </row>
    <row r="23" spans="5:18" x14ac:dyDescent="0.25">
      <c r="E23" s="3">
        <v>1</v>
      </c>
      <c r="F23" s="1">
        <f t="shared" si="4"/>
        <v>0.95250000000000012</v>
      </c>
      <c r="G23" s="1">
        <v>0.02</v>
      </c>
      <c r="H23" s="1">
        <v>24702.41891515498</v>
      </c>
      <c r="I23" s="1">
        <f t="shared" si="5"/>
        <v>24023.102394988222</v>
      </c>
      <c r="J23" s="1">
        <f>I20+I21+I22+I23</f>
        <v>218416.01175000001</v>
      </c>
      <c r="K23" s="4"/>
      <c r="L23" s="4"/>
      <c r="M23" s="4"/>
      <c r="N23" s="4"/>
      <c r="O23" s="4"/>
      <c r="P23" s="4"/>
      <c r="Q23" s="4"/>
      <c r="R23" s="4"/>
    </row>
    <row r="24" spans="5:18" x14ac:dyDescent="0.25"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5:18" x14ac:dyDescent="0.25"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5:18" x14ac:dyDescent="0.25">
      <c r="E26" s="2" t="s">
        <v>1</v>
      </c>
      <c r="F26" s="2" t="s">
        <v>12</v>
      </c>
      <c r="G26" s="2" t="s">
        <v>7</v>
      </c>
      <c r="H26" s="2" t="s">
        <v>16</v>
      </c>
      <c r="I26" s="2" t="s">
        <v>13</v>
      </c>
      <c r="J26" s="2" t="s">
        <v>17</v>
      </c>
      <c r="K26" s="2" t="s">
        <v>18</v>
      </c>
      <c r="L26" s="2" t="s">
        <v>19</v>
      </c>
      <c r="M26" s="2" t="s">
        <v>20</v>
      </c>
      <c r="N26" s="4"/>
      <c r="O26" s="4"/>
      <c r="P26" s="4"/>
      <c r="Q26" s="4"/>
      <c r="R26" s="4"/>
    </row>
    <row r="27" spans="5:18" x14ac:dyDescent="0.25">
      <c r="E27" s="3" t="s">
        <v>0</v>
      </c>
      <c r="F27" s="1">
        <f>0.05*19.05</f>
        <v>0.95250000000000012</v>
      </c>
      <c r="G27" s="1">
        <v>0.02</v>
      </c>
      <c r="H27" s="1">
        <f>F27+G27</f>
        <v>0.97250000000000014</v>
      </c>
      <c r="I27" s="1">
        <v>74277.397380070674</v>
      </c>
      <c r="J27" s="1">
        <v>8.5</v>
      </c>
      <c r="K27" s="1">
        <v>76377.786509070094</v>
      </c>
      <c r="L27" s="1">
        <f>(14.27*K27+8.5*K27-I27)/91.08</f>
        <v>18278.928430297048</v>
      </c>
      <c r="M27" s="1">
        <f>(K27*8.5-I27-34*L27)/76.11</f>
        <v>-611.61186024273445</v>
      </c>
      <c r="N27" s="4"/>
      <c r="O27" s="4"/>
      <c r="P27" s="4"/>
      <c r="Q27" s="4"/>
      <c r="R27" s="4"/>
    </row>
    <row r="28" spans="5:18" x14ac:dyDescent="0.25">
      <c r="E28" s="3">
        <v>3</v>
      </c>
      <c r="F28" s="1">
        <f t="shared" ref="F28:F30" si="6">0.05*19.05</f>
        <v>0.95250000000000012</v>
      </c>
      <c r="G28" s="1">
        <v>0.02</v>
      </c>
      <c r="H28" s="1">
        <f t="shared" ref="H28:H30" si="7">F28+G28</f>
        <v>0.97250000000000014</v>
      </c>
      <c r="I28" s="1">
        <v>146346.70456503535</v>
      </c>
      <c r="J28" s="1">
        <v>8.5</v>
      </c>
      <c r="K28" s="1">
        <v>74107.25674546494</v>
      </c>
      <c r="L28" s="1">
        <f t="shared" ref="L28:L30" si="8">(14.27*K28+8.5*K28-I28)/91.08</f>
        <v>16920.021206952144</v>
      </c>
      <c r="M28" s="1">
        <f t="shared" ref="M28:M30" si="9">(K28*8.5-I28-34*L28)/76.11</f>
        <v>-1205.0419559184909</v>
      </c>
      <c r="N28" s="4"/>
      <c r="O28" s="4"/>
      <c r="P28" s="4"/>
      <c r="Q28" s="4"/>
      <c r="R28" s="4"/>
    </row>
    <row r="29" spans="5:18" x14ac:dyDescent="0.25">
      <c r="E29" s="3">
        <v>2</v>
      </c>
      <c r="F29" s="1">
        <f t="shared" si="6"/>
        <v>0.95250000000000012</v>
      </c>
      <c r="G29" s="1">
        <v>0.02</v>
      </c>
      <c r="H29" s="1">
        <f t="shared" si="7"/>
        <v>0.97250000000000014</v>
      </c>
      <c r="I29" s="1">
        <v>194392.9093550118</v>
      </c>
      <c r="J29" s="1">
        <v>8.5</v>
      </c>
      <c r="K29" s="1">
        <v>49404.83783030996</v>
      </c>
      <c r="L29" s="1">
        <f t="shared" si="8"/>
        <v>10216.899956534322</v>
      </c>
      <c r="M29" s="1">
        <f t="shared" si="9"/>
        <v>-1600.6620197023267</v>
      </c>
      <c r="N29" s="4"/>
      <c r="O29" s="4"/>
      <c r="P29" s="8" t="s">
        <v>21</v>
      </c>
      <c r="Q29" s="9"/>
      <c r="R29" s="10"/>
    </row>
    <row r="30" spans="5:18" x14ac:dyDescent="0.25">
      <c r="E30" s="3">
        <v>1</v>
      </c>
      <c r="F30" s="1">
        <f t="shared" si="6"/>
        <v>0.95250000000000012</v>
      </c>
      <c r="G30" s="1">
        <v>0.02</v>
      </c>
      <c r="H30" s="1">
        <f t="shared" si="7"/>
        <v>0.97250000000000014</v>
      </c>
      <c r="I30" s="1">
        <v>218416.01175000001</v>
      </c>
      <c r="J30" s="1">
        <v>8.5</v>
      </c>
      <c r="K30" s="1">
        <v>24702.41891515498</v>
      </c>
      <c r="L30" s="1">
        <f t="shared" si="8"/>
        <v>3777.5369669310371</v>
      </c>
      <c r="M30" s="1">
        <f t="shared" si="9"/>
        <v>-1798.4720515942442</v>
      </c>
      <c r="N30" s="4"/>
      <c r="O30" s="4"/>
      <c r="P30" s="11"/>
      <c r="Q30" s="12"/>
      <c r="R30" s="13"/>
    </row>
    <row r="31" spans="5:18" x14ac:dyDescent="0.25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14"/>
      <c r="Q31" s="15"/>
      <c r="R31" s="16"/>
    </row>
    <row r="32" spans="5:18" x14ac:dyDescent="0.25"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5:18" x14ac:dyDescent="0.25">
      <c r="E33" s="2" t="s">
        <v>1</v>
      </c>
      <c r="F33" s="2" t="s">
        <v>10</v>
      </c>
      <c r="G33" s="2" t="s">
        <v>7</v>
      </c>
      <c r="H33" s="2" t="s">
        <v>16</v>
      </c>
      <c r="I33" s="2" t="s">
        <v>11</v>
      </c>
      <c r="J33" s="2" t="s">
        <v>22</v>
      </c>
      <c r="K33" s="2" t="s">
        <v>23</v>
      </c>
      <c r="L33" s="2" t="s">
        <v>19</v>
      </c>
      <c r="M33" s="2" t="s">
        <v>20</v>
      </c>
      <c r="N33" s="4"/>
      <c r="O33" s="4"/>
      <c r="P33" s="4"/>
      <c r="Q33" s="4"/>
      <c r="R33" s="4"/>
    </row>
    <row r="34" spans="5:18" x14ac:dyDescent="0.25">
      <c r="E34" s="3" t="s">
        <v>0</v>
      </c>
      <c r="F34" s="1">
        <f>0.05*14.6</f>
        <v>0.73</v>
      </c>
      <c r="G34" s="1">
        <v>0.14000000000000001</v>
      </c>
      <c r="H34" s="1">
        <f>F34+G34</f>
        <v>0.87</v>
      </c>
      <c r="I34" s="1">
        <v>66448.674262890985</v>
      </c>
      <c r="J34" s="1">
        <v>7.25</v>
      </c>
      <c r="K34" s="1">
        <v>76377.786509070094</v>
      </c>
      <c r="L34" s="1">
        <f>(I34-7.25*K34+7.25*K34)/23.08</f>
        <v>2879.05867690169</v>
      </c>
      <c r="M34" s="1">
        <f>(K34-3*L34)/4</f>
        <v>16935.152619591256</v>
      </c>
      <c r="N34" s="4"/>
      <c r="O34" s="4"/>
      <c r="P34" s="4"/>
      <c r="Q34" s="4"/>
      <c r="R34" s="4"/>
    </row>
    <row r="35" spans="5:18" x14ac:dyDescent="0.25">
      <c r="E35" s="3">
        <v>3</v>
      </c>
      <c r="F35" s="1">
        <f t="shared" ref="F35:F37" si="10">0.05*14.6</f>
        <v>0.73</v>
      </c>
      <c r="G35" s="1">
        <v>0.14000000000000001</v>
      </c>
      <c r="H35" s="1">
        <f t="shared" ref="H35:H37" si="11">F35+G35</f>
        <v>0.87</v>
      </c>
      <c r="I35" s="1">
        <v>130921.98763144549</v>
      </c>
      <c r="J35" s="1">
        <v>7.25</v>
      </c>
      <c r="K35" s="1">
        <v>74107.25674546494</v>
      </c>
      <c r="L35" s="1">
        <f t="shared" ref="L35:L37" si="12">(I35-7.25*K35+7.25*K35)/23.08</f>
        <v>5672.5297933901875</v>
      </c>
      <c r="M35" s="1">
        <f t="shared" ref="M35:M37" si="13">(K35-3*L35)/4</f>
        <v>14272.416841323595</v>
      </c>
      <c r="N35" s="4"/>
      <c r="O35" s="4"/>
      <c r="P35" s="4"/>
      <c r="Q35" s="4"/>
      <c r="R35" s="4"/>
    </row>
    <row r="36" spans="5:18" x14ac:dyDescent="0.25">
      <c r="E36" s="3">
        <v>2</v>
      </c>
      <c r="F36" s="1">
        <f t="shared" si="10"/>
        <v>0.73</v>
      </c>
      <c r="G36" s="1">
        <v>0.14000000000000001</v>
      </c>
      <c r="H36" s="1">
        <f t="shared" si="11"/>
        <v>0.87</v>
      </c>
      <c r="I36" s="1">
        <v>173904.19654381514</v>
      </c>
      <c r="J36" s="1">
        <v>7.25</v>
      </c>
      <c r="K36" s="1">
        <v>49404.83783030996</v>
      </c>
      <c r="L36" s="1">
        <f t="shared" si="12"/>
        <v>7534.8438710491837</v>
      </c>
      <c r="M36" s="1">
        <f t="shared" si="13"/>
        <v>6700.076554290602</v>
      </c>
      <c r="N36" s="4"/>
      <c r="O36" s="4"/>
      <c r="P36" s="4"/>
      <c r="Q36" s="4"/>
      <c r="R36" s="4"/>
    </row>
    <row r="37" spans="5:18" x14ac:dyDescent="0.25">
      <c r="E37" s="3">
        <v>1</v>
      </c>
      <c r="F37" s="1">
        <f t="shared" si="10"/>
        <v>0.73</v>
      </c>
      <c r="G37" s="1">
        <v>0.14000000000000001</v>
      </c>
      <c r="H37" s="1">
        <f t="shared" si="11"/>
        <v>0.87</v>
      </c>
      <c r="I37" s="1">
        <v>195395.30099999998</v>
      </c>
      <c r="J37" s="1">
        <v>7.25</v>
      </c>
      <c r="K37" s="1">
        <v>24702.41891515498</v>
      </c>
      <c r="L37" s="1">
        <f t="shared" si="12"/>
        <v>8466.0009098786832</v>
      </c>
      <c r="M37" s="1">
        <f t="shared" si="13"/>
        <v>-173.89595362026739</v>
      </c>
      <c r="N37" s="4"/>
      <c r="O37" s="4"/>
      <c r="P37" s="4"/>
      <c r="Q37" s="4"/>
      <c r="R37" s="4"/>
    </row>
    <row r="38" spans="5:18" x14ac:dyDescent="0.25"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5:18" x14ac:dyDescent="0.25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5:18" x14ac:dyDescent="0.25"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5:18" x14ac:dyDescent="0.25"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5:18" x14ac:dyDescent="0.25"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5:18" x14ac:dyDescent="0.25"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5:18" x14ac:dyDescent="0.25"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</sheetData>
  <mergeCells count="3">
    <mergeCell ref="L17:N19"/>
    <mergeCell ref="L7:N9"/>
    <mergeCell ref="P29:R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BRZ</dc:creator>
  <cp:lastModifiedBy>Mohammad BRZ</cp:lastModifiedBy>
  <dcterms:created xsi:type="dcterms:W3CDTF">2015-06-05T18:17:20Z</dcterms:created>
  <dcterms:modified xsi:type="dcterms:W3CDTF">2021-11-25T17:16:03Z</dcterms:modified>
</cp:coreProperties>
</file>