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Beton\excel\"/>
    </mc:Choice>
  </mc:AlternateContent>
  <xr:revisionPtr revIDLastSave="0" documentId="13_ncr:1_{F7201FD8-316B-4A70-9098-19A3A3A1D53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nm.Print_Area" localSheetId="0">Sheet1!$B$3:$T$34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1" l="1"/>
  <c r="T28" i="1"/>
  <c r="O29" i="1"/>
  <c r="O28" i="1"/>
  <c r="J29" i="1"/>
  <c r="J28" i="1"/>
  <c r="E29" i="1"/>
  <c r="E28" i="1"/>
  <c r="T22" i="1"/>
  <c r="T21" i="1"/>
  <c r="O22" i="1"/>
  <c r="O21" i="1"/>
  <c r="J22" i="1"/>
  <c r="J21" i="1"/>
  <c r="E22" i="1"/>
  <c r="E21" i="1"/>
  <c r="T15" i="1"/>
  <c r="T14" i="1"/>
  <c r="T8" i="1"/>
  <c r="T7" i="1"/>
  <c r="O15" i="1"/>
  <c r="O14" i="1"/>
  <c r="J15" i="1"/>
  <c r="J14" i="1"/>
  <c r="E15" i="1"/>
  <c r="E14" i="1"/>
  <c r="O8" i="1"/>
  <c r="O7" i="1"/>
  <c r="J8" i="1"/>
  <c r="J7" i="1"/>
  <c r="E8" i="1"/>
  <c r="E7" i="1"/>
  <c r="B4" i="1"/>
  <c r="B11" i="1"/>
  <c r="B25" i="1"/>
  <c r="B18" i="1"/>
  <c r="C25" i="1" l="1"/>
  <c r="C18" i="1"/>
  <c r="C11" i="1"/>
  <c r="C4" i="1"/>
  <c r="J35" i="1"/>
  <c r="Q7" i="1" l="1"/>
  <c r="Q6" i="1" s="1"/>
  <c r="T9" i="1" s="1"/>
  <c r="G7" i="1"/>
  <c r="G6" i="1" s="1"/>
  <c r="E9" i="1" s="1"/>
  <c r="G21" i="1" l="1"/>
  <c r="G20" i="1" s="1"/>
  <c r="L7" i="1"/>
  <c r="L6" i="1" s="1"/>
  <c r="G14" i="1"/>
  <c r="G13" i="1" s="1"/>
  <c r="E16" i="1" s="1"/>
  <c r="G28" i="1"/>
  <c r="G27" i="1" s="1"/>
  <c r="L21" i="1" l="1"/>
  <c r="L20" i="1" s="1"/>
  <c r="E23" i="1"/>
  <c r="L14" i="1"/>
  <c r="Q14" i="1" s="1"/>
  <c r="Q13" i="1" s="1"/>
  <c r="T16" i="1" s="1"/>
  <c r="E30" i="1"/>
  <c r="L28" i="1"/>
  <c r="L27" i="1" s="1"/>
  <c r="L13" i="1" l="1"/>
  <c r="Q21" i="1"/>
  <c r="Q20" i="1" s="1"/>
  <c r="T23" i="1" s="1"/>
  <c r="Q28" i="1"/>
  <c r="Q27" i="1" s="1"/>
  <c r="T30" i="1" l="1"/>
</calcChain>
</file>

<file path=xl/sharedStrings.xml><?xml version="1.0" encoding="utf-8"?>
<sst xmlns="http://schemas.openxmlformats.org/spreadsheetml/2006/main" count="53" uniqueCount="10">
  <si>
    <t>V (kg)</t>
  </si>
  <si>
    <t>M (kg.m)</t>
  </si>
  <si>
    <t>P (kg)</t>
  </si>
  <si>
    <t>A</t>
  </si>
  <si>
    <t>B</t>
  </si>
  <si>
    <t>C</t>
  </si>
  <si>
    <t>D</t>
  </si>
  <si>
    <t>Span (m)</t>
  </si>
  <si>
    <t>Force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</si>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</sst>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15688</xdr:colOff>
      <xdr:row>3</xdr:row>
      <xdr:rowOff>24094</xdr:rowOff>
    </xdr:from>
    <xdr:to>
      <xdr:col>20</xdr:col>
      <xdr:colOff>143996</xdr:colOff>
      <xdr:row>30</xdr:row>
      <xdr:rowOff>236929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83097C-76C7-4FC5-B224-6A7DFC777C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728"/>
        <a:stretch/>
      </xdr:blipFill>
      <xdr:spPr>
        <a:xfrm>
          <a:off x="1806388" y="595594"/>
          <a:ext cx="9653308" cy="5356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X37"/>
  <sheetViews>
    <sheetView tabSelected="1" zoomScale="85" zoomScaleNormal="85" workbookViewId="0">
      <selection activeCell="AA17" sqref="AA17"/>
    </sheetView>
  </sheetViews>
  <sheetFormatPr defaultRowHeight="15" x14ac:dyDescent="0.25"/>
  <cols>
    <col min="1" max="1" width="9.140625" style="1" customWidth="1"/>
    <col min="2" max="2" width="9.42578125" style="1" customWidth="1"/>
    <col min="3" max="3" width="8.28515625" style="1" customWidth="1"/>
    <col min="4" max="4" width="12.28515625" style="1" customWidth="1"/>
    <col min="5" max="5" width="9.140625" style="1"/>
    <col min="6" max="6" width="9.140625" style="1" customWidth="1"/>
    <col min="7" max="8" width="9.140625" style="1"/>
    <col min="9" max="9" width="8.7109375" style="1" customWidth="1"/>
    <col min="10" max="12" width="9.140625" style="1"/>
    <col min="13" max="13" width="6" style="1" customWidth="1"/>
    <col min="14" max="14" width="9.140625" style="1" customWidth="1"/>
    <col min="15" max="17" width="9.140625" style="1"/>
    <col min="18" max="18" width="4.85546875" style="1" customWidth="1"/>
    <col min="19" max="19" width="1.28515625" style="1" customWidth="1"/>
    <col min="20" max="16384" width="9.140625" style="1"/>
  </cols>
  <sheetData>
    <row r="3" spans="2:24" ht="15" customHeight="1" x14ac:dyDescent="0.25">
      <c r="B3" s="2" t="s">
        <v>8</v>
      </c>
      <c r="C3" s="2" t="s">
        <v>9</v>
      </c>
    </row>
    <row r="4" spans="2:24" ht="15" customHeight="1" x14ac:dyDescent="0.25">
      <c r="B4" s="2">
        <f>X17</f>
        <v>611.61</v>
      </c>
      <c r="C4" s="2">
        <f>B4</f>
        <v>611.61</v>
      </c>
      <c r="D4" s="3"/>
      <c r="E4" s="4" t="s">
        <v>3</v>
      </c>
      <c r="F4" s="3"/>
      <c r="G4" s="3"/>
      <c r="H4" s="3"/>
      <c r="I4" s="3" t="s">
        <v>4</v>
      </c>
      <c r="J4" s="4"/>
      <c r="K4" s="3"/>
      <c r="L4" s="3"/>
      <c r="M4" s="3"/>
      <c r="N4" s="3" t="s">
        <v>5</v>
      </c>
      <c r="O4" s="4"/>
      <c r="P4" s="3"/>
      <c r="Q4" s="3"/>
      <c r="R4" s="3" t="s">
        <v>6</v>
      </c>
      <c r="T4" s="5"/>
    </row>
    <row r="5" spans="2:24" ht="15" customHeight="1" x14ac:dyDescent="0.25">
      <c r="B5" s="6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2:24" ht="15" customHeight="1" x14ac:dyDescent="0.25">
      <c r="D6" s="3"/>
      <c r="E6" s="3"/>
      <c r="F6" s="3"/>
      <c r="G6" s="10">
        <f>G7/($E$33/2)</f>
        <v>62.959852941176472</v>
      </c>
      <c r="H6" s="11" t="s">
        <v>0</v>
      </c>
      <c r="I6" s="3"/>
      <c r="J6" s="3"/>
      <c r="K6" s="3"/>
      <c r="L6" s="10">
        <f>L7/($J$33/2)</f>
        <v>62.959852941176472</v>
      </c>
      <c r="M6" s="3"/>
      <c r="N6" s="3"/>
      <c r="O6" s="3"/>
      <c r="P6" s="3"/>
      <c r="Q6" s="10">
        <f>Q7/($O$33/2)</f>
        <v>62.959852941176472</v>
      </c>
      <c r="R6" s="3"/>
      <c r="S6" s="3"/>
    </row>
    <row r="7" spans="2:24" ht="15" customHeight="1" x14ac:dyDescent="0.25">
      <c r="D7" s="3"/>
      <c r="E7" s="8">
        <f>C4*($E$33/2)/17</f>
        <v>98.936911764705883</v>
      </c>
      <c r="F7" s="9" t="s">
        <v>0</v>
      </c>
      <c r="G7" s="10">
        <f>E8</f>
        <v>173.1395955882353</v>
      </c>
      <c r="H7" s="11" t="s">
        <v>1</v>
      </c>
      <c r="I7" s="3"/>
      <c r="J7" s="8">
        <f>C4*(($J$33+$E$33)/2)/17</f>
        <v>206.86808823529412</v>
      </c>
      <c r="K7" s="9" t="s">
        <v>0</v>
      </c>
      <c r="L7" s="10">
        <f>J8-G7</f>
        <v>188.87955882352941</v>
      </c>
      <c r="M7" s="3"/>
      <c r="N7" s="3"/>
      <c r="O7" s="8">
        <f>C4*(($J$33+$O$33)/2)/17</f>
        <v>206.86808823529412</v>
      </c>
      <c r="P7" s="9" t="s">
        <v>0</v>
      </c>
      <c r="Q7" s="10">
        <f>T8</f>
        <v>173.1395955882353</v>
      </c>
      <c r="R7" s="3"/>
      <c r="S7" s="3"/>
      <c r="T7" s="8">
        <f>C4*($O$33/2)/17</f>
        <v>98.936911764705883</v>
      </c>
      <c r="U7" s="3"/>
    </row>
    <row r="8" spans="2:24" ht="15" customHeight="1" x14ac:dyDescent="0.25">
      <c r="D8" s="3"/>
      <c r="E8" s="8">
        <f>E7*(3.5/2)</f>
        <v>173.1395955882353</v>
      </c>
      <c r="F8" s="9" t="s">
        <v>1</v>
      </c>
      <c r="G8" s="3"/>
      <c r="H8" s="3"/>
      <c r="I8" s="3"/>
      <c r="J8" s="8">
        <f>J7*(3.5/2)</f>
        <v>362.0191544117647</v>
      </c>
      <c r="K8" s="9" t="s">
        <v>1</v>
      </c>
      <c r="L8" s="3"/>
      <c r="M8" s="3"/>
      <c r="N8" s="3"/>
      <c r="O8" s="8">
        <f>O7*(3.5/2)</f>
        <v>362.0191544117647</v>
      </c>
      <c r="P8" s="9" t="s">
        <v>1</v>
      </c>
      <c r="Q8" s="3"/>
      <c r="R8" s="3"/>
      <c r="S8" s="3"/>
      <c r="T8" s="8">
        <f>T7*(3.5/2)</f>
        <v>173.1395955882353</v>
      </c>
      <c r="U8" s="3"/>
    </row>
    <row r="9" spans="2:24" ht="15" customHeight="1" x14ac:dyDescent="0.25">
      <c r="D9" s="3"/>
      <c r="E9" s="8">
        <f>G6</f>
        <v>62.959852941176472</v>
      </c>
      <c r="F9" s="9" t="s">
        <v>2</v>
      </c>
      <c r="G9" s="3"/>
      <c r="H9" s="3"/>
      <c r="I9" s="3"/>
      <c r="J9" s="8">
        <v>0</v>
      </c>
      <c r="K9" s="9" t="s">
        <v>2</v>
      </c>
      <c r="L9" s="3"/>
      <c r="M9" s="3"/>
      <c r="N9" s="3"/>
      <c r="O9" s="8">
        <v>0</v>
      </c>
      <c r="P9" s="9" t="s">
        <v>2</v>
      </c>
      <c r="Q9" s="3"/>
      <c r="R9" s="3"/>
      <c r="S9" s="3"/>
      <c r="T9" s="8">
        <f>Q6</f>
        <v>62.959852941176472</v>
      </c>
      <c r="U9" s="3"/>
    </row>
    <row r="10" spans="2:24" ht="15" customHeight="1" x14ac:dyDescent="0.25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2:24" ht="15" customHeight="1" x14ac:dyDescent="0.25">
      <c r="B11" s="2">
        <f>X16</f>
        <v>1205.04</v>
      </c>
      <c r="C11" s="2">
        <f>B11+B4</f>
        <v>1816.65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2:24" ht="15" customHeight="1" x14ac:dyDescent="0.25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2:24" ht="15" customHeight="1" x14ac:dyDescent="0.25">
      <c r="D13" s="3"/>
      <c r="E13" s="3"/>
      <c r="F13" s="3"/>
      <c r="G13" s="10">
        <f>G14/($E$33/2)</f>
        <v>249.96794117647062</v>
      </c>
      <c r="H13" s="11" t="s">
        <v>0</v>
      </c>
      <c r="I13" s="3"/>
      <c r="J13" s="3"/>
      <c r="K13" s="3"/>
      <c r="L13" s="10">
        <f>L14/($J$33/2)</f>
        <v>249.96794117647059</v>
      </c>
      <c r="M13" s="3"/>
      <c r="N13" s="3"/>
      <c r="O13" s="3"/>
      <c r="P13" s="3"/>
      <c r="Q13" s="10">
        <f>Q14/($O$33/2)</f>
        <v>249.96794117647062</v>
      </c>
      <c r="R13" s="3"/>
      <c r="S13" s="3"/>
    </row>
    <row r="14" spans="2:24" ht="15" customHeight="1" x14ac:dyDescent="0.25">
      <c r="D14" s="3"/>
      <c r="E14" s="8">
        <f>C11*($E$33/2)/17</f>
        <v>293.86985294117648</v>
      </c>
      <c r="F14" s="9" t="s">
        <v>0</v>
      </c>
      <c r="G14" s="10">
        <f>E15+E8</f>
        <v>687.41183823529423</v>
      </c>
      <c r="H14" s="11" t="s">
        <v>1</v>
      </c>
      <c r="I14" s="3"/>
      <c r="J14" s="8">
        <f>C11*(($J$33+$E$33)/2)/17</f>
        <v>614.45514705882363</v>
      </c>
      <c r="K14" s="9" t="s">
        <v>0</v>
      </c>
      <c r="L14" s="10">
        <f>J15+J8-G14</f>
        <v>749.90382352941174</v>
      </c>
      <c r="M14" s="3"/>
      <c r="N14" s="3"/>
      <c r="O14" s="8">
        <f>C11*(($J$33+$O$33)/2)/17</f>
        <v>614.45514705882363</v>
      </c>
      <c r="P14" s="9" t="s">
        <v>0</v>
      </c>
      <c r="Q14" s="10">
        <f>O15+O8-L14</f>
        <v>687.41183823529423</v>
      </c>
      <c r="R14" s="3"/>
      <c r="S14" s="3"/>
      <c r="T14" s="8">
        <f>C11*($O$33/2)/17</f>
        <v>293.86985294117648</v>
      </c>
      <c r="U14" s="3"/>
      <c r="X14" s="2">
        <v>1798.47</v>
      </c>
    </row>
    <row r="15" spans="2:24" ht="15" customHeight="1" x14ac:dyDescent="0.25">
      <c r="D15" s="3"/>
      <c r="E15" s="8">
        <f>E14*(3.5/2)</f>
        <v>514.27224264705887</v>
      </c>
      <c r="F15" s="9" t="s">
        <v>1</v>
      </c>
      <c r="G15" s="3"/>
      <c r="H15" s="3"/>
      <c r="I15" s="3"/>
      <c r="J15" s="8">
        <f>J14*(3.5/2)</f>
        <v>1075.2965073529413</v>
      </c>
      <c r="K15" s="9" t="s">
        <v>1</v>
      </c>
      <c r="L15" s="3"/>
      <c r="M15" s="3"/>
      <c r="N15" s="3"/>
      <c r="O15" s="8">
        <f>O14*(3.5/2)</f>
        <v>1075.2965073529413</v>
      </c>
      <c r="P15" s="9" t="s">
        <v>1</v>
      </c>
      <c r="Q15" s="3"/>
      <c r="R15" s="3"/>
      <c r="S15" s="3"/>
      <c r="T15" s="8">
        <f>T14*(3.5/2)</f>
        <v>514.27224264705887</v>
      </c>
      <c r="U15" s="3"/>
      <c r="X15" s="2">
        <v>1600.66</v>
      </c>
    </row>
    <row r="16" spans="2:24" ht="15" customHeight="1" x14ac:dyDescent="0.25">
      <c r="D16" s="3"/>
      <c r="E16" s="8">
        <f>G13+G6</f>
        <v>312.92779411764707</v>
      </c>
      <c r="F16" s="9" t="s">
        <v>2</v>
      </c>
      <c r="G16" s="3"/>
      <c r="H16" s="3"/>
      <c r="I16" s="3"/>
      <c r="J16" s="8">
        <v>0</v>
      </c>
      <c r="K16" s="9" t="s">
        <v>2</v>
      </c>
      <c r="L16" s="3"/>
      <c r="M16" s="3"/>
      <c r="N16" s="3"/>
      <c r="O16" s="8">
        <v>0</v>
      </c>
      <c r="P16" s="9" t="s">
        <v>2</v>
      </c>
      <c r="Q16" s="3"/>
      <c r="R16" s="3"/>
      <c r="S16" s="3"/>
      <c r="T16" s="8">
        <f>Q13+Q6</f>
        <v>312.92779411764707</v>
      </c>
      <c r="U16" s="3"/>
      <c r="X16" s="2">
        <v>1205.04</v>
      </c>
    </row>
    <row r="17" spans="2:24" ht="15" customHeight="1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X17" s="2">
        <v>611.61</v>
      </c>
    </row>
    <row r="18" spans="2:24" ht="15" customHeight="1" x14ac:dyDescent="0.25">
      <c r="B18" s="2">
        <f>X15</f>
        <v>1600.66</v>
      </c>
      <c r="C18" s="2">
        <f>B18+B11+B4</f>
        <v>3417.31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2:24" ht="15" customHeight="1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2:24" ht="15" customHeight="1" x14ac:dyDescent="0.25">
      <c r="C20" s="3"/>
      <c r="D20" s="3"/>
      <c r="E20" s="3"/>
      <c r="F20" s="3"/>
      <c r="G20" s="10">
        <f>G21/($E$33/2)</f>
        <v>538.79</v>
      </c>
      <c r="H20" s="11" t="s">
        <v>0</v>
      </c>
      <c r="I20" s="3"/>
      <c r="J20" s="3"/>
      <c r="K20" s="3"/>
      <c r="L20" s="10">
        <f>L21/($J$33/2)</f>
        <v>538.79000000000008</v>
      </c>
      <c r="M20" s="3"/>
      <c r="N20" s="3"/>
      <c r="O20" s="3"/>
      <c r="P20" s="3"/>
      <c r="Q20" s="10">
        <f>Q21/($O$33/2)</f>
        <v>538.79</v>
      </c>
      <c r="R20" s="3"/>
      <c r="S20" s="3"/>
    </row>
    <row r="21" spans="2:24" ht="15" customHeight="1" x14ac:dyDescent="0.25">
      <c r="D21" s="3"/>
      <c r="E21" s="8">
        <f>C18*($E$33/2)/17</f>
        <v>552.80014705882343</v>
      </c>
      <c r="F21" s="9" t="s">
        <v>0</v>
      </c>
      <c r="G21" s="10">
        <f>E22+E15</f>
        <v>1481.6724999999999</v>
      </c>
      <c r="H21" s="11" t="s">
        <v>1</v>
      </c>
      <c r="I21" s="3"/>
      <c r="J21" s="8">
        <f>C18*(($J$33+$E$33)/2)/17</f>
        <v>1155.8548529411764</v>
      </c>
      <c r="K21" s="9" t="s">
        <v>0</v>
      </c>
      <c r="L21" s="10">
        <f>J22+J15-G21</f>
        <v>1616.3700000000001</v>
      </c>
      <c r="M21" s="3"/>
      <c r="N21" s="3"/>
      <c r="O21" s="8">
        <f>C18*(($J$33+$O$33)/2)/17</f>
        <v>1155.8548529411764</v>
      </c>
      <c r="P21" s="9" t="s">
        <v>0</v>
      </c>
      <c r="Q21" s="10">
        <f>O22+O15-L21</f>
        <v>1481.6724999999999</v>
      </c>
      <c r="R21" s="3"/>
      <c r="S21" s="3"/>
      <c r="T21" s="8">
        <f>C18*($O$33/2)/17</f>
        <v>552.80014705882343</v>
      </c>
      <c r="U21" s="3"/>
    </row>
    <row r="22" spans="2:24" ht="15" customHeight="1" x14ac:dyDescent="0.25">
      <c r="D22" s="3"/>
      <c r="E22" s="8">
        <f>E21*(3.5/2)</f>
        <v>967.40025735294103</v>
      </c>
      <c r="F22" s="9" t="s">
        <v>1</v>
      </c>
      <c r="G22" s="3"/>
      <c r="H22" s="3"/>
      <c r="I22" s="3"/>
      <c r="J22" s="8">
        <f>J21*(3.5/2)</f>
        <v>2022.7459926470588</v>
      </c>
      <c r="K22" s="9" t="s">
        <v>1</v>
      </c>
      <c r="L22" s="3"/>
      <c r="M22" s="3"/>
      <c r="N22" s="3"/>
      <c r="O22" s="8">
        <f>O21*(3.5/2)</f>
        <v>2022.7459926470588</v>
      </c>
      <c r="P22" s="9" t="s">
        <v>1</v>
      </c>
      <c r="Q22" s="3"/>
      <c r="R22" s="3"/>
      <c r="S22" s="3"/>
      <c r="T22" s="8">
        <f>T21*(3.5/2)</f>
        <v>967.40025735294103</v>
      </c>
      <c r="U22" s="3"/>
    </row>
    <row r="23" spans="2:24" ht="15" customHeight="1" x14ac:dyDescent="0.25">
      <c r="D23" s="3"/>
      <c r="E23" s="8">
        <f>G20+G13+G6</f>
        <v>851.71779411764703</v>
      </c>
      <c r="F23" s="9" t="s">
        <v>2</v>
      </c>
      <c r="G23" s="3"/>
      <c r="H23" s="3"/>
      <c r="I23" s="3"/>
      <c r="J23" s="8">
        <v>0</v>
      </c>
      <c r="K23" s="9" t="s">
        <v>2</v>
      </c>
      <c r="L23" s="3"/>
      <c r="M23" s="3"/>
      <c r="N23" s="3"/>
      <c r="O23" s="8">
        <v>0</v>
      </c>
      <c r="P23" s="9" t="s">
        <v>2</v>
      </c>
      <c r="Q23" s="3"/>
      <c r="R23" s="3"/>
      <c r="S23" s="3"/>
      <c r="T23" s="8">
        <f>Q20+Q13+Q6</f>
        <v>851.71779411764703</v>
      </c>
      <c r="U23" s="3"/>
    </row>
    <row r="24" spans="2:24" ht="15" customHeight="1" x14ac:dyDescent="0.25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2:24" ht="15" customHeight="1" x14ac:dyDescent="0.25">
      <c r="B25" s="2">
        <f>X14</f>
        <v>1798.47</v>
      </c>
      <c r="C25" s="2">
        <f>B25+B18+B11+B4</f>
        <v>5215.78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2:24" ht="15" customHeight="1" x14ac:dyDescent="0.25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2:24" ht="15" customHeight="1" x14ac:dyDescent="0.25">
      <c r="D27" s="3"/>
      <c r="E27" s="3"/>
      <c r="F27" s="3"/>
      <c r="G27" s="10">
        <f>G28/($E$33/2)</f>
        <v>888.70044117647046</v>
      </c>
      <c r="H27" s="11" t="s">
        <v>0</v>
      </c>
      <c r="I27" s="3"/>
      <c r="J27" s="3"/>
      <c r="K27" s="3"/>
      <c r="L27" s="10">
        <f>L28/($J$33/2)</f>
        <v>888.70044117647058</v>
      </c>
      <c r="M27" s="3"/>
      <c r="N27" s="3"/>
      <c r="O27" s="3"/>
      <c r="P27" s="3"/>
      <c r="Q27" s="10">
        <f>Q28/($O$33/2)</f>
        <v>888.70044117647046</v>
      </c>
      <c r="R27" s="3"/>
      <c r="S27" s="3"/>
    </row>
    <row r="28" spans="2:24" ht="15" customHeight="1" x14ac:dyDescent="0.25">
      <c r="D28" s="3"/>
      <c r="E28" s="8">
        <f>C25*($E$33/2)/17</f>
        <v>843.72911764705873</v>
      </c>
      <c r="F28" s="9" t="s">
        <v>0</v>
      </c>
      <c r="G28" s="10">
        <f>E29+E22</f>
        <v>2443.9262132352937</v>
      </c>
      <c r="H28" s="11" t="s">
        <v>1</v>
      </c>
      <c r="I28" s="3"/>
      <c r="J28" s="8">
        <f>C25*(($J$33+$E$33)/2)/17</f>
        <v>1764.1608823529409</v>
      </c>
      <c r="K28" s="9" t="s">
        <v>0</v>
      </c>
      <c r="L28" s="10">
        <f>J29+J22-G28</f>
        <v>2666.1013235294117</v>
      </c>
      <c r="M28" s="3"/>
      <c r="N28" s="3"/>
      <c r="O28" s="8">
        <f>C25*(($J$33+$O$33)/2)/17</f>
        <v>1764.1608823529409</v>
      </c>
      <c r="P28" s="9" t="s">
        <v>0</v>
      </c>
      <c r="Q28" s="10">
        <f>O29+O22-L28</f>
        <v>2443.9262132352937</v>
      </c>
      <c r="R28" s="3"/>
      <c r="S28" s="3"/>
      <c r="T28" s="8">
        <f>C25*($O$33/2)/17</f>
        <v>843.72911764705873</v>
      </c>
      <c r="U28" s="3"/>
    </row>
    <row r="29" spans="2:24" ht="15" customHeight="1" x14ac:dyDescent="0.25">
      <c r="D29" s="3"/>
      <c r="E29" s="8">
        <f>E28*(3.5/2)</f>
        <v>1476.5259558823527</v>
      </c>
      <c r="F29" s="9" t="s">
        <v>1</v>
      </c>
      <c r="G29" s="3"/>
      <c r="H29" s="3"/>
      <c r="I29" s="3"/>
      <c r="J29" s="8">
        <f>J28*(3.5/2)</f>
        <v>3087.2815441176467</v>
      </c>
      <c r="K29" s="9" t="s">
        <v>1</v>
      </c>
      <c r="L29" s="3"/>
      <c r="M29" s="3"/>
      <c r="N29" s="3"/>
      <c r="O29" s="8">
        <f>O28*(3.5/2)</f>
        <v>3087.2815441176467</v>
      </c>
      <c r="P29" s="9" t="s">
        <v>1</v>
      </c>
      <c r="Q29" s="3"/>
      <c r="R29" s="3"/>
      <c r="S29" s="3"/>
      <c r="T29" s="8">
        <f>T28*(3.5/2)</f>
        <v>1476.5259558823527</v>
      </c>
      <c r="U29" s="3"/>
    </row>
    <row r="30" spans="2:24" ht="15" customHeight="1" x14ac:dyDescent="0.25">
      <c r="D30" s="3"/>
      <c r="E30" s="8">
        <f>G27+G20+G13+G6</f>
        <v>1740.4182352941175</v>
      </c>
      <c r="F30" s="9" t="s">
        <v>2</v>
      </c>
      <c r="G30" s="3"/>
      <c r="H30" s="3"/>
      <c r="I30" s="3"/>
      <c r="J30" s="8">
        <v>0</v>
      </c>
      <c r="K30" s="9" t="s">
        <v>2</v>
      </c>
      <c r="L30" s="3"/>
      <c r="M30" s="3"/>
      <c r="N30" s="3"/>
      <c r="O30" s="8">
        <v>0</v>
      </c>
      <c r="P30" s="9" t="s">
        <v>2</v>
      </c>
      <c r="Q30" s="3"/>
      <c r="R30" s="3"/>
      <c r="S30" s="3"/>
      <c r="T30" s="8">
        <f>Q27+Q20+Q13+Q6</f>
        <v>1740.4182352941175</v>
      </c>
      <c r="U30" s="3"/>
    </row>
    <row r="31" spans="2:24" ht="33.75" customHeight="1" x14ac:dyDescent="0.25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2:24" ht="15" customHeight="1" x14ac:dyDescent="0.25">
      <c r="D32" s="3"/>
      <c r="E32" s="2" t="s">
        <v>7</v>
      </c>
      <c r="F32" s="3"/>
      <c r="G32" s="3"/>
      <c r="H32" s="3"/>
      <c r="I32" s="3"/>
      <c r="J32" s="2" t="s">
        <v>7</v>
      </c>
      <c r="K32" s="3"/>
      <c r="L32" s="3"/>
      <c r="M32" s="3"/>
      <c r="N32" s="3"/>
      <c r="O32" s="2" t="s">
        <v>7</v>
      </c>
      <c r="P32" s="3"/>
      <c r="Q32" s="3"/>
      <c r="R32" s="3"/>
      <c r="S32" s="3"/>
    </row>
    <row r="33" spans="5:15" ht="15" customHeight="1" x14ac:dyDescent="0.25">
      <c r="E33" s="2">
        <v>5.5</v>
      </c>
      <c r="J33" s="2">
        <v>6</v>
      </c>
      <c r="K33" s="7"/>
      <c r="L33" s="3"/>
      <c r="N33" s="3"/>
      <c r="O33" s="2">
        <v>5.5</v>
      </c>
    </row>
    <row r="34" spans="5:15" ht="15" customHeight="1" x14ac:dyDescent="0.25">
      <c r="O34" s="3"/>
    </row>
    <row r="35" spans="5:15" ht="15" customHeight="1" x14ac:dyDescent="0.25">
      <c r="J35" s="12">
        <f>O33+J33+E33</f>
        <v>17</v>
      </c>
      <c r="K35" s="12"/>
    </row>
    <row r="36" spans="5:15" ht="15" customHeight="1" x14ac:dyDescent="0.25"/>
    <row r="37" spans="5:15" ht="15" customHeight="1" x14ac:dyDescent="0.25"/>
  </sheetData>
  <mergeCells count="1">
    <mergeCell ref="J35:K35"/>
  </mergeCells>
  <pageMargins left="0" right="0" top="0.15" bottom="0.15" header="0" footer="0"/>
  <pageSetup paperSize="8" orientation="landscape" horizontalDpi="24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Mohammad BRZ</cp:lastModifiedBy>
  <cp:lastPrinted>2021-11-26T08:03:45Z</cp:lastPrinted>
  <dcterms:created xsi:type="dcterms:W3CDTF">2020-08-29T06:04:16Z</dcterms:created>
  <dcterms:modified xsi:type="dcterms:W3CDTF">2021-11-26T08:08:00Z</dcterms:modified>
</cp:coreProperties>
</file>