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H9" i="13"/>
  <c r="E9" i="13"/>
  <c r="F9" i="13"/>
  <c r="D9" i="13"/>
  <c r="C9" i="13"/>
  <c r="C9" i="9"/>
  <c r="F11" i="8" l="1"/>
  <c r="E11" i="8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<sst xmlns="http://schemas.openxmlformats.org/spreadsheetml/2006/main" count="276" uniqueCount="182">
  <si>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</si>
  <si>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</si>
  <si>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</si>
  <si>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</si>
  <si>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</si>
  <si>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</si>
  <si>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</si>
  <si>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</si>
  <si>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</si>
  <si>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</si>
  <si>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</si>
  <si>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</si>
  <si>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</si>
  <si>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</si>
  <si>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</si>
  <si>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</si>
  <si>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</si>
  <si>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</si>
  <si>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</si>
  <si>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</si>
  <si>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</si>
  <si>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</si>
  <si>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</si>
  <si>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</si>
  <si>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</si>
  <si>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</si>
  <si>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</si>
  <si>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</si>
  <si>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</si>
  <si>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</si>
  <si>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</si>
  <si>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</si>
  <si>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</si>
  <si>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</si>
  <si>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</si>
  <si>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</si>
  <si>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</si>
  <si>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</si>
  <si>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</si>
  <si>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</si>
  <si>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</si>
  <si>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</si>
  <si>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</si>
  <si>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</si>
  <si>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</si>
  <si>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</si>
  <si>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</si>
  <si>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</si>
  <si>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</si>
  <si>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</si>
  <si>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</si>
  <si>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</si>
  <si>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</si>
  <si>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</si>
  <si>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</si>
  <si>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</si>
  <si>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</si>
  <si>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</si>
  <si>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</si>
  <si>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</si>
  <si>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</si>
  <si>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</si>
  <si>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</si>
  <si>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</si>
  <si>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</si>
  <si>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</si>
  <si>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</si>
  <si>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</si>
  <si>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</si>
  <si>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</si>
  <si>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</si>
  <si>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</si>
  <si>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</si>
  <si>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</si>
  <si>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</si>
  <si>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</si>
  <si>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</si>
  <si>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</si>
  <si>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</si>
  <si>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</si>
  <si>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</si>
  <si>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</si>
  <si>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</si>
  <si>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</si>
  <si>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</si>
  <si>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</si>
  <si>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</si>
  <si>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</si>
  <si>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</si>
  <si>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</si>
  <si>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</si>
  <si>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</si>
  <si>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</si>
  <si>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</si>
  <si>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</si>
  <si>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</si>
  <si>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</si>
  <si>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</si>
  <si>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</si>
  <si>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</si>
  <si>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</si>
  <si>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</si>
  <si>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</si>
  <si>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</si>
  <si>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</si>
  <si>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</si>
  <si>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</si>
  <si>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</si>
  <si>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</si>
  <si>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</si>
  <si>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</si>
  <si>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</si>
  <si>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</si>
  <si>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</si>
  <si>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</si>
  <si>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</si>
  <si>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</si>
  <si>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</si>
  <si>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</si>
  <si>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</si>
  <si>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</si>
  <si>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</si>
  <si>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</si>
  <si>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</si>
  <si>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</si>
  <si>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</si>
  <si>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</si>
  <si>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</si>
  <si>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</si>
  <si>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</si>
  <si>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</si>
  <si>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</si>
  <si>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</si>
  <si>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</si>
  <si>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</si>
  <si>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</si>
  <si>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</si>
  <si>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</si>
  <si>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</si>
  <si>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</si>
  <si>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</si>
  <si>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</si>
  <si>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</si>
  <si>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</si>
  <si>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</si>
  <si>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</si>
  <si>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</si>
  <si>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</si>
  <si>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</si>
  <si>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</si>
  <si>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</si>
  <si>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</si>
  <si>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</si>
  <si>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</si>
  <si>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</si>
  <si>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</si>
  <si>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</si>
  <si>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</si>
  <si>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</si>
  <si>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</si>
  <si>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</si>
  <si>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</si>
  <si>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</si>
  <si>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</si>
  <si>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</si>
  <si>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</si>
  <si>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</si>
  <si>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</si>
  <si>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</si>
  <si>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</si>
  <si>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</si>
  <si>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MIN_COAL</t>
  </si>
  <si>
    <t>LET'S MINE AND CRAFT</t>
  </si>
  <si>
    <t>EX_PP_COAL</t>
  </si>
  <si>
    <t>COAL FIRE PP</t>
  </si>
  <si>
    <t>ELC_LV</t>
  </si>
  <si>
    <t>LOW VOLTAGE ELECTRICITY</t>
  </si>
  <si>
    <t>TRANSMISSION</t>
  </si>
  <si>
    <t xml:space="preserve">\I: Transmission and distribution </t>
  </si>
  <si>
    <t>PRE</t>
  </si>
  <si>
    <t>GRID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</si>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</sst>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3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5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9" fillId="4" borderId="29" xfId="0" applyNumberFormat="1" applyFont="1" applyFill="1" applyBorder="1" applyAlignment="1">
      <alignment horizontal="center" vertical="center" wrapText="1"/>
    </xf>
    <xf numFmtId="164" fontId="18" fillId="5" borderId="28" xfId="1" applyNumberFormat="1" applyFont="1" applyFill="1" applyBorder="1" applyAlignment="1">
      <alignment horizontal="center" vertical="center" wrapText="1"/>
    </xf>
    <xf numFmtId="164" fontId="18" fillId="5" borderId="29" xfId="1" applyNumberFormat="1" applyFont="1" applyFill="1" applyBorder="1" applyAlignment="1">
      <alignment horizontal="center" vertical="center" wrapText="1"/>
    </xf>
    <xf numFmtId="164" fontId="18" fillId="7" borderId="30" xfId="1" applyNumberFormat="1" applyFont="1" applyFill="1" applyBorder="1" applyAlignment="1">
      <alignment horizontal="center" vertical="center" wrapText="1"/>
    </xf>
    <xf numFmtId="164" fontId="18" fillId="7" borderId="31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0" xfId="0" applyFont="1" applyFill="1" applyBorder="1"/>
    <xf numFmtId="0" fontId="18" fillId="7" borderId="31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9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28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9" xfId="1" applyFont="1" applyFill="1" applyBorder="1" applyAlignment="1">
      <alignment horizontal="center" vertical="center" wrapText="1"/>
    </xf>
    <xf numFmtId="0" fontId="18" fillId="7" borderId="30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1" xfId="1" applyFont="1" applyFill="1" applyBorder="1" applyAlignment="1">
      <alignment horizontal="center" vertical="center" wrapText="1"/>
    </xf>
    <xf numFmtId="2" fontId="0" fillId="0" borderId="32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4" xfId="0" applyFill="1" applyBorder="1"/>
    <xf numFmtId="164" fontId="19" fillId="4" borderId="35" xfId="0" applyNumberFormat="1" applyFont="1" applyFill="1" applyBorder="1" applyAlignment="1">
      <alignment horizontal="center" vertical="center" wrapText="1"/>
    </xf>
    <xf numFmtId="0" fontId="0" fillId="3" borderId="38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6" xfId="0" applyNumberFormat="1" applyFont="1" applyFill="1" applyBorder="1" applyAlignment="1">
      <alignment horizontal="center" vertical="center" wrapText="1"/>
    </xf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4" xfId="0" applyFill="1" applyBorder="1" applyAlignment="1">
      <alignment horizontal="center"/>
    </xf>
    <xf numFmtId="164" fontId="19" fillId="4" borderId="33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18" fillId="3" borderId="0" xfId="0" applyFont="1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18" fillId="3" borderId="41" xfId="0" applyFont="1" applyFill="1" applyBorder="1"/>
    <xf numFmtId="0" fontId="0" fillId="8" borderId="42" xfId="0" applyFill="1" applyBorder="1"/>
    <xf numFmtId="0" fontId="0" fillId="8" borderId="43" xfId="0" applyFill="1" applyBorder="1"/>
    <xf numFmtId="0" fontId="18" fillId="6" borderId="41" xfId="0" applyFont="1" applyFill="1" applyBorder="1"/>
    <xf numFmtId="0" fontId="18" fillId="6" borderId="44" xfId="0" applyFont="1" applyFill="1" applyBorder="1"/>
    <xf numFmtId="0" fontId="18" fillId="6" borderId="45" xfId="0" applyFont="1" applyFill="1" applyBorder="1"/>
    <xf numFmtId="0" fontId="18" fillId="6" borderId="46" xfId="0" applyFont="1" applyFill="1" applyBorder="1"/>
    <xf numFmtId="0" fontId="18" fillId="6" borderId="47" xfId="0" applyFont="1" applyFill="1" applyBorder="1"/>
    <xf numFmtId="0" fontId="18" fillId="7" borderId="48" xfId="0" applyFont="1" applyFill="1" applyBorder="1"/>
    <xf numFmtId="0" fontId="18" fillId="7" borderId="49" xfId="0" applyFont="1" applyFill="1" applyBorder="1"/>
    <xf numFmtId="0" fontId="18" fillId="7" borderId="50" xfId="0" applyFont="1" applyFill="1" applyBorder="1"/>
    <xf numFmtId="0" fontId="18" fillId="7" borderId="51" xfId="0" applyFont="1" applyFill="1" applyBorder="1"/>
    <xf numFmtId="0" fontId="18" fillId="7" borderId="52" xfId="0" applyFont="1" applyFill="1" applyBorder="1"/>
    <xf numFmtId="0" fontId="18" fillId="6" borderId="0" xfId="0" applyFont="1" applyFill="1" applyBorder="1"/>
    <xf numFmtId="0" fontId="18" fillId="6" borderId="14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2" t="s">
        <v>93</v>
      </c>
      <c r="G2" s="102"/>
      <c r="H2" s="102"/>
      <c r="I2" s="102"/>
      <c r="J2" s="102"/>
      <c r="K2" s="102"/>
      <c r="L2" s="102"/>
      <c r="M2" s="102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I25" sqref="I25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7.28515625" bestFit="1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1" t="s">
        <v>1</v>
      </c>
      <c r="D5" s="52"/>
      <c r="E5" s="52"/>
      <c r="F5" s="52"/>
      <c r="G5" s="52"/>
      <c r="H5" s="52"/>
      <c r="I5" s="52"/>
      <c r="J5" s="52"/>
      <c r="K5" s="53"/>
      <c r="L5" s="34"/>
    </row>
    <row r="6" spans="2:12" ht="15.75" thickBot="1" x14ac:dyDescent="0.3">
      <c r="B6" s="29"/>
      <c r="C6" s="54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5" t="s">
        <v>8</v>
      </c>
      <c r="L6" s="34"/>
    </row>
    <row r="7" spans="2:12" ht="39" thickBot="1" x14ac:dyDescent="0.3">
      <c r="B7" s="29"/>
      <c r="C7" s="56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57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x14ac:dyDescent="0.25">
      <c r="B11" s="29"/>
      <c r="C11" s="47" t="s">
        <v>15</v>
      </c>
      <c r="D11" s="20"/>
      <c r="E11" s="21" t="s">
        <v>17</v>
      </c>
      <c r="F11" s="21" t="s">
        <v>56</v>
      </c>
      <c r="G11" s="21" t="s">
        <v>58</v>
      </c>
      <c r="H11" s="21"/>
      <c r="I11" s="21" t="s">
        <v>20</v>
      </c>
      <c r="J11" s="21"/>
      <c r="K11" s="48" t="s">
        <v>18</v>
      </c>
      <c r="L11" s="34"/>
    </row>
    <row r="12" spans="2:12" ht="18.75" customHeight="1" thickBot="1" x14ac:dyDescent="0.3">
      <c r="B12" s="29"/>
      <c r="C12" s="118" t="s">
        <v>140</v>
      </c>
      <c r="D12" s="116"/>
      <c r="E12" s="116" t="s">
        <v>175</v>
      </c>
      <c r="F12" s="116" t="s">
        <v>176</v>
      </c>
      <c r="G12" s="117" t="s">
        <v>58</v>
      </c>
      <c r="H12" s="58"/>
      <c r="I12" s="21" t="s">
        <v>20</v>
      </c>
      <c r="J12" s="21"/>
      <c r="K12" s="59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119"/>
      <c r="J13" s="119"/>
      <c r="K13" s="31"/>
      <c r="L13" s="32"/>
    </row>
    <row r="16" spans="2:12" ht="18.75" thickBot="1" x14ac:dyDescent="0.3">
      <c r="C16" s="103" t="s">
        <v>136</v>
      </c>
      <c r="D16" s="103"/>
      <c r="E16" s="103"/>
    </row>
    <row r="17" spans="3:5" x14ac:dyDescent="0.25">
      <c r="C17" s="99" t="s">
        <v>142</v>
      </c>
      <c r="D17" s="104" t="s">
        <v>143</v>
      </c>
      <c r="E17" s="105"/>
    </row>
    <row r="18" spans="3:5" x14ac:dyDescent="0.25">
      <c r="C18" s="96" t="s">
        <v>15</v>
      </c>
      <c r="D18" s="108" t="s">
        <v>141</v>
      </c>
      <c r="E18" s="108"/>
    </row>
    <row r="19" spans="3:5" x14ac:dyDescent="0.25">
      <c r="C19" s="97" t="s">
        <v>139</v>
      </c>
      <c r="D19" s="107" t="s">
        <v>144</v>
      </c>
      <c r="E19" s="107"/>
    </row>
    <row r="20" spans="3:5" x14ac:dyDescent="0.25">
      <c r="C20" s="96" t="s">
        <v>140</v>
      </c>
      <c r="D20" s="108" t="s">
        <v>145</v>
      </c>
      <c r="E20" s="108"/>
    </row>
    <row r="21" spans="3:5" x14ac:dyDescent="0.25">
      <c r="C21" s="97" t="s">
        <v>146</v>
      </c>
      <c r="D21" s="107" t="s">
        <v>148</v>
      </c>
      <c r="E21" s="107"/>
    </row>
    <row r="22" spans="3:5" ht="15.75" thickBot="1" x14ac:dyDescent="0.3">
      <c r="C22" s="98" t="s">
        <v>147</v>
      </c>
      <c r="D22" s="106" t="s">
        <v>149</v>
      </c>
      <c r="E22" s="106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I28" activeCellId="1" sqref="I17 I2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9" t="s">
        <v>41</v>
      </c>
      <c r="D14" s="23"/>
      <c r="E14" s="23" t="s">
        <v>66</v>
      </c>
      <c r="F14" s="23" t="s">
        <v>70</v>
      </c>
      <c r="G14" s="23" t="s">
        <v>58</v>
      </c>
      <c r="H14" s="23" t="s">
        <v>71</v>
      </c>
      <c r="I14" s="23" t="s">
        <v>20</v>
      </c>
      <c r="J14" s="23"/>
      <c r="K14" s="50"/>
      <c r="L14" s="34"/>
    </row>
    <row r="15" spans="2:12" ht="18.75" customHeight="1" x14ac:dyDescent="0.25">
      <c r="B15" s="29"/>
      <c r="C15" s="123" t="s">
        <v>41</v>
      </c>
      <c r="D15" s="124"/>
      <c r="E15" s="124" t="s">
        <v>173</v>
      </c>
      <c r="F15" s="124" t="s">
        <v>174</v>
      </c>
      <c r="G15" s="124" t="s">
        <v>58</v>
      </c>
      <c r="H15" s="124" t="s">
        <v>71</v>
      </c>
      <c r="I15" s="124" t="s">
        <v>20</v>
      </c>
      <c r="J15" s="124"/>
      <c r="K15" s="125"/>
      <c r="L15" s="34"/>
    </row>
    <row r="16" spans="2:12" ht="18.75" customHeight="1" x14ac:dyDescent="0.25">
      <c r="B16" s="29"/>
      <c r="C16" s="126" t="s">
        <v>178</v>
      </c>
      <c r="D16" s="127"/>
      <c r="E16" s="127"/>
      <c r="F16" s="127"/>
      <c r="G16" s="127"/>
      <c r="H16" s="127"/>
      <c r="I16" s="127"/>
      <c r="J16" s="127"/>
      <c r="K16" s="128"/>
      <c r="L16" s="34"/>
    </row>
    <row r="17" spans="2:12" ht="18.75" customHeight="1" thickBot="1" x14ac:dyDescent="0.3">
      <c r="B17" s="120"/>
      <c r="C17" s="121" t="s">
        <v>179</v>
      </c>
      <c r="D17" s="122"/>
      <c r="E17" s="122" t="s">
        <v>180</v>
      </c>
      <c r="F17" s="122" t="s">
        <v>177</v>
      </c>
      <c r="G17" s="122" t="s">
        <v>58</v>
      </c>
      <c r="H17" s="122" t="s">
        <v>64</v>
      </c>
      <c r="I17" s="122" t="s">
        <v>20</v>
      </c>
      <c r="J17" s="122"/>
      <c r="K17" s="71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3" t="s">
        <v>168</v>
      </c>
      <c r="D21" s="103"/>
      <c r="E21" s="103"/>
    </row>
    <row r="22" spans="2:12" ht="14.45" customHeight="1" x14ac:dyDescent="0.25">
      <c r="C22" s="24" t="s">
        <v>169</v>
      </c>
      <c r="D22" s="110" t="s">
        <v>143</v>
      </c>
      <c r="E22" s="111"/>
    </row>
    <row r="23" spans="2:12" x14ac:dyDescent="0.25">
      <c r="C23" s="100" t="s">
        <v>150</v>
      </c>
      <c r="D23" s="114" t="s">
        <v>166</v>
      </c>
      <c r="E23" s="114"/>
    </row>
    <row r="24" spans="2:12" x14ac:dyDescent="0.25">
      <c r="C24" s="97" t="s">
        <v>156</v>
      </c>
      <c r="D24" s="112" t="s">
        <v>164</v>
      </c>
      <c r="E24" s="112"/>
    </row>
    <row r="25" spans="2:12" x14ac:dyDescent="0.25">
      <c r="C25" s="96" t="s">
        <v>154</v>
      </c>
      <c r="D25" s="113" t="s">
        <v>162</v>
      </c>
      <c r="E25" s="113"/>
    </row>
    <row r="26" spans="2:12" x14ac:dyDescent="0.25">
      <c r="C26" s="97" t="s">
        <v>153</v>
      </c>
      <c r="D26" s="112" t="s">
        <v>161</v>
      </c>
      <c r="E26" s="112"/>
    </row>
    <row r="27" spans="2:12" x14ac:dyDescent="0.25">
      <c r="C27" s="96" t="s">
        <v>152</v>
      </c>
      <c r="D27" s="113" t="s">
        <v>160</v>
      </c>
      <c r="E27" s="113"/>
    </row>
    <row r="28" spans="2:12" x14ac:dyDescent="0.25">
      <c r="C28" s="97" t="s">
        <v>159</v>
      </c>
      <c r="D28" s="112" t="s">
        <v>167</v>
      </c>
      <c r="E28" s="112"/>
    </row>
    <row r="29" spans="2:12" x14ac:dyDescent="0.25">
      <c r="C29" s="96" t="s">
        <v>155</v>
      </c>
      <c r="D29" s="113" t="s">
        <v>163</v>
      </c>
      <c r="E29" s="113"/>
    </row>
    <row r="30" spans="2:12" x14ac:dyDescent="0.25">
      <c r="C30" s="97" t="s">
        <v>151</v>
      </c>
      <c r="D30" s="112" t="s">
        <v>158</v>
      </c>
      <c r="E30" s="112"/>
    </row>
    <row r="31" spans="2:12" ht="15.75" thickBot="1" x14ac:dyDescent="0.3">
      <c r="C31" s="98" t="s">
        <v>157</v>
      </c>
      <c r="D31" s="109" t="s">
        <v>165</v>
      </c>
      <c r="E31" s="109"/>
    </row>
    <row r="32" spans="2:12" x14ac:dyDescent="0.25">
      <c r="D32" s="95"/>
      <c r="E32" s="95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36" sqref="G36"/>
    </sheetView>
  </sheetViews>
  <sheetFormatPr defaultRowHeight="15" x14ac:dyDescent="0.25"/>
  <cols>
    <col min="1" max="1" width="2.7109375" customWidth="1"/>
    <col min="2" max="2" width="3.28515625" customWidth="1"/>
    <col min="3" max="3" width="18.28515625" bestFit="1" customWidth="1"/>
    <col min="4" max="4" width="22.42578125" bestFit="1" customWidth="1"/>
    <col min="5" max="5" width="11.28515625" bestFit="1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2"/>
      <c r="D4" s="73"/>
      <c r="E4" s="74"/>
      <c r="F4" s="37"/>
      <c r="G4" s="37"/>
      <c r="H4" s="33"/>
    </row>
    <row r="5" spans="2:8" ht="18.75" customHeight="1" thickBot="1" x14ac:dyDescent="0.3">
      <c r="B5" s="29"/>
      <c r="C5" s="51"/>
      <c r="D5" s="52"/>
      <c r="E5" s="60" t="s">
        <v>43</v>
      </c>
      <c r="F5" s="52"/>
      <c r="G5" s="53"/>
      <c r="H5" s="34"/>
    </row>
    <row r="6" spans="2:8" ht="15.75" thickBot="1" x14ac:dyDescent="0.3">
      <c r="B6" s="29"/>
      <c r="C6" s="61" t="s">
        <v>24</v>
      </c>
      <c r="D6" s="12" t="s">
        <v>138</v>
      </c>
      <c r="E6" s="12" t="s">
        <v>44</v>
      </c>
      <c r="F6" s="12" t="s">
        <v>48</v>
      </c>
      <c r="G6" s="62" t="s">
        <v>49</v>
      </c>
      <c r="H6" s="34"/>
    </row>
    <row r="7" spans="2:8" ht="38.25" x14ac:dyDescent="0.25">
      <c r="B7" s="29"/>
      <c r="C7" s="63" t="s">
        <v>45</v>
      </c>
      <c r="D7" s="14" t="s">
        <v>34</v>
      </c>
      <c r="E7" s="14" t="s">
        <v>46</v>
      </c>
      <c r="F7" s="14" t="s">
        <v>50</v>
      </c>
      <c r="G7" s="64" t="s">
        <v>51</v>
      </c>
      <c r="H7" s="34"/>
    </row>
    <row r="8" spans="2:8" ht="18.75" customHeight="1" x14ac:dyDescent="0.25">
      <c r="B8" s="29"/>
      <c r="C8" s="65" t="s">
        <v>52</v>
      </c>
      <c r="D8" s="27"/>
      <c r="E8" s="27"/>
      <c r="F8" s="27" t="s">
        <v>64</v>
      </c>
      <c r="G8" s="66" t="s">
        <v>78</v>
      </c>
      <c r="H8" s="34"/>
    </row>
    <row r="9" spans="2:8" ht="18.75" customHeight="1" x14ac:dyDescent="0.25">
      <c r="B9" s="29"/>
      <c r="C9" s="67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68">
        <v>30</v>
      </c>
      <c r="H9" s="34"/>
    </row>
    <row r="10" spans="2:8" ht="18.75" customHeight="1" thickBot="1" x14ac:dyDescent="0.3">
      <c r="B10" s="29"/>
      <c r="C10" s="69" t="str">
        <f>FI_Process!E10</f>
        <v>MIN_NAT_GAS</v>
      </c>
      <c r="D10" s="70" t="str">
        <f>FI_Process!F10</f>
        <v>Supply Natural Gas</v>
      </c>
      <c r="E10" s="70" t="str">
        <f>FI_Comm!E9</f>
        <v>NAT_GAS</v>
      </c>
      <c r="F10" s="70"/>
      <c r="G10" s="71">
        <v>20</v>
      </c>
      <c r="H10" s="34"/>
    </row>
    <row r="11" spans="2:8" ht="18.75" customHeight="1" thickBot="1" x14ac:dyDescent="0.3">
      <c r="B11" s="29"/>
      <c r="C11" s="70" t="str">
        <f>FI_Process!E11</f>
        <v>MIN_COAL</v>
      </c>
      <c r="D11" s="70" t="str">
        <f>FI_Process!F11</f>
        <v>LET'S MINE AND CRAFT</v>
      </c>
      <c r="E11" s="70" t="str">
        <f>FI_Comm!E10</f>
        <v>COAL</v>
      </c>
      <c r="F11" s="70"/>
      <c r="G11" s="70">
        <v>9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E9" sqref="E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2"/>
      <c r="D4" s="73"/>
      <c r="E4" s="73"/>
      <c r="F4" s="74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1"/>
      <c r="D5" s="52"/>
      <c r="E5" s="52"/>
      <c r="F5" s="60" t="s">
        <v>43</v>
      </c>
      <c r="G5" s="52"/>
      <c r="H5" s="52"/>
      <c r="I5" s="52"/>
      <c r="J5" s="52"/>
      <c r="K5" s="52"/>
      <c r="L5" s="53"/>
      <c r="M5" s="34"/>
    </row>
    <row r="6" spans="2:16" ht="26.25" thickBot="1" x14ac:dyDescent="0.3">
      <c r="B6" s="29"/>
      <c r="C6" s="61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2" t="s">
        <v>111</v>
      </c>
      <c r="M6" s="34"/>
      <c r="O6" s="9" t="s">
        <v>130</v>
      </c>
    </row>
    <row r="7" spans="2:16" ht="38.25" x14ac:dyDescent="0.25">
      <c r="B7" s="29"/>
      <c r="C7" s="63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4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75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6" t="s">
        <v>77</v>
      </c>
      <c r="M8" s="34"/>
      <c r="O8" s="81" t="s">
        <v>132</v>
      </c>
      <c r="P8" s="81" t="s">
        <v>132</v>
      </c>
    </row>
    <row r="9" spans="2:16" ht="18.75" customHeight="1" x14ac:dyDescent="0.25">
      <c r="B9" s="29"/>
      <c r="C9" s="67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8">
        <v>1</v>
      </c>
      <c r="M9" s="34"/>
      <c r="O9" s="80">
        <f>G9*H9*J9</f>
        <v>100.91520000000001</v>
      </c>
      <c r="P9" s="80">
        <f>O9/I9</f>
        <v>252.28800000000001</v>
      </c>
    </row>
    <row r="10" spans="2:16" ht="18.75" customHeight="1" thickBot="1" x14ac:dyDescent="0.3">
      <c r="B10" s="29"/>
      <c r="C10" s="69" t="str">
        <f>FI_Process!E14</f>
        <v>EX_PP_NAT_GAS</v>
      </c>
      <c r="D10" s="70" t="str">
        <f>FI_Process!F14</f>
        <v>Power Plant - Natural Gas</v>
      </c>
      <c r="E10" s="70" t="str">
        <f>FI_Comm!E9</f>
        <v>NAT_GAS</v>
      </c>
      <c r="F10" s="70" t="str">
        <f>FI_Comm!E11</f>
        <v>ELC_HV</v>
      </c>
      <c r="G10" s="70">
        <v>2</v>
      </c>
      <c r="H10" s="70">
        <v>31.536000000000001</v>
      </c>
      <c r="I10" s="70">
        <v>0.6</v>
      </c>
      <c r="J10" s="70">
        <v>0.5</v>
      </c>
      <c r="K10" s="70">
        <v>1</v>
      </c>
      <c r="L10" s="71">
        <v>1</v>
      </c>
      <c r="M10" s="34"/>
      <c r="O10" s="93">
        <f>G10*H10*J10</f>
        <v>31.536000000000001</v>
      </c>
      <c r="P10" s="93">
        <f>O10/I10</f>
        <v>52.56</v>
      </c>
    </row>
    <row r="11" spans="2:16" ht="18.75" customHeight="1" thickBot="1" x14ac:dyDescent="0.3">
      <c r="B11" s="29"/>
      <c r="C11" s="70" t="str">
        <f>FI_Process!E15</f>
        <v>EX_PP_COAL</v>
      </c>
      <c r="D11" s="70" t="str">
        <f>FI_Process!F15</f>
        <v>COAL FIRE PP</v>
      </c>
      <c r="E11" s="70" t="str">
        <f>FI_Comm!E10</f>
        <v>COAL</v>
      </c>
      <c r="F11" s="70" t="str">
        <f>FI_Comm!E11</f>
        <v>ELC_HV</v>
      </c>
      <c r="G11" s="70">
        <v>2</v>
      </c>
      <c r="H11" s="70">
        <v>31.536000000000001</v>
      </c>
      <c r="I11" s="70">
        <v>0.6</v>
      </c>
      <c r="J11" s="70">
        <v>0.5</v>
      </c>
      <c r="K11" s="70">
        <v>1</v>
      </c>
      <c r="L11" s="70">
        <v>1</v>
      </c>
      <c r="M11" s="34"/>
      <c r="O11" s="101"/>
      <c r="P11" s="101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4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7"/>
  <sheetViews>
    <sheetView workbookViewId="0">
      <selection activeCell="G9" sqref="G9"/>
    </sheetView>
  </sheetViews>
  <sheetFormatPr defaultRowHeight="15" x14ac:dyDescent="0.25"/>
  <cols>
    <col min="4" max="4" width="15" bestFit="1" customWidth="1"/>
    <col min="5" max="5" width="8.85546875" bestFit="1" customWidth="1"/>
  </cols>
  <sheetData>
    <row r="2" spans="2:9" ht="15.75" x14ac:dyDescent="0.25">
      <c r="C2" s="4" t="s">
        <v>118</v>
      </c>
      <c r="D2" s="5"/>
      <c r="E2" s="5"/>
      <c r="F2" s="6"/>
    </row>
    <row r="3" spans="2:9" ht="15.75" thickBot="1" x14ac:dyDescent="0.3">
      <c r="F3" s="6"/>
    </row>
    <row r="4" spans="2:9" ht="15.75" thickBot="1" x14ac:dyDescent="0.3">
      <c r="B4" s="28"/>
      <c r="C4" s="72"/>
      <c r="D4" s="73"/>
      <c r="E4" s="73"/>
      <c r="F4" s="74"/>
      <c r="G4" s="37"/>
      <c r="H4" s="37"/>
      <c r="I4" s="33"/>
    </row>
    <row r="5" spans="2:9" ht="16.5" thickBot="1" x14ac:dyDescent="0.3">
      <c r="B5" s="29"/>
      <c r="C5" s="51"/>
      <c r="D5" s="52"/>
      <c r="E5" s="52"/>
      <c r="F5" s="60" t="s">
        <v>43</v>
      </c>
      <c r="G5" s="52"/>
      <c r="H5" s="52"/>
      <c r="I5" s="34"/>
    </row>
    <row r="6" spans="2:9" ht="26.25" thickBot="1" x14ac:dyDescent="0.3">
      <c r="B6" s="29"/>
      <c r="C6" s="61" t="s">
        <v>24</v>
      </c>
      <c r="D6" s="12" t="s">
        <v>138</v>
      </c>
      <c r="E6" s="12" t="s">
        <v>104</v>
      </c>
      <c r="F6" s="12" t="s">
        <v>44</v>
      </c>
      <c r="G6" s="12" t="s">
        <v>108</v>
      </c>
      <c r="H6" s="12" t="s">
        <v>106</v>
      </c>
      <c r="I6" s="34"/>
    </row>
    <row r="7" spans="2:9" ht="63.75" x14ac:dyDescent="0.25">
      <c r="B7" s="29"/>
      <c r="C7" s="63" t="s">
        <v>45</v>
      </c>
      <c r="D7" s="14" t="s">
        <v>34</v>
      </c>
      <c r="E7" s="14" t="s">
        <v>105</v>
      </c>
      <c r="F7" s="14" t="s">
        <v>46</v>
      </c>
      <c r="G7" s="14" t="s">
        <v>113</v>
      </c>
      <c r="H7" s="14" t="s">
        <v>114</v>
      </c>
      <c r="I7" s="34"/>
    </row>
    <row r="8" spans="2:9" x14ac:dyDescent="0.25">
      <c r="B8" s="29"/>
      <c r="C8" s="129" t="s">
        <v>52</v>
      </c>
      <c r="D8" s="130"/>
      <c r="E8" s="130"/>
      <c r="F8" s="130"/>
      <c r="G8" s="130" t="s">
        <v>133</v>
      </c>
      <c r="H8" s="130" t="s">
        <v>124</v>
      </c>
      <c r="I8" s="34"/>
    </row>
    <row r="9" spans="2:9" x14ac:dyDescent="0.25">
      <c r="B9" s="29"/>
      <c r="C9" s="67" t="str">
        <f>FI_Process!E17</f>
        <v>GRID</v>
      </c>
      <c r="D9" s="115" t="str">
        <f>FI_Process!F17</f>
        <v>TRANSMISSION</v>
      </c>
      <c r="E9" t="str">
        <f>FI_Comm!E11</f>
        <v>ELC_HV</v>
      </c>
      <c r="F9" s="115" t="str">
        <f>FI_Comm!E12</f>
        <v>ELC_LV</v>
      </c>
      <c r="G9" s="115">
        <v>1</v>
      </c>
      <c r="H9" s="115">
        <f>133/157</f>
        <v>0.84713375796178347</v>
      </c>
      <c r="I9" s="34"/>
    </row>
    <row r="10" spans="2:9" x14ac:dyDescent="0.25">
      <c r="B10" s="29"/>
      <c r="C10" s="132"/>
      <c r="D10" s="131"/>
      <c r="E10" s="131"/>
      <c r="F10" s="131"/>
      <c r="G10" s="131"/>
      <c r="H10" s="131"/>
      <c r="I10" s="34"/>
    </row>
    <row r="11" spans="2:9" ht="15.75" thickBot="1" x14ac:dyDescent="0.3">
      <c r="B11" s="29"/>
      <c r="C11" s="69"/>
      <c r="D11" s="70"/>
      <c r="E11" s="70"/>
      <c r="F11" s="70"/>
      <c r="G11" s="70"/>
      <c r="H11" s="70"/>
      <c r="I11" s="34"/>
    </row>
    <row r="12" spans="2:9" ht="15.75" thickBot="1" x14ac:dyDescent="0.3">
      <c r="B12" s="30"/>
      <c r="C12" s="31"/>
      <c r="D12" s="31"/>
      <c r="E12" s="31"/>
      <c r="F12" s="31"/>
      <c r="G12" s="31"/>
      <c r="H12" s="31"/>
      <c r="I12" s="32"/>
    </row>
    <row r="17" spans="3:3" x14ac:dyDescent="0.25">
      <c r="C17" s="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K11" sqref="K11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2"/>
      <c r="D4" s="73"/>
      <c r="E4" s="74"/>
      <c r="F4" s="33"/>
    </row>
    <row r="5" spans="2:8" ht="18.75" customHeight="1" thickBot="1" x14ac:dyDescent="0.3">
      <c r="B5" s="29"/>
      <c r="C5" s="85" t="s">
        <v>43</v>
      </c>
      <c r="D5" s="52"/>
      <c r="E5" s="86"/>
      <c r="F5" s="79"/>
    </row>
    <row r="6" spans="2:8" ht="15.75" thickBot="1" x14ac:dyDescent="0.3">
      <c r="B6" s="29"/>
      <c r="C6" s="83" t="s">
        <v>2</v>
      </c>
      <c r="D6" s="84" t="s">
        <v>120</v>
      </c>
      <c r="E6" s="82">
        <v>2023</v>
      </c>
      <c r="F6" s="34"/>
    </row>
    <row r="7" spans="2:8" ht="38.25" x14ac:dyDescent="0.25">
      <c r="B7" s="29"/>
      <c r="C7" s="87" t="s">
        <v>121</v>
      </c>
      <c r="D7" s="88" t="s">
        <v>120</v>
      </c>
      <c r="E7" s="89" t="s">
        <v>122</v>
      </c>
      <c r="F7" s="34"/>
    </row>
    <row r="8" spans="2:8" ht="18.75" customHeight="1" x14ac:dyDescent="0.25">
      <c r="B8" s="29"/>
      <c r="C8" s="90" t="s">
        <v>52</v>
      </c>
      <c r="D8" s="91"/>
      <c r="E8" s="92" t="s">
        <v>132</v>
      </c>
      <c r="F8" s="34"/>
      <c r="H8" t="s">
        <v>181</v>
      </c>
    </row>
    <row r="9" spans="2:8" ht="18.75" customHeight="1" thickBot="1" x14ac:dyDescent="0.3">
      <c r="B9" s="29"/>
      <c r="C9" s="77" t="str">
        <f>FI_Comm!E12</f>
        <v>ELC_LV</v>
      </c>
      <c r="D9" s="13" t="s">
        <v>123</v>
      </c>
      <c r="E9" s="78">
        <f>H9*GRID!H9</f>
        <v>84.713375796178354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154c1c0f-2c06-4f37-a5b1-faba3524bf7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